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מזומנים!$B$6:$K$37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31" i="58" l="1"/>
  <c r="L30" i="58"/>
  <c r="L29" i="58"/>
  <c r="L28" i="58"/>
  <c r="L27" i="58"/>
  <c r="J26" i="58"/>
  <c r="L26" i="58" s="1"/>
  <c r="L25" i="58"/>
  <c r="L24" i="58"/>
  <c r="L23" i="58"/>
  <c r="L22" i="58"/>
  <c r="L21" i="58"/>
  <c r="J20" i="58"/>
  <c r="L20" i="58" s="1"/>
  <c r="L18" i="58"/>
  <c r="L17" i="58"/>
  <c r="L16" i="58"/>
  <c r="L15" i="58"/>
  <c r="L14" i="58"/>
  <c r="L13" i="58"/>
  <c r="J12" i="58"/>
  <c r="L12" i="58" s="1"/>
  <c r="J11" i="58" l="1"/>
  <c r="J14" i="67"/>
  <c r="J13" i="67"/>
  <c r="J12" i="67"/>
  <c r="J11" i="67"/>
  <c r="K16" i="66"/>
  <c r="K15" i="66"/>
  <c r="K14" i="66"/>
  <c r="K13" i="66"/>
  <c r="K12" i="66"/>
  <c r="K11" i="66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7" i="63"/>
  <c r="M16" i="63"/>
  <c r="M15" i="63"/>
  <c r="M14" i="63"/>
  <c r="M13" i="63"/>
  <c r="M12" i="63"/>
  <c r="M11" i="63"/>
  <c r="O11" i="59"/>
  <c r="O12" i="59"/>
  <c r="Q12" i="59" s="1"/>
  <c r="O13" i="59"/>
  <c r="O14" i="59"/>
  <c r="O27" i="59"/>
  <c r="O28" i="59"/>
  <c r="O42" i="59"/>
  <c r="Q42" i="59" s="1"/>
  <c r="O59" i="59"/>
  <c r="Q60" i="59"/>
  <c r="Q59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3" i="59"/>
  <c r="Q11" i="59"/>
  <c r="C31" i="88"/>
  <c r="C24" i="88"/>
  <c r="C21" i="88"/>
  <c r="C20" i="88"/>
  <c r="C17" i="88"/>
  <c r="C13" i="88"/>
  <c r="J10" i="58" l="1"/>
  <c r="L11" i="58"/>
  <c r="C12" i="88"/>
  <c r="C23" i="88"/>
  <c r="C11" i="88"/>
  <c r="Q14" i="59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K25" i="58" l="1"/>
  <c r="K23" i="58"/>
  <c r="K21" i="58"/>
  <c r="K30" i="58"/>
  <c r="K28" i="58"/>
  <c r="K18" i="58"/>
  <c r="K16" i="58"/>
  <c r="K14" i="58"/>
  <c r="K24" i="58"/>
  <c r="K22" i="58"/>
  <c r="L10" i="58"/>
  <c r="K31" i="58"/>
  <c r="K29" i="58"/>
  <c r="K27" i="58"/>
  <c r="K17" i="58"/>
  <c r="K15" i="58"/>
  <c r="K13" i="58"/>
  <c r="K10" i="58"/>
  <c r="K12" i="58"/>
  <c r="K26" i="58"/>
  <c r="K20" i="58"/>
  <c r="K11" i="58"/>
  <c r="C10" i="88"/>
  <c r="C42" i="88" s="1"/>
  <c r="D13" i="88"/>
  <c r="D17" i="88"/>
  <c r="D11" i="88"/>
  <c r="D38" i="88"/>
  <c r="R60" i="59"/>
  <c r="R55" i="59"/>
  <c r="R51" i="59"/>
  <c r="R47" i="59"/>
  <c r="R43" i="59"/>
  <c r="R38" i="59"/>
  <c r="R34" i="59"/>
  <c r="R30" i="59"/>
  <c r="R24" i="59"/>
  <c r="R20" i="59"/>
  <c r="R16" i="59"/>
  <c r="R11" i="59"/>
  <c r="R54" i="59"/>
  <c r="R46" i="59"/>
  <c r="R37" i="59"/>
  <c r="R23" i="59"/>
  <c r="R19" i="59"/>
  <c r="R59" i="59"/>
  <c r="R33" i="59"/>
  <c r="R57" i="59"/>
  <c r="R53" i="59"/>
  <c r="R49" i="59"/>
  <c r="R45" i="59"/>
  <c r="R40" i="59"/>
  <c r="R36" i="59"/>
  <c r="R32" i="59"/>
  <c r="R27" i="59"/>
  <c r="R22" i="59"/>
  <c r="R18" i="59"/>
  <c r="R13" i="59"/>
  <c r="R56" i="59"/>
  <c r="R52" i="59"/>
  <c r="R48" i="59"/>
  <c r="R44" i="59"/>
  <c r="R39" i="59"/>
  <c r="R35" i="59"/>
  <c r="R31" i="59"/>
  <c r="R25" i="59"/>
  <c r="R21" i="59"/>
  <c r="R17" i="59"/>
  <c r="R12" i="59"/>
  <c r="R50" i="59"/>
  <c r="R42" i="59"/>
  <c r="R29" i="59"/>
  <c r="R15" i="59"/>
  <c r="D24" i="88"/>
  <c r="R28" i="59"/>
  <c r="D23" i="88"/>
  <c r="D21" i="88"/>
  <c r="R14" i="59"/>
  <c r="D31" i="88"/>
  <c r="D20" i="88"/>
  <c r="D33" i="88"/>
  <c r="D42" i="88"/>
  <c r="D10" i="88"/>
  <c r="D12" i="88" l="1"/>
  <c r="K14" i="67"/>
  <c r="L14" i="66"/>
  <c r="N47" i="63"/>
  <c r="N43" i="63"/>
  <c r="N38" i="63"/>
  <c r="N34" i="63"/>
  <c r="N30" i="63"/>
  <c r="N25" i="63"/>
  <c r="N21" i="63"/>
  <c r="N16" i="63"/>
  <c r="N12" i="63"/>
  <c r="K13" i="67"/>
  <c r="L13" i="66"/>
  <c r="N50" i="63"/>
  <c r="N46" i="63"/>
  <c r="N42" i="63"/>
  <c r="N37" i="63"/>
  <c r="N33" i="63"/>
  <c r="N29" i="63"/>
  <c r="N24" i="63"/>
  <c r="N20" i="63"/>
  <c r="N15" i="63"/>
  <c r="N11" i="63"/>
  <c r="K12" i="67"/>
  <c r="L16" i="66"/>
  <c r="L12" i="66"/>
  <c r="N49" i="63"/>
  <c r="N45" i="63"/>
  <c r="N41" i="63"/>
  <c r="N36" i="63"/>
  <c r="N32" i="63"/>
  <c r="N28" i="63"/>
  <c r="N23" i="63"/>
  <c r="N19" i="63"/>
  <c r="N14" i="63"/>
  <c r="K11" i="67"/>
  <c r="L15" i="66"/>
  <c r="L11" i="66"/>
  <c r="N48" i="63"/>
  <c r="N44" i="63"/>
  <c r="N39" i="63"/>
  <c r="N35" i="63"/>
  <c r="N31" i="63"/>
  <c r="N26" i="63"/>
  <c r="N22" i="63"/>
  <c r="N17" i="63"/>
  <c r="N13" i="63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191231]}"/>
    <s v="{[Medida].[Medida].&amp;[2]}"/>
    <s v="{[Keren].[Keren].[All]}"/>
    <s v="{[Cheshbon KM].[Hie Peilut].[Peilut 7].&amp;[Kod_Peilut_L7_47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</valueMetadata>
</metadata>
</file>

<file path=xl/sharedStrings.xml><?xml version="1.0" encoding="utf-8"?>
<sst xmlns="http://schemas.openxmlformats.org/spreadsheetml/2006/main" count="2802" uniqueCount="706">
  <si>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</si>
  <si>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</si>
  <si>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</si>
  <si>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</si>
  <si>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</si>
  <si>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</si>
  <si>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</si>
  <si>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</si>
  <si>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</si>
  <si>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</si>
  <si>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</si>
  <si>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</si>
  <si>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</si>
  <si>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</si>
  <si>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</si>
  <si>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</si>
  <si>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</si>
  <si>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</si>
  <si>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</si>
  <si>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</si>
  <si>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</si>
  <si>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</si>
  <si>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</si>
  <si>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</si>
  <si>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</si>
  <si>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</si>
  <si>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</si>
  <si>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</si>
  <si>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</si>
  <si>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</si>
  <si>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</si>
  <si>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</si>
  <si>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</si>
  <si>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</si>
  <si>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</si>
  <si>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</si>
  <si>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</si>
  <si>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</si>
  <si>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</si>
  <si>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</si>
  <si>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</si>
  <si>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</si>
  <si>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</si>
  <si>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</si>
  <si>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</si>
  <si>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</si>
  <si>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</si>
  <si>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</si>
  <si>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</si>
  <si>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</si>
  <si>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</si>
  <si>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</si>
  <si>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</si>
  <si>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</si>
  <si>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</si>
  <si>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</si>
  <si>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</si>
  <si>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</si>
  <si>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</si>
  <si>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</si>
  <si>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</si>
  <si>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</si>
  <si>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</si>
  <si>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</si>
  <si>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</si>
  <si>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</si>
  <si>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</si>
  <si>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</si>
  <si>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</si>
  <si>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</si>
  <si>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</si>
  <si>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</si>
  <si>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</si>
  <si>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</si>
  <si>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</si>
  <si>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</si>
  <si>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</si>
  <si>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</si>
  <si>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</si>
  <si>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</si>
  <si>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</si>
  <si>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</si>
  <si>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</si>
  <si>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</si>
  <si>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</si>
  <si>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</si>
  <si>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</si>
  <si>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</si>
  <si>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</si>
  <si>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</si>
  <si>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</si>
  <si>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</si>
  <si>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</si>
  <si>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</si>
  <si>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</si>
  <si>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</si>
  <si>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</si>
  <si>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</si>
  <si>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</si>
  <si>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</si>
  <si>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</si>
  <si>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</si>
  <si>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</si>
  <si>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</si>
  <si>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</si>
  <si>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</si>
  <si>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</si>
  <si>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</si>
  <si>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</si>
  <si>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</si>
  <si>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</si>
  <si>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</si>
  <si>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</si>
  <si>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</si>
  <si>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</si>
  <si>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</si>
  <si>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</si>
  <si>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</si>
  <si>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</si>
  <si>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</si>
  <si>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</si>
  <si>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</si>
  <si>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</si>
  <si>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</si>
  <si>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</si>
  <si>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</si>
  <si>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</si>
  <si>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</si>
  <si>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</si>
  <si>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</si>
  <si>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</si>
  <si>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</si>
  <si>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</si>
  <si>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</si>
  <si>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</si>
  <si>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</si>
  <si>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</si>
  <si>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</si>
  <si>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</si>
  <si>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</si>
  <si>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</si>
  <si>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</si>
  <si>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</si>
  <si>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</si>
  <si>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</si>
  <si>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</si>
  <si>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</si>
  <si>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</si>
  <si>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</si>
  <si>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</si>
  <si>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</si>
  <si>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</si>
  <si>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</si>
  <si>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</si>
  <si>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</si>
  <si>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</si>
  <si>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</si>
  <si>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</si>
  <si>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</si>
  <si>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</si>
  <si>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</si>
  <si>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</si>
  <si>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</si>
  <si>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</si>
  <si>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</si>
  <si>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</si>
  <si>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</si>
  <si>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</si>
  <si>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</si>
  <si>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</si>
  <si>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</si>
  <si>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</si>
  <si>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</si>
  <si>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</si>
  <si>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</si>
  <si>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</si>
  <si>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</si>
  <si>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</si>
  <si>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</si>
  <si>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</si>
  <si>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</si>
  <si>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</si>
  <si>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</si>
  <si>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</si>
  <si>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</si>
  <si>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</si>
  <si>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</si>
  <si>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</si>
  <si>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</si>
  <si>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</si>
  <si>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</si>
  <si>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</si>
  <si>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</si>
  <si>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</si>
  <si>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</si>
  <si>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</si>
  <si>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</si>
  <si>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</si>
  <si>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</si>
  <si>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</si>
  <si>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</si>
  <si>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</si>
  <si>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</si>
  <si>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</si>
  <si>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</si>
  <si>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</si>
  <si>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</si>
  <si>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</si>
  <si>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</si>
  <si>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</si>
  <si>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</si>
  <si>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</si>
  <si>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</si>
  <si>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</si>
  <si>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</si>
  <si>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</si>
  <si>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</si>
  <si>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</si>
  <si>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</si>
  <si>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</si>
  <si>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</si>
  <si>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</si>
  <si>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</si>
  <si>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</si>
  <si>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</si>
  <si>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</si>
  <si>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</si>
  <si>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</si>
  <si>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</si>
  <si>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</si>
  <si>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</si>
  <si>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</si>
  <si>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</si>
  <si>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</si>
  <si>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</si>
  <si>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</si>
  <si>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</si>
  <si>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</si>
  <si>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</si>
  <si>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</si>
  <si>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31/12/2019</t>
  </si>
  <si>
    <t>מגדל מקפת קרנות פנסיה וקופות גמל בע"מ</t>
  </si>
  <si>
    <t>מגדל מקפת אישית (מספר אוצר 162)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</si>
  <si>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</si>
  <si>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</si>
  <si>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</si>
  <si>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</si>
  <si>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</si>
  <si>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</si>
  <si>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</si>
  <si>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</si>
  <si>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</si>
  <si>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</si>
  <si>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</si>
  <si>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</si>
  <si>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</si>
  <si>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</si>
  <si>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</si>
  <si>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</si>
  <si>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</si>
  <si>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</si>
  <si>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</si>
  <si>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</si>
  <si>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</si>
  <si>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</si>
  <si>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</si>
  <si>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</si>
  <si>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</si>
  <si>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</si>
  <si>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</si>
  <si>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</si>
  <si>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</si>
  <si>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</si>
  <si>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</si>
  <si>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</si>
  <si>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</si>
  <si>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</si>
  <si>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</si>
  <si>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</si>
  <si>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</si>
  <si>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</si>
  <si>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</si>
  <si>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</si>
  <si>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</si>
  <si>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</si>
  <si>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</si>
  <si>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</si>
  <si>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</si>
  <si>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</si>
  <si>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</si>
  <si>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</si>
  <si>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</si>
  <si>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</si>
  <si>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</si>
  <si>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</si>
  <si>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</si>
  <si>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</si>
  <si>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</si>
  <si>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</si>
  <si>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</si>
  <si>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</si>
  <si>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</si>
  <si>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</si>
  <si>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</si>
  <si>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</si>
  <si>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</si>
  <si>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</si>
  <si>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</si>
  <si>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</si>
  <si>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</si>
  <si>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</si>
  <si>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</si>
  <si>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</si>
  <si>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</si>
  <si>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</si>
  <si>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</si>
  <si>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</si>
  <si>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</si>
  <si>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</si>
  <si>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</si>
  <si>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</si>
  <si>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</si>
  <si>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הראל סל כשר תל אביב 125</t>
  </si>
  <si>
    <t>1155340</t>
  </si>
  <si>
    <t>514103811</t>
  </si>
  <si>
    <t>פסגות ETF כש תא 125</t>
  </si>
  <si>
    <t>1155324</t>
  </si>
  <si>
    <t>513464289</t>
  </si>
  <si>
    <t>קסם ETF כשרה תא 125</t>
  </si>
  <si>
    <t>1155365</t>
  </si>
  <si>
    <t>520041989</t>
  </si>
  <si>
    <t>תכלית סל כש תא 125</t>
  </si>
  <si>
    <t>1155373</t>
  </si>
  <si>
    <t>513540310</t>
  </si>
  <si>
    <t>הראל סל כשרה תל בונד 60</t>
  </si>
  <si>
    <t>1155092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</si>
  <si>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</si>
  <si>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</si>
  <si>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</si>
  <si>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</si>
  <si>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</si>
  <si>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</si>
  <si>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</si>
  <si>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</si>
  <si>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</si>
  <si>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</si>
  <si>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</si>
  <si>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</si>
  <si>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</si>
  <si>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</si>
  <si>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</si>
  <si>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</si>
  <si>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</si>
  <si>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</si>
  <si>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</si>
  <si>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</si>
  <si>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</si>
  <si>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</si>
  <si>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</si>
  <si>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</si>
  <si>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</si>
  <si>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</si>
  <si>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</si>
  <si>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VANGUARD AUST SHARES IDX ETF</t>
  </si>
  <si>
    <t>AU000000VAS1</t>
  </si>
  <si>
    <t>Vanguard MSCI emerging markets</t>
  </si>
  <si>
    <t>US9220428588</t>
  </si>
  <si>
    <t>VANGUARD S&amp;P 500 ETF</t>
  </si>
  <si>
    <t>US9229083632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</si>
  <si>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</si>
  <si>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</si>
  <si>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</si>
  <si>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</si>
  <si>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</si>
  <si>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</si>
  <si>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</si>
  <si>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</si>
  <si>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</si>
  <si>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</si>
  <si>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</si>
  <si>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</si>
  <si>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</si>
  <si>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</si>
  <si>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</si>
  <si>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</si>
  <si>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</si>
  <si>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</si>
  <si>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SPX US 02/21/20 P2800</t>
  </si>
  <si>
    <t>SPX02202800</t>
  </si>
  <si>
    <t>ל.ר.</t>
  </si>
  <si>
    <t>SPX US 02/21/20 P3050</t>
  </si>
  <si>
    <t>SPX022093050</t>
  </si>
  <si>
    <t>SPXW US 12/19 C3150</t>
  </si>
  <si>
    <t>SPXW19C3150</t>
  </si>
  <si>
    <t>S&amp;P500 EMINI FUT MAR20</t>
  </si>
  <si>
    <t>ESH0</t>
  </si>
  <si>
    <t>STOXX EUROPE 600 MAR20</t>
  </si>
  <si>
    <t>SXOH0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</si>
  <si>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</si>
  <si>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</si>
  <si>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</si>
  <si>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</si>
  <si>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</si>
  <si>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</si>
  <si>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</si>
  <si>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</si>
  <si>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</si>
  <si>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</si>
  <si>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</si>
  <si>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</si>
  <si>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</si>
  <si>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</si>
  <si>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</si>
  <si>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</si>
  <si>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</si>
  <si>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</si>
  <si>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</si>
  <si>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</si>
  <si>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</si>
  <si>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</si>
  <si>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</si>
  <si>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</si>
  <si>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</si>
  <si>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</si>
  <si>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</si>
  <si>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</si>
  <si>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</si>
  <si>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</si>
  <si>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</si>
  <si>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</si>
  <si>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</si>
  <si>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</si>
  <si>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</si>
  <si>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</si>
  <si>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</si>
  <si>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</si>
  <si>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</si>
  <si>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</si>
  <si>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</si>
  <si>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</si>
  <si>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</si>
  <si>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</si>
  <si>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</si>
  <si>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</si>
  <si>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</si>
  <si>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</si>
  <si>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</si>
  <si>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</si>
  <si>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</si>
  <si>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</si>
  <si>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</si>
  <si>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</si>
  <si>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</si>
  <si>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</si>
  <si>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</si>
  <si>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</si>
  <si>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</si>
  <si>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</si>
  <si>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</si>
  <si>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</si>
  <si>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</si>
  <si>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</si>
  <si>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</si>
  <si>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</si>
  <si>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</si>
  <si>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</si>
  <si>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</si>
  <si>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</si>
  <si>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</si>
  <si>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</si>
  <si>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</si>
  <si>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</si>
  <si>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</si>
  <si>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</si>
  <si>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</si>
  <si>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</si>
  <si>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</si>
  <si>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</si>
  <si>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</si>
  <si>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</si>
  <si>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</si>
  <si>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</si>
  <si>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</si>
  <si>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</si>
  <si>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</si>
  <si>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</si>
  <si>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</si>
  <si>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</si>
  <si>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</si>
  <si>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</si>
  <si>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</si>
  <si>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</si>
  <si>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</si>
  <si>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</si>
  <si>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</si>
  <si>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</si>
  <si>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</si>
  <si>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</si>
  <si>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</si>
  <si>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</si>
  <si>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</si>
  <si>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</si>
  <si>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</si>
  <si>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</si>
  <si>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</si>
  <si>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</si>
  <si>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</si>
  <si>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</si>
  <si>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</si>
  <si>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</si>
  <si>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</si>
  <si>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</si>
  <si>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</si>
  <si>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</si>
  <si>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</si>
  <si>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</si>
  <si>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</si>
  <si>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</si>
  <si>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</si>
  <si>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</si>
  <si>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</si>
  <si>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</si>
  <si>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</si>
  <si>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</si>
  <si>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</si>
  <si>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</si>
  <si>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</si>
  <si>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</si>
  <si>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</si>
  <si>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</si>
  <si>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</si>
  <si>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</si>
  <si>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</si>
  <si>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</si>
  <si>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</si>
  <si>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</si>
  <si>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</si>
  <si>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</si>
  <si>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</si>
  <si>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</si>
  <si>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</si>
  <si>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</si>
  <si>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</si>
  <si>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</si>
  <si>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</si>
  <si>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</si>
  <si>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</si>
  <si>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</si>
  <si>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</si>
  <si>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סדרה 2024  8758  4.8%</t>
  </si>
  <si>
    <t>8287583</t>
  </si>
  <si>
    <t>ערד סדרה 8756 2024 4.8%</t>
  </si>
  <si>
    <t>8287567</t>
  </si>
  <si>
    <t>ערד סדרה 8757 2024 4.8%</t>
  </si>
  <si>
    <t>8287575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</si>
  <si>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</si>
  <si>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</si>
  <si>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</si>
  <si>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</si>
  <si>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</si>
  <si>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</si>
  <si>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</si>
  <si>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</si>
  <si>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</si>
  <si>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</si>
  <si>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</si>
  <si>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</si>
  <si>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</si>
  <si>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</si>
  <si>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</si>
  <si>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</si>
  <si>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</si>
  <si>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</si>
  <si>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</si>
  <si>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</si>
  <si>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</si>
  <si>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</si>
  <si>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</si>
  <si>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</si>
  <si>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</si>
  <si>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₪ / מט"ח</t>
  </si>
  <si>
    <t>+ILS/-USD 3.406 10-11-20 (10) -665</t>
  </si>
  <si>
    <t>10001332</t>
  </si>
  <si>
    <t>+ILS/-USD 3.4178 10-11-20 (10) -657</t>
  </si>
  <si>
    <t>10001333</t>
  </si>
  <si>
    <t>+ILS/-USD 3.4272 11-06-20 (10) -368</t>
  </si>
  <si>
    <t>10001334</t>
  </si>
  <si>
    <t>+ILS/-USD 3.4274 11-06-20 (10) -376</t>
  </si>
  <si>
    <t>10001335</t>
  </si>
  <si>
    <t>+ILS/-USD 3.4344 11-06-20 (10) -321</t>
  </si>
  <si>
    <t>10001346</t>
  </si>
  <si>
    <t>+ILS/-USD 3.4372 11-06-20 (10) -333</t>
  </si>
  <si>
    <t>10001341</t>
  </si>
  <si>
    <t>+ILS/-USD 3.4392 11-06-20 (10) -333</t>
  </si>
  <si>
    <t>10001340</t>
  </si>
  <si>
    <t>+ILS/-USD 3.4401 11-06-20 (10) -489</t>
  </si>
  <si>
    <t>10001311</t>
  </si>
  <si>
    <t>+ILS/-USD 3.452 10-11-20 (10) -800</t>
  </si>
  <si>
    <t>10001280</t>
  </si>
  <si>
    <t>+ILS/-USD 3.456 11-06-20 (10) -415</t>
  </si>
  <si>
    <t>10001327</t>
  </si>
  <si>
    <t>+ILS/-USD 3.4665 11-06-20 (93) -550</t>
  </si>
  <si>
    <t>10001301</t>
  </si>
  <si>
    <t>+ILS/-USD 3.484 11-06-20 (10) -605</t>
  </si>
  <si>
    <t>10001298</t>
  </si>
  <si>
    <t>+ILS/-USD 3.4937 10-11-20 (10) -898</t>
  </si>
  <si>
    <t>10001272</t>
  </si>
  <si>
    <t>+ILS/-USD 3.5021 10-11-20 (10) -904</t>
  </si>
  <si>
    <t>10001271</t>
  </si>
  <si>
    <t>+ILS/-USD 3.5055 11-06-20 (10) -690</t>
  </si>
  <si>
    <t>10001263</t>
  </si>
  <si>
    <t>+ILS/-USD 3.5057 11-06-20 (10) -758</t>
  </si>
  <si>
    <t>10001265</t>
  </si>
  <si>
    <t>+ILS/-USD 3.5088 11-06-20 (10) -772</t>
  </si>
  <si>
    <t>10001261</t>
  </si>
  <si>
    <t>+ILS/-USD 3.51 23-01-20 (10) -180</t>
  </si>
  <si>
    <t>10001324</t>
  </si>
  <si>
    <t>+USD/-ILS 3.4206 11-06-20 (10) -579</t>
  </si>
  <si>
    <t>10001295</t>
  </si>
  <si>
    <t>+USD/-ILS 3.4365 11-06-20 (10) -630</t>
  </si>
  <si>
    <t>10001291</t>
  </si>
  <si>
    <t>+USD/-ILS 3.4428 11-06-20 (10) -372</t>
  </si>
  <si>
    <t>10001339</t>
  </si>
  <si>
    <t>+EUR/-USD 1.1173 27-03-20 (10) +83</t>
  </si>
  <si>
    <t>10001337</t>
  </si>
  <si>
    <t>+EUR/-USD 1.12625 27-03-20 (10) +62.5</t>
  </si>
  <si>
    <t>10001348</t>
  </si>
  <si>
    <t>+GBP/-USD 1.29325 11-05-20 (10) +74.5</t>
  </si>
  <si>
    <t>10001322</t>
  </si>
  <si>
    <t>+GBP/-USD 1.29685 11-05-20 (10) +76.5</t>
  </si>
  <si>
    <t>10001320</t>
  </si>
  <si>
    <t>+JPY/-USD 107.7 12-02-20 (10) -71</t>
  </si>
  <si>
    <t>10001326</t>
  </si>
  <si>
    <t>+JPY/-USD 108.558 12-02-20 (10) -57.2</t>
  </si>
  <si>
    <t>10001330</t>
  </si>
  <si>
    <t>+USD/-EUR 1.1106 09-04-20 (10) +137</t>
  </si>
  <si>
    <t>10001312</t>
  </si>
  <si>
    <t>+USD/-EUR 1.11527 09-04-20 (10) +128.7</t>
  </si>
  <si>
    <t>10001314</t>
  </si>
  <si>
    <t>+USD/-EUR 1.11565 09-04-20 (10) +157.5</t>
  </si>
  <si>
    <t>10001306</t>
  </si>
  <si>
    <t>+USD/-EUR 1.1202 27-03-20 (10) +112</t>
  </si>
  <si>
    <t>10001321</t>
  </si>
  <si>
    <t>+USD/-EUR 1.1203 27-03-20 (10) +156</t>
  </si>
  <si>
    <t>10001305</t>
  </si>
  <si>
    <t>+USD/-EUR 1.12361 27-03-20 (10) +122.1</t>
  </si>
  <si>
    <t>10001318</t>
  </si>
  <si>
    <t>+USD/-EUR 1.125 27-03-20 (10) +116</t>
  </si>
  <si>
    <t>10001319</t>
  </si>
  <si>
    <t>+USD/-EUR 1.1264 09-04-20 (10) +68</t>
  </si>
  <si>
    <t>10001345</t>
  </si>
  <si>
    <t>+USD/-EUR 1.1368 09-04-20 (10) +223</t>
  </si>
  <si>
    <t>10001290</t>
  </si>
  <si>
    <t>+USD/-EUR 1.13785 09-04-20 (10) +196.5</t>
  </si>
  <si>
    <t>10001294</t>
  </si>
  <si>
    <t>+USD/-EUR 1.14529 09-04-20 (10) +230.9</t>
  </si>
  <si>
    <t>10001282</t>
  </si>
  <si>
    <t>+USD/-EUR 1.14575 09-04-20 (10) +239.5</t>
  </si>
  <si>
    <t>10001278</t>
  </si>
  <si>
    <t>+USD/-EUR 1.15192 09-04-20 (10) +234.2</t>
  </si>
  <si>
    <t>10001276</t>
  </si>
  <si>
    <t>+USD/-GBP 1.24427 11-05-20 (10) +102.7</t>
  </si>
  <si>
    <t>10001303</t>
  </si>
  <si>
    <t>+USD/-JPY 106.51 12-02-20 (10) -173</t>
  </si>
  <si>
    <t>10001273</t>
  </si>
  <si>
    <t>+USD/-JPY 106.54 26-09-19 (10) -106</t>
  </si>
  <si>
    <t>10001307</t>
  </si>
  <si>
    <t>+USD/-JPY 106.55 12-02-20 (10) -106</t>
  </si>
  <si>
    <t>10001308</t>
  </si>
  <si>
    <t>+USD/-JPY 106.811 12-02-20 (10) -185.9</t>
  </si>
  <si>
    <t>10001268</t>
  </si>
  <si>
    <t>IRS</t>
  </si>
  <si>
    <t>10000000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</si>
  <si>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</si>
  <si>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</si>
  <si>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</si>
  <si>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</si>
  <si>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</si>
  <si>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</si>
  <si>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</si>
  <si>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</si>
  <si>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</si>
  <si>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</si>
  <si>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</si>
  <si>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</si>
  <si>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</si>
  <si>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</si>
  <si>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</si>
  <si>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</si>
  <si>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</si>
  <si>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</si>
  <si>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</si>
  <si>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</si>
  <si>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34510000</t>
  </si>
  <si>
    <t>33810000</t>
  </si>
  <si>
    <t>31710000</t>
  </si>
  <si>
    <t>31210000</t>
  </si>
  <si>
    <t>31110000</t>
  </si>
  <si>
    <t>34010000</t>
  </si>
  <si>
    <t>30326000</t>
  </si>
  <si>
    <t>31126000</t>
  </si>
  <si>
    <t>31726000</t>
  </si>
  <si>
    <t>30226000</t>
  </si>
  <si>
    <t>32026000</t>
  </si>
  <si>
    <t>מניות</t>
  </si>
  <si>
    <t>אג"ח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</si>
</sst>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198120</xdr:colOff>
      <xdr:row>50</xdr:row>
      <xdr:rowOff>0</xdr:rowOff>
    </xdr:from>
    <xdr:to>
      <xdr:col>26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12-19/&#1512;&#1513;&#1497;&#1502;&#1514;%20&#1504;&#1499;&#1505;&#1497;&#1501;%20&#1512;&#1488;&#1513;&#1493;&#1504;&#1497;&#1514;%2031.01.2020/&#1492;&#1514;&#1488;&#1502;&#1493;&#1514;%20&#1500;&#1512;&#1513;&#1497;&#1502;&#1493;&#1514;%20&#1504;&#1499;&#1505;&#1497;&#1501;%20&#1512;&#1488;&#1513;&#1493;&#1504;&#1497;&#1493;&#1514;%2012-19/&#1511;&#1489;&#1510;&#1497;&#1501;%20&#1500;&#1491;&#1497;&#1493;&#1493;&#1495;%2012-19/&#1488;&#1497;&#1513;&#1497;&#1514;%20&#1500;&#1491;&#1497;&#1493;&#1493;&#1495;%2012-19/512237744_p2112_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 refreshError="1">
        <row r="42">
          <cell r="C42">
            <v>790943.34813410253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U66"/>
  <sheetViews>
    <sheetView rightToLeft="1" tabSelected="1" workbookViewId="0">
      <selection activeCell="F11" sqref="F11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1" width="6.7109375" style="9" customWidth="1"/>
    <col min="22" max="24" width="7.7109375" style="9" customWidth="1"/>
    <col min="25" max="25" width="7.140625" style="9" customWidth="1"/>
    <col min="26" max="26" width="6" style="9" customWidth="1"/>
    <col min="27" max="27" width="8.140625" style="9" customWidth="1"/>
    <col min="28" max="28" width="6.28515625" style="9" customWidth="1"/>
    <col min="29" max="29" width="8" style="9" customWidth="1"/>
    <col min="30" max="30" width="8.7109375" style="9" customWidth="1"/>
    <col min="31" max="31" width="10" style="9" customWidth="1"/>
    <col min="32" max="32" width="9.5703125" style="9" customWidth="1"/>
    <col min="33" max="33" width="6.140625" style="9" customWidth="1"/>
    <col min="34" max="35" width="5.7109375" style="9" customWidth="1"/>
    <col min="36" max="36" width="6.85546875" style="9" customWidth="1"/>
    <col min="37" max="37" width="6.42578125" style="9" customWidth="1"/>
    <col min="38" max="38" width="6.7109375" style="9" customWidth="1"/>
    <col min="39" max="39" width="7.28515625" style="9" customWidth="1"/>
    <col min="40" max="51" width="5.7109375" style="9" customWidth="1"/>
    <col min="52" max="16384" width="9.140625" style="9"/>
  </cols>
  <sheetData>
    <row r="1" spans="1:21">
      <c r="B1" s="57" t="s">
        <v>161</v>
      </c>
      <c r="C1" s="78" t="s" vm="1">
        <v>240</v>
      </c>
    </row>
    <row r="2" spans="1:21">
      <c r="B2" s="57" t="s">
        <v>160</v>
      </c>
      <c r="C2" s="78" t="s">
        <v>241</v>
      </c>
    </row>
    <row r="3" spans="1:21">
      <c r="B3" s="57" t="s">
        <v>162</v>
      </c>
      <c r="C3" s="78" t="s">
        <v>242</v>
      </c>
    </row>
    <row r="4" spans="1:21">
      <c r="B4" s="57" t="s">
        <v>163</v>
      </c>
      <c r="C4" s="78">
        <v>2112</v>
      </c>
    </row>
    <row r="6" spans="1:21" ht="26.25" customHeight="1">
      <c r="B6" s="123" t="s">
        <v>177</v>
      </c>
      <c r="C6" s="124"/>
      <c r="D6" s="125"/>
    </row>
    <row r="7" spans="1:21" s="10" customFormat="1">
      <c r="B7" s="23"/>
      <c r="C7" s="24" t="s">
        <v>92</v>
      </c>
      <c r="D7" s="25" t="s">
        <v>90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>
      <c r="B8" s="23"/>
      <c r="C8" s="26" t="s">
        <v>220</v>
      </c>
      <c r="D8" s="27" t="s">
        <v>20</v>
      </c>
    </row>
    <row r="9" spans="1:21" s="11" customFormat="1" ht="18" customHeight="1">
      <c r="B9" s="37"/>
      <c r="C9" s="20" t="s">
        <v>1</v>
      </c>
      <c r="D9" s="28" t="s">
        <v>2</v>
      </c>
    </row>
    <row r="10" spans="1:21" s="11" customFormat="1" ht="18" customHeight="1">
      <c r="B10" s="67" t="s">
        <v>176</v>
      </c>
      <c r="C10" s="110">
        <f>C11+C12+C23+C33</f>
        <v>790943.34813410253</v>
      </c>
      <c r="D10" s="111">
        <f>C10/$C$42</f>
        <v>1</v>
      </c>
    </row>
    <row r="11" spans="1:21">
      <c r="A11" s="45" t="s">
        <v>123</v>
      </c>
      <c r="B11" s="29" t="s">
        <v>178</v>
      </c>
      <c r="C11" s="110">
        <f>מזומנים!J10</f>
        <v>79455.590741605018</v>
      </c>
      <c r="D11" s="111">
        <f t="shared" ref="D11:D13" si="0">C11/$C$42</f>
        <v>0.10045674058584221</v>
      </c>
    </row>
    <row r="12" spans="1:21">
      <c r="B12" s="29" t="s">
        <v>179</v>
      </c>
      <c r="C12" s="110">
        <f>C13+C17+C20+C21</f>
        <v>496451.9628355084</v>
      </c>
      <c r="D12" s="111">
        <f t="shared" si="0"/>
        <v>0.6276706972840439</v>
      </c>
    </row>
    <row r="13" spans="1:21">
      <c r="A13" s="55" t="s">
        <v>123</v>
      </c>
      <c r="B13" s="30" t="s">
        <v>51</v>
      </c>
      <c r="C13" s="110">
        <f>'תעודות התחייבות ממשלתיות'!O11</f>
        <v>59837.329785508002</v>
      </c>
      <c r="D13" s="111">
        <f t="shared" si="0"/>
        <v>7.565311716277652E-2</v>
      </c>
    </row>
    <row r="14" spans="1:21">
      <c r="A14" s="55" t="s">
        <v>123</v>
      </c>
      <c r="B14" s="30" t="s">
        <v>52</v>
      </c>
      <c r="C14" s="110" t="s" vm="2">
        <v>674</v>
      </c>
      <c r="D14" s="111" t="s" vm="3">
        <v>674</v>
      </c>
    </row>
    <row r="15" spans="1:21">
      <c r="A15" s="55" t="s">
        <v>123</v>
      </c>
      <c r="B15" s="30" t="s">
        <v>53</v>
      </c>
      <c r="C15" s="110" t="s" vm="4">
        <v>674</v>
      </c>
      <c r="D15" s="111" t="s" vm="5">
        <v>674</v>
      </c>
    </row>
    <row r="16" spans="1:21">
      <c r="A16" s="55" t="s">
        <v>123</v>
      </c>
      <c r="B16" s="30" t="s">
        <v>54</v>
      </c>
      <c r="C16" s="110" t="s" vm="6">
        <v>674</v>
      </c>
      <c r="D16" s="111" t="s" vm="7">
        <v>674</v>
      </c>
    </row>
    <row r="17" spans="1:4">
      <c r="A17" s="55" t="s">
        <v>123</v>
      </c>
      <c r="B17" s="30" t="s">
        <v>233</v>
      </c>
      <c r="C17" s="110">
        <f>'קרנות סל'!K11</f>
        <v>435184.87192000041</v>
      </c>
      <c r="D17" s="111">
        <f>C17/$C$42</f>
        <v>0.55020991446054346</v>
      </c>
    </row>
    <row r="18" spans="1:4">
      <c r="A18" s="55" t="s">
        <v>123</v>
      </c>
      <c r="B18" s="30" t="s">
        <v>55</v>
      </c>
      <c r="C18" s="110" t="s" vm="8">
        <v>674</v>
      </c>
      <c r="D18" s="111" t="s" vm="9">
        <v>674</v>
      </c>
    </row>
    <row r="19" spans="1:4">
      <c r="A19" s="55" t="s">
        <v>123</v>
      </c>
      <c r="B19" s="30" t="s">
        <v>56</v>
      </c>
      <c r="C19" s="110" t="s" vm="10">
        <v>674</v>
      </c>
      <c r="D19" s="111" t="s" vm="11">
        <v>674</v>
      </c>
    </row>
    <row r="20" spans="1:4">
      <c r="A20" s="55" t="s">
        <v>123</v>
      </c>
      <c r="B20" s="30" t="s">
        <v>57</v>
      </c>
      <c r="C20" s="110">
        <f>אופציות!I11</f>
        <v>8.6745699999999921</v>
      </c>
      <c r="D20" s="111">
        <f>C20/$C$42</f>
        <v>1.09673720886129E-5</v>
      </c>
    </row>
    <row r="21" spans="1:4">
      <c r="A21" s="55" t="s">
        <v>123</v>
      </c>
      <c r="B21" s="30" t="s">
        <v>58</v>
      </c>
      <c r="C21" s="110">
        <f>'חוזים עתידיים'!I11</f>
        <v>1421.08656</v>
      </c>
      <c r="D21" s="111">
        <f>C21/$C$42</f>
        <v>1.7966982886352793E-3</v>
      </c>
    </row>
    <row r="22" spans="1:4">
      <c r="A22" s="55" t="s">
        <v>123</v>
      </c>
      <c r="B22" s="30" t="s">
        <v>59</v>
      </c>
      <c r="C22" s="110" t="s" vm="12">
        <v>674</v>
      </c>
      <c r="D22" s="111" t="s" vm="13">
        <v>674</v>
      </c>
    </row>
    <row r="23" spans="1:4">
      <c r="B23" s="29" t="s">
        <v>180</v>
      </c>
      <c r="C23" s="110">
        <f>C24+C31</f>
        <v>215035.79455698904</v>
      </c>
      <c r="D23" s="111">
        <f>C23/$C$42</f>
        <v>0.27187256213011385</v>
      </c>
    </row>
    <row r="24" spans="1:4">
      <c r="A24" s="55" t="s">
        <v>123</v>
      </c>
      <c r="B24" s="30" t="s">
        <v>60</v>
      </c>
      <c r="C24" s="110">
        <f>'לא סחיר- תעודות התחייבות ממשלתי'!M11</f>
        <v>214344.67613000004</v>
      </c>
      <c r="D24" s="111">
        <f>C24/$C$42</f>
        <v>0.27099877208102952</v>
      </c>
    </row>
    <row r="25" spans="1:4">
      <c r="A25" s="55" t="s">
        <v>123</v>
      </c>
      <c r="B25" s="30" t="s">
        <v>61</v>
      </c>
      <c r="C25" s="110" t="s" vm="14">
        <v>674</v>
      </c>
      <c r="D25" s="111" t="s" vm="15">
        <v>674</v>
      </c>
    </row>
    <row r="26" spans="1:4">
      <c r="A26" s="55" t="s">
        <v>123</v>
      </c>
      <c r="B26" s="30" t="s">
        <v>53</v>
      </c>
      <c r="C26" s="110" t="s" vm="16">
        <v>674</v>
      </c>
      <c r="D26" s="111" t="s" vm="17">
        <v>674</v>
      </c>
    </row>
    <row r="27" spans="1:4">
      <c r="A27" s="55" t="s">
        <v>123</v>
      </c>
      <c r="B27" s="30" t="s">
        <v>62</v>
      </c>
      <c r="C27" s="110" t="s" vm="18">
        <v>674</v>
      </c>
      <c r="D27" s="111" t="s" vm="19">
        <v>674</v>
      </c>
    </row>
    <row r="28" spans="1:4">
      <c r="A28" s="55" t="s">
        <v>123</v>
      </c>
      <c r="B28" s="30" t="s">
        <v>63</v>
      </c>
      <c r="C28" s="110" t="s" vm="20">
        <v>674</v>
      </c>
      <c r="D28" s="111" t="s" vm="21">
        <v>674</v>
      </c>
    </row>
    <row r="29" spans="1:4">
      <c r="A29" s="55" t="s">
        <v>123</v>
      </c>
      <c r="B29" s="30" t="s">
        <v>64</v>
      </c>
      <c r="C29" s="110" t="s" vm="22">
        <v>674</v>
      </c>
      <c r="D29" s="111" t="s" vm="23">
        <v>674</v>
      </c>
    </row>
    <row r="30" spans="1:4">
      <c r="A30" s="55" t="s">
        <v>123</v>
      </c>
      <c r="B30" s="30" t="s">
        <v>203</v>
      </c>
      <c r="C30" s="110" t="s" vm="24">
        <v>674</v>
      </c>
      <c r="D30" s="111" t="s" vm="25">
        <v>674</v>
      </c>
    </row>
    <row r="31" spans="1:4">
      <c r="A31" s="55" t="s">
        <v>123</v>
      </c>
      <c r="B31" s="30" t="s">
        <v>86</v>
      </c>
      <c r="C31" s="110">
        <f>'לא סחיר - חוזים עתידיים'!I11</f>
        <v>691.11842698900023</v>
      </c>
      <c r="D31" s="111">
        <f>C31/$C$42</f>
        <v>8.7379004908430275E-4</v>
      </c>
    </row>
    <row r="32" spans="1:4">
      <c r="A32" s="55" t="s">
        <v>123</v>
      </c>
      <c r="B32" s="30" t="s">
        <v>65</v>
      </c>
      <c r="C32" s="110" t="s" vm="26">
        <v>674</v>
      </c>
      <c r="D32" s="111" t="s" vm="27">
        <v>674</v>
      </c>
    </row>
    <row r="33" spans="1:4">
      <c r="A33" s="55" t="s">
        <v>123</v>
      </c>
      <c r="B33" s="29" t="s">
        <v>181</v>
      </c>
      <c r="C33" s="110"/>
      <c r="D33" s="111">
        <f>C33/$C$42</f>
        <v>0</v>
      </c>
    </row>
    <row r="34" spans="1:4">
      <c r="A34" s="55" t="s">
        <v>123</v>
      </c>
      <c r="B34" s="29" t="s">
        <v>182</v>
      </c>
      <c r="C34" s="110" t="s" vm="28">
        <v>674</v>
      </c>
      <c r="D34" s="111" t="s" vm="29">
        <v>674</v>
      </c>
    </row>
    <row r="35" spans="1:4">
      <c r="A35" s="55" t="s">
        <v>123</v>
      </c>
      <c r="B35" s="29" t="s">
        <v>183</v>
      </c>
      <c r="C35" s="110" t="s" vm="30">
        <v>674</v>
      </c>
      <c r="D35" s="111" t="s" vm="31">
        <v>674</v>
      </c>
    </row>
    <row r="36" spans="1:4">
      <c r="A36" s="55" t="s">
        <v>123</v>
      </c>
      <c r="B36" s="56" t="s">
        <v>184</v>
      </c>
      <c r="C36" s="110" t="s" vm="32">
        <v>674</v>
      </c>
      <c r="D36" s="111" t="s" vm="33">
        <v>674</v>
      </c>
    </row>
    <row r="37" spans="1:4">
      <c r="A37" s="55" t="s">
        <v>123</v>
      </c>
      <c r="B37" s="29" t="s">
        <v>185</v>
      </c>
      <c r="C37" s="110" t="s" vm="34">
        <v>674</v>
      </c>
      <c r="D37" s="111" t="s" vm="35">
        <v>674</v>
      </c>
    </row>
    <row r="38" spans="1:4">
      <c r="A38" s="55"/>
      <c r="B38" s="68" t="s">
        <v>187</v>
      </c>
      <c r="C38" s="110">
        <v>0</v>
      </c>
      <c r="D38" s="111">
        <f>C38/$C$42</f>
        <v>0</v>
      </c>
    </row>
    <row r="39" spans="1:4">
      <c r="A39" s="55" t="s">
        <v>123</v>
      </c>
      <c r="B39" s="69" t="s">
        <v>188</v>
      </c>
      <c r="C39" s="110" t="s" vm="36">
        <v>674</v>
      </c>
      <c r="D39" s="111" t="s" vm="37">
        <v>674</v>
      </c>
    </row>
    <row r="40" spans="1:4">
      <c r="A40" s="55" t="s">
        <v>123</v>
      </c>
      <c r="B40" s="69" t="s">
        <v>218</v>
      </c>
      <c r="C40" s="110" t="s" vm="38">
        <v>674</v>
      </c>
      <c r="D40" s="111" t="s" vm="39">
        <v>674</v>
      </c>
    </row>
    <row r="41" spans="1:4">
      <c r="A41" s="55" t="s">
        <v>123</v>
      </c>
      <c r="B41" s="69" t="s">
        <v>189</v>
      </c>
      <c r="C41" s="110" t="s" vm="40">
        <v>674</v>
      </c>
      <c r="D41" s="111" t="s" vm="41">
        <v>674</v>
      </c>
    </row>
    <row r="42" spans="1:4">
      <c r="B42" s="69" t="s">
        <v>66</v>
      </c>
      <c r="C42" s="110">
        <f>C38+C10</f>
        <v>790943.34813410253</v>
      </c>
      <c r="D42" s="111">
        <f>C42/$C$42</f>
        <v>1</v>
      </c>
    </row>
    <row r="43" spans="1:4">
      <c r="A43" s="55" t="s">
        <v>123</v>
      </c>
      <c r="B43" s="69" t="s">
        <v>186</v>
      </c>
      <c r="C43" s="110"/>
      <c r="D43" s="111"/>
    </row>
    <row r="44" spans="1:4">
      <c r="B44" s="6" t="s">
        <v>91</v>
      </c>
    </row>
    <row r="45" spans="1:4">
      <c r="C45" s="75" t="s">
        <v>168</v>
      </c>
      <c r="D45" s="36" t="s">
        <v>85</v>
      </c>
    </row>
    <row r="46" spans="1:4">
      <c r="C46" s="76" t="s">
        <v>1</v>
      </c>
      <c r="D46" s="25" t="s">
        <v>2</v>
      </c>
    </row>
    <row r="47" spans="1:4">
      <c r="C47" s="112" t="s">
        <v>149</v>
      </c>
      <c r="D47" s="113" vm="42">
        <v>2.4230999999999998</v>
      </c>
    </row>
    <row r="48" spans="1:4">
      <c r="C48" s="112" t="s">
        <v>158</v>
      </c>
      <c r="D48" s="113">
        <v>0.85865487341300406</v>
      </c>
    </row>
    <row r="49" spans="2:4">
      <c r="C49" s="112" t="s">
        <v>154</v>
      </c>
      <c r="D49" s="113" vm="43">
        <v>2.6535000000000002</v>
      </c>
    </row>
    <row r="50" spans="2:4">
      <c r="B50" s="12"/>
      <c r="C50" s="112" t="s">
        <v>675</v>
      </c>
      <c r="D50" s="113" vm="44">
        <v>3.5750000000000002</v>
      </c>
    </row>
    <row r="51" spans="2:4">
      <c r="C51" s="112" t="s">
        <v>147</v>
      </c>
      <c r="D51" s="113" vm="45">
        <v>3.8782000000000001</v>
      </c>
    </row>
    <row r="52" spans="2:4">
      <c r="C52" s="112" t="s">
        <v>148</v>
      </c>
      <c r="D52" s="113" vm="46">
        <v>4.5597000000000003</v>
      </c>
    </row>
    <row r="53" spans="2:4">
      <c r="C53" s="112" t="s">
        <v>150</v>
      </c>
      <c r="D53" s="113">
        <v>0.44351475174210436</v>
      </c>
    </row>
    <row r="54" spans="2:4">
      <c r="C54" s="112" t="s">
        <v>155</v>
      </c>
      <c r="D54" s="113" vm="47">
        <v>3.1846999999999999</v>
      </c>
    </row>
    <row r="55" spans="2:4">
      <c r="C55" s="112" t="s">
        <v>156</v>
      </c>
      <c r="D55" s="113">
        <v>0.18275657839072681</v>
      </c>
    </row>
    <row r="56" spans="2:4">
      <c r="C56" s="112" t="s">
        <v>153</v>
      </c>
      <c r="D56" s="113" vm="48">
        <v>0.51910000000000001</v>
      </c>
    </row>
    <row r="57" spans="2:4">
      <c r="C57" s="112" t="s">
        <v>676</v>
      </c>
      <c r="D57" s="113">
        <v>2.3265791999999998</v>
      </c>
    </row>
    <row r="58" spans="2:4">
      <c r="C58" s="112" t="s">
        <v>152</v>
      </c>
      <c r="D58" s="113" vm="49">
        <v>0.3715</v>
      </c>
    </row>
    <row r="59" spans="2:4">
      <c r="C59" s="112" t="s">
        <v>145</v>
      </c>
      <c r="D59" s="113" vm="50">
        <v>3.456</v>
      </c>
    </row>
    <row r="60" spans="2:4">
      <c r="C60" s="112" t="s">
        <v>159</v>
      </c>
      <c r="D60" s="113" vm="51">
        <v>0.2465</v>
      </c>
    </row>
    <row r="61" spans="2:4">
      <c r="C61" s="112" t="s">
        <v>677</v>
      </c>
      <c r="D61" s="113" vm="52">
        <v>0.39319999999999999</v>
      </c>
    </row>
    <row r="62" spans="2:4">
      <c r="C62" s="112" t="s">
        <v>678</v>
      </c>
      <c r="D62" s="113">
        <v>5.5684993087713533E-2</v>
      </c>
    </row>
    <row r="63" spans="2:4">
      <c r="C63" s="112" t="s">
        <v>679</v>
      </c>
      <c r="D63" s="113">
        <v>0.49632352941176472</v>
      </c>
    </row>
    <row r="64" spans="2:4">
      <c r="C64" s="112" t="s">
        <v>146</v>
      </c>
      <c r="D64" s="113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161</v>
      </c>
      <c r="C1" s="78" t="s" vm="1">
        <v>240</v>
      </c>
    </row>
    <row r="2" spans="2:60">
      <c r="B2" s="57" t="s">
        <v>160</v>
      </c>
      <c r="C2" s="78" t="s">
        <v>241</v>
      </c>
    </row>
    <row r="3" spans="2:60">
      <c r="B3" s="57" t="s">
        <v>162</v>
      </c>
      <c r="C3" s="78" t="s">
        <v>242</v>
      </c>
    </row>
    <row r="4" spans="2:60">
      <c r="B4" s="57" t="s">
        <v>163</v>
      </c>
      <c r="C4" s="78">
        <v>2112</v>
      </c>
    </row>
    <row r="6" spans="2:60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0" ht="26.25" customHeight="1">
      <c r="B7" s="137" t="s">
        <v>74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H7" s="3"/>
    </row>
    <row r="8" spans="2:60" s="3" customFormat="1" ht="78.75">
      <c r="B8" s="23" t="s">
        <v>98</v>
      </c>
      <c r="C8" s="31" t="s">
        <v>35</v>
      </c>
      <c r="D8" s="31" t="s">
        <v>101</v>
      </c>
      <c r="E8" s="31" t="s">
        <v>48</v>
      </c>
      <c r="F8" s="31" t="s">
        <v>83</v>
      </c>
      <c r="G8" s="31" t="s">
        <v>217</v>
      </c>
      <c r="H8" s="31" t="s">
        <v>216</v>
      </c>
      <c r="I8" s="31" t="s">
        <v>47</v>
      </c>
      <c r="J8" s="31" t="s">
        <v>46</v>
      </c>
      <c r="K8" s="31" t="s">
        <v>164</v>
      </c>
      <c r="L8" s="31" t="s">
        <v>166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224</v>
      </c>
      <c r="H9" s="17"/>
      <c r="I9" s="17" t="s">
        <v>220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C11" s="1"/>
      <c r="BD11" s="3"/>
      <c r="BE11" s="1"/>
      <c r="BG11" s="1"/>
    </row>
    <row r="12" spans="2:60" s="4" customFormat="1" ht="18" customHeight="1">
      <c r="B12" s="99" t="s">
        <v>232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C12" s="1"/>
      <c r="BD12" s="3"/>
      <c r="BE12" s="1"/>
      <c r="BG12" s="1"/>
    </row>
    <row r="13" spans="2:60">
      <c r="B13" s="99" t="s">
        <v>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D13" s="3"/>
    </row>
    <row r="14" spans="2:60" ht="20.25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BD14" s="4"/>
    </row>
    <row r="15" spans="2:60">
      <c r="B15" s="99" t="s">
        <v>223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8.42578125" style="1" bestFit="1" customWidth="1"/>
    <col min="9" max="9" width="8" style="1" customWidth="1"/>
    <col min="10" max="10" width="6.28515625" style="1" bestFit="1" customWidth="1"/>
    <col min="11" max="11" width="11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161</v>
      </c>
      <c r="C1" s="78" t="s" vm="1">
        <v>240</v>
      </c>
    </row>
    <row r="2" spans="2:61">
      <c r="B2" s="57" t="s">
        <v>160</v>
      </c>
      <c r="C2" s="78" t="s">
        <v>241</v>
      </c>
    </row>
    <row r="3" spans="2:61">
      <c r="B3" s="57" t="s">
        <v>162</v>
      </c>
      <c r="C3" s="78" t="s">
        <v>242</v>
      </c>
    </row>
    <row r="4" spans="2:61">
      <c r="B4" s="57" t="s">
        <v>163</v>
      </c>
      <c r="C4" s="78">
        <v>2112</v>
      </c>
    </row>
    <row r="6" spans="2:61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1" ht="26.25" customHeight="1">
      <c r="B7" s="137" t="s">
        <v>75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I7" s="3"/>
    </row>
    <row r="8" spans="2:61" s="3" customFormat="1" ht="78.75">
      <c r="B8" s="23" t="s">
        <v>98</v>
      </c>
      <c r="C8" s="31" t="s">
        <v>35</v>
      </c>
      <c r="D8" s="31" t="s">
        <v>101</v>
      </c>
      <c r="E8" s="31" t="s">
        <v>48</v>
      </c>
      <c r="F8" s="31" t="s">
        <v>83</v>
      </c>
      <c r="G8" s="31" t="s">
        <v>217</v>
      </c>
      <c r="H8" s="31" t="s">
        <v>216</v>
      </c>
      <c r="I8" s="31" t="s">
        <v>47</v>
      </c>
      <c r="J8" s="31" t="s">
        <v>46</v>
      </c>
      <c r="K8" s="31" t="s">
        <v>164</v>
      </c>
      <c r="L8" s="32" t="s">
        <v>166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224</v>
      </c>
      <c r="H9" s="17"/>
      <c r="I9" s="17" t="s">
        <v>220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3" t="s">
        <v>38</v>
      </c>
      <c r="C11" s="82"/>
      <c r="D11" s="82"/>
      <c r="E11" s="82"/>
      <c r="F11" s="82"/>
      <c r="G11" s="91"/>
      <c r="H11" s="93"/>
      <c r="I11" s="91">
        <v>8.6745699999999921</v>
      </c>
      <c r="J11" s="82"/>
      <c r="K11" s="92">
        <f>I11/$I$11</f>
        <v>1</v>
      </c>
      <c r="L11" s="92">
        <f>I11/'סכום נכסי הקרן'!$C$42</f>
        <v>1.09673720886129E-5</v>
      </c>
      <c r="BD11" s="1"/>
      <c r="BE11" s="3"/>
      <c r="BF11" s="1"/>
      <c r="BH11" s="1"/>
    </row>
    <row r="12" spans="2:61" s="100" customFormat="1">
      <c r="B12" s="120" t="s">
        <v>212</v>
      </c>
      <c r="C12" s="115"/>
      <c r="D12" s="115"/>
      <c r="E12" s="115"/>
      <c r="F12" s="115"/>
      <c r="G12" s="116"/>
      <c r="H12" s="118"/>
      <c r="I12" s="116">
        <v>8.6745699999999921</v>
      </c>
      <c r="J12" s="115"/>
      <c r="K12" s="117">
        <f t="shared" ref="K12:K16" si="0">I12/$I$11</f>
        <v>1</v>
      </c>
      <c r="L12" s="117">
        <f>I12/'סכום נכסי הקרן'!$C$42</f>
        <v>1.09673720886129E-5</v>
      </c>
      <c r="BE12" s="3"/>
    </row>
    <row r="13" spans="2:61" ht="20.25">
      <c r="B13" s="102" t="s">
        <v>209</v>
      </c>
      <c r="C13" s="82"/>
      <c r="D13" s="82"/>
      <c r="E13" s="82"/>
      <c r="F13" s="82"/>
      <c r="G13" s="91"/>
      <c r="H13" s="93"/>
      <c r="I13" s="91">
        <v>8.6745699999999921</v>
      </c>
      <c r="J13" s="82"/>
      <c r="K13" s="92">
        <f t="shared" si="0"/>
        <v>1</v>
      </c>
      <c r="L13" s="92">
        <f>I13/'סכום נכסי הקרן'!$C$42</f>
        <v>1.09673720886129E-5</v>
      </c>
      <c r="BE13" s="4"/>
    </row>
    <row r="14" spans="2:61">
      <c r="B14" s="87" t="s">
        <v>387</v>
      </c>
      <c r="C14" s="84" t="s">
        <v>388</v>
      </c>
      <c r="D14" s="97" t="s">
        <v>29</v>
      </c>
      <c r="E14" s="97" t="s">
        <v>389</v>
      </c>
      <c r="F14" s="97" t="s">
        <v>145</v>
      </c>
      <c r="G14" s="94">
        <v>-22</v>
      </c>
      <c r="H14" s="96">
        <v>526</v>
      </c>
      <c r="I14" s="94">
        <v>-39.992839999999994</v>
      </c>
      <c r="J14" s="84"/>
      <c r="K14" s="95">
        <f t="shared" si="0"/>
        <v>-4.6103541731751578</v>
      </c>
      <c r="L14" s="95">
        <f>I14/'סכום נכסי הקרן'!$C$42</f>
        <v>-5.0563469677501234E-5</v>
      </c>
    </row>
    <row r="15" spans="2:61">
      <c r="B15" s="87" t="s">
        <v>390</v>
      </c>
      <c r="C15" s="84" t="s">
        <v>391</v>
      </c>
      <c r="D15" s="97" t="s">
        <v>29</v>
      </c>
      <c r="E15" s="97" t="s">
        <v>389</v>
      </c>
      <c r="F15" s="97" t="s">
        <v>145</v>
      </c>
      <c r="G15" s="94">
        <v>22</v>
      </c>
      <c r="H15" s="96">
        <v>2065</v>
      </c>
      <c r="I15" s="94">
        <v>157.00608</v>
      </c>
      <c r="J15" s="84"/>
      <c r="K15" s="95">
        <f t="shared" si="0"/>
        <v>18.099580728497219</v>
      </c>
      <c r="L15" s="95">
        <f>I15/'סכום נכסי הקרן'!$C$42</f>
        <v>1.9850483649731636E-4</v>
      </c>
    </row>
    <row r="16" spans="2:61">
      <c r="B16" s="87" t="s">
        <v>392</v>
      </c>
      <c r="C16" s="84" t="s">
        <v>393</v>
      </c>
      <c r="D16" s="97" t="s">
        <v>29</v>
      </c>
      <c r="E16" s="97" t="s">
        <v>389</v>
      </c>
      <c r="F16" s="97" t="s">
        <v>145</v>
      </c>
      <c r="G16" s="94">
        <v>-4</v>
      </c>
      <c r="H16" s="96">
        <v>7837</v>
      </c>
      <c r="I16" s="94">
        <v>-108.33866999999999</v>
      </c>
      <c r="J16" s="84"/>
      <c r="K16" s="95">
        <f t="shared" si="0"/>
        <v>-12.489226555322061</v>
      </c>
      <c r="L16" s="95">
        <f>I16/'סכום נכסי הקרן'!$C$42</f>
        <v>-1.369739947312022E-4</v>
      </c>
    </row>
    <row r="17" spans="2:56">
      <c r="B17" s="83"/>
      <c r="C17" s="84"/>
      <c r="D17" s="84"/>
      <c r="E17" s="84"/>
      <c r="F17" s="84"/>
      <c r="G17" s="94"/>
      <c r="H17" s="96"/>
      <c r="I17" s="84"/>
      <c r="J17" s="84"/>
      <c r="K17" s="95"/>
      <c r="L17" s="84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99" t="s">
        <v>232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99" t="s">
        <v>94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99" t="s">
        <v>215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99" t="s">
        <v>223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F21" sqref="F21"/>
    </sheetView>
  </sheetViews>
  <sheetFormatPr defaultColWidth="9.140625" defaultRowHeight="18"/>
  <cols>
    <col min="1" max="1" width="6.28515625" style="2" customWidth="1"/>
    <col min="2" max="2" width="33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161</v>
      </c>
      <c r="C1" s="78" t="s" vm="1">
        <v>240</v>
      </c>
    </row>
    <row r="2" spans="1:60">
      <c r="B2" s="57" t="s">
        <v>160</v>
      </c>
      <c r="C2" s="78" t="s">
        <v>241</v>
      </c>
    </row>
    <row r="3" spans="1:60">
      <c r="B3" s="57" t="s">
        <v>162</v>
      </c>
      <c r="C3" s="78" t="s">
        <v>242</v>
      </c>
    </row>
    <row r="4" spans="1:60">
      <c r="B4" s="57" t="s">
        <v>163</v>
      </c>
      <c r="C4" s="78">
        <v>2112</v>
      </c>
    </row>
    <row r="6" spans="1:60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9"/>
      <c r="BD6" s="1" t="s">
        <v>102</v>
      </c>
      <c r="BF6" s="1" t="s">
        <v>169</v>
      </c>
      <c r="BH6" s="3" t="s">
        <v>146</v>
      </c>
    </row>
    <row r="7" spans="1:60" ht="26.25" customHeight="1">
      <c r="B7" s="137" t="s">
        <v>76</v>
      </c>
      <c r="C7" s="138"/>
      <c r="D7" s="138"/>
      <c r="E7" s="138"/>
      <c r="F7" s="138"/>
      <c r="G7" s="138"/>
      <c r="H7" s="138"/>
      <c r="I7" s="138"/>
      <c r="J7" s="138"/>
      <c r="K7" s="139"/>
      <c r="BD7" s="3" t="s">
        <v>104</v>
      </c>
      <c r="BF7" s="1" t="s">
        <v>124</v>
      </c>
      <c r="BH7" s="3" t="s">
        <v>145</v>
      </c>
    </row>
    <row r="8" spans="1:60" s="3" customFormat="1" ht="78.75">
      <c r="A8" s="2"/>
      <c r="B8" s="23" t="s">
        <v>98</v>
      </c>
      <c r="C8" s="31" t="s">
        <v>35</v>
      </c>
      <c r="D8" s="31" t="s">
        <v>101</v>
      </c>
      <c r="E8" s="31" t="s">
        <v>48</v>
      </c>
      <c r="F8" s="31" t="s">
        <v>83</v>
      </c>
      <c r="G8" s="31" t="s">
        <v>217</v>
      </c>
      <c r="H8" s="31" t="s">
        <v>216</v>
      </c>
      <c r="I8" s="31" t="s">
        <v>47</v>
      </c>
      <c r="J8" s="31" t="s">
        <v>164</v>
      </c>
      <c r="K8" s="31" t="s">
        <v>166</v>
      </c>
      <c r="BC8" s="1" t="s">
        <v>117</v>
      </c>
      <c r="BD8" s="1" t="s">
        <v>118</v>
      </c>
      <c r="BE8" s="1" t="s">
        <v>125</v>
      </c>
      <c r="BG8" s="4" t="s">
        <v>147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224</v>
      </c>
      <c r="H9" s="17"/>
      <c r="I9" s="17" t="s">
        <v>220</v>
      </c>
      <c r="J9" s="33" t="s">
        <v>20</v>
      </c>
      <c r="K9" s="58" t="s">
        <v>20</v>
      </c>
      <c r="BC9" s="1" t="s">
        <v>114</v>
      </c>
      <c r="BE9" s="1" t="s">
        <v>126</v>
      </c>
      <c r="BG9" s="4" t="s">
        <v>148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110</v>
      </c>
      <c r="BD10" s="3"/>
      <c r="BE10" s="1" t="s">
        <v>170</v>
      </c>
      <c r="BG10" s="1" t="s">
        <v>154</v>
      </c>
    </row>
    <row r="11" spans="1:60" s="4" customFormat="1" ht="18" customHeight="1">
      <c r="A11" s="109"/>
      <c r="B11" s="121" t="s">
        <v>37</v>
      </c>
      <c r="C11" s="115"/>
      <c r="D11" s="115"/>
      <c r="E11" s="115"/>
      <c r="F11" s="115"/>
      <c r="G11" s="116"/>
      <c r="H11" s="118"/>
      <c r="I11" s="116">
        <v>1421.08656</v>
      </c>
      <c r="J11" s="117">
        <f>I11/$I$11</f>
        <v>1</v>
      </c>
      <c r="K11" s="117">
        <f>I11/'סכום נכסי הקרן'!$C$42</f>
        <v>1.7966982886352793E-3</v>
      </c>
      <c r="L11" s="3"/>
      <c r="M11" s="3"/>
      <c r="N11" s="3"/>
      <c r="O11" s="3"/>
      <c r="BC11" s="100" t="s">
        <v>109</v>
      </c>
      <c r="BD11" s="3"/>
      <c r="BE11" s="100" t="s">
        <v>127</v>
      </c>
      <c r="BG11" s="100" t="s">
        <v>149</v>
      </c>
    </row>
    <row r="12" spans="1:60" s="100" customFormat="1" ht="20.25">
      <c r="A12" s="109"/>
      <c r="B12" s="120" t="s">
        <v>214</v>
      </c>
      <c r="C12" s="115"/>
      <c r="D12" s="115"/>
      <c r="E12" s="115"/>
      <c r="F12" s="115"/>
      <c r="G12" s="116"/>
      <c r="H12" s="118"/>
      <c r="I12" s="116">
        <v>1421.08656</v>
      </c>
      <c r="J12" s="117">
        <f t="shared" ref="J12:J14" si="0">I12/$I$11</f>
        <v>1</v>
      </c>
      <c r="K12" s="117">
        <f>I12/'סכום נכסי הקרן'!$C$42</f>
        <v>1.7966982886352793E-3</v>
      </c>
      <c r="L12" s="3"/>
      <c r="M12" s="3"/>
      <c r="N12" s="3"/>
      <c r="O12" s="3"/>
      <c r="BC12" s="100" t="s">
        <v>107</v>
      </c>
      <c r="BD12" s="4"/>
      <c r="BE12" s="100" t="s">
        <v>128</v>
      </c>
      <c r="BG12" s="100" t="s">
        <v>150</v>
      </c>
    </row>
    <row r="13" spans="1:60">
      <c r="B13" s="83" t="s">
        <v>394</v>
      </c>
      <c r="C13" s="84" t="s">
        <v>395</v>
      </c>
      <c r="D13" s="97" t="s">
        <v>29</v>
      </c>
      <c r="E13" s="97" t="s">
        <v>389</v>
      </c>
      <c r="F13" s="97" t="s">
        <v>145</v>
      </c>
      <c r="G13" s="94">
        <v>146</v>
      </c>
      <c r="H13" s="96">
        <v>323100</v>
      </c>
      <c r="I13" s="94">
        <v>1374.8803300000002</v>
      </c>
      <c r="J13" s="95">
        <f t="shared" si="0"/>
        <v>0.96748528112179188</v>
      </c>
      <c r="K13" s="95">
        <f>I13/'סכום נכסי הקרן'!$C$42</f>
        <v>1.7382791488713457E-3</v>
      </c>
      <c r="P13" s="1"/>
      <c r="BC13" s="1" t="s">
        <v>111</v>
      </c>
      <c r="BE13" s="1" t="s">
        <v>129</v>
      </c>
      <c r="BG13" s="1" t="s">
        <v>151</v>
      </c>
    </row>
    <row r="14" spans="1:60">
      <c r="B14" s="83" t="s">
        <v>396</v>
      </c>
      <c r="C14" s="84" t="s">
        <v>397</v>
      </c>
      <c r="D14" s="97" t="s">
        <v>29</v>
      </c>
      <c r="E14" s="97" t="s">
        <v>389</v>
      </c>
      <c r="F14" s="97" t="s">
        <v>147</v>
      </c>
      <c r="G14" s="94">
        <v>263</v>
      </c>
      <c r="H14" s="96">
        <v>41380</v>
      </c>
      <c r="I14" s="94">
        <v>46.206230000000005</v>
      </c>
      <c r="J14" s="95">
        <f t="shared" si="0"/>
        <v>3.251471887820824E-2</v>
      </c>
      <c r="K14" s="95">
        <f>I14/'סכום נכסי הקרן'!$C$42</f>
        <v>5.8419139763933951E-5</v>
      </c>
      <c r="P14" s="1"/>
      <c r="BC14" s="1" t="s">
        <v>108</v>
      </c>
      <c r="BE14" s="1" t="s">
        <v>130</v>
      </c>
      <c r="BG14" s="1" t="s">
        <v>153</v>
      </c>
    </row>
    <row r="15" spans="1:60">
      <c r="B15" s="104"/>
      <c r="C15" s="84"/>
      <c r="D15" s="84"/>
      <c r="E15" s="84"/>
      <c r="F15" s="84"/>
      <c r="G15" s="94"/>
      <c r="H15" s="96"/>
      <c r="I15" s="84"/>
      <c r="J15" s="95"/>
      <c r="K15" s="84"/>
      <c r="P15" s="1"/>
      <c r="BC15" s="1" t="s">
        <v>119</v>
      </c>
      <c r="BE15" s="1" t="s">
        <v>171</v>
      </c>
      <c r="BG15" s="1" t="s">
        <v>155</v>
      </c>
    </row>
    <row r="16" spans="1:60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P16" s="1"/>
      <c r="BC16" s="4" t="s">
        <v>105</v>
      </c>
      <c r="BD16" s="1" t="s">
        <v>120</v>
      </c>
      <c r="BE16" s="1" t="s">
        <v>131</v>
      </c>
      <c r="BG16" s="1" t="s">
        <v>156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P17" s="1"/>
      <c r="BC17" s="1" t="s">
        <v>115</v>
      </c>
      <c r="BE17" s="1" t="s">
        <v>132</v>
      </c>
      <c r="BG17" s="1" t="s">
        <v>157</v>
      </c>
    </row>
    <row r="18" spans="2:60">
      <c r="B18" s="99" t="s">
        <v>232</v>
      </c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103</v>
      </c>
      <c r="BF18" s="1" t="s">
        <v>133</v>
      </c>
      <c r="BH18" s="1" t="s">
        <v>29</v>
      </c>
    </row>
    <row r="19" spans="2:60">
      <c r="B19" s="99" t="s">
        <v>94</v>
      </c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116</v>
      </c>
      <c r="BF19" s="1" t="s">
        <v>134</v>
      </c>
    </row>
    <row r="20" spans="2:60">
      <c r="B20" s="99" t="s">
        <v>215</v>
      </c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121</v>
      </c>
      <c r="BF20" s="1" t="s">
        <v>135</v>
      </c>
    </row>
    <row r="21" spans="2:60">
      <c r="B21" s="99" t="s">
        <v>223</v>
      </c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106</v>
      </c>
      <c r="BE21" s="1" t="s">
        <v>122</v>
      </c>
      <c r="BF21" s="1" t="s">
        <v>136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112</v>
      </c>
      <c r="BF22" s="1" t="s">
        <v>137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29</v>
      </c>
      <c r="BE23" s="1" t="s">
        <v>113</v>
      </c>
      <c r="BF23" s="1" t="s">
        <v>172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175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138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139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174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140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141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173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29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C115" s="3"/>
      <c r="D115" s="3"/>
      <c r="E115" s="3"/>
      <c r="F115" s="3"/>
      <c r="G115" s="3"/>
      <c r="H115" s="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161</v>
      </c>
      <c r="C1" s="78" t="s" vm="1">
        <v>240</v>
      </c>
    </row>
    <row r="2" spans="2:81">
      <c r="B2" s="57" t="s">
        <v>160</v>
      </c>
      <c r="C2" s="78" t="s">
        <v>241</v>
      </c>
    </row>
    <row r="3" spans="2:81">
      <c r="B3" s="57" t="s">
        <v>162</v>
      </c>
      <c r="C3" s="78" t="s">
        <v>242</v>
      </c>
      <c r="E3" s="2"/>
    </row>
    <row r="4" spans="2:81">
      <c r="B4" s="57" t="s">
        <v>163</v>
      </c>
      <c r="C4" s="78">
        <v>2112</v>
      </c>
    </row>
    <row r="6" spans="2:81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81" ht="26.25" customHeight="1">
      <c r="B7" s="137" t="s">
        <v>77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81" s="3" customFormat="1" ht="47.25">
      <c r="B8" s="23" t="s">
        <v>98</v>
      </c>
      <c r="C8" s="31" t="s">
        <v>35</v>
      </c>
      <c r="D8" s="14" t="s">
        <v>39</v>
      </c>
      <c r="E8" s="31" t="s">
        <v>15</v>
      </c>
      <c r="F8" s="31" t="s">
        <v>49</v>
      </c>
      <c r="G8" s="31" t="s">
        <v>84</v>
      </c>
      <c r="H8" s="31" t="s">
        <v>18</v>
      </c>
      <c r="I8" s="31" t="s">
        <v>83</v>
      </c>
      <c r="J8" s="31" t="s">
        <v>17</v>
      </c>
      <c r="K8" s="31" t="s">
        <v>19</v>
      </c>
      <c r="L8" s="31" t="s">
        <v>217</v>
      </c>
      <c r="M8" s="31" t="s">
        <v>216</v>
      </c>
      <c r="N8" s="31" t="s">
        <v>47</v>
      </c>
      <c r="O8" s="31" t="s">
        <v>46</v>
      </c>
      <c r="P8" s="31" t="s">
        <v>164</v>
      </c>
      <c r="Q8" s="32" t="s">
        <v>166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224</v>
      </c>
      <c r="M9" s="33"/>
      <c r="N9" s="33" t="s">
        <v>220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95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3"/>
  <sheetViews>
    <sheetView rightToLeft="1" topLeftCell="A85" workbookViewId="0"/>
  </sheetViews>
  <sheetFormatPr defaultColWidth="9.140625" defaultRowHeight="18"/>
  <cols>
    <col min="1" max="1" width="3" style="1" customWidth="1"/>
    <col min="2" max="2" width="32.42578125" style="2" bestFit="1" customWidth="1"/>
    <col min="3" max="3" width="49.5703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161</v>
      </c>
      <c r="C1" s="78" t="s" vm="1">
        <v>240</v>
      </c>
    </row>
    <row r="2" spans="2:72">
      <c r="B2" s="57" t="s">
        <v>160</v>
      </c>
      <c r="C2" s="78" t="s">
        <v>241</v>
      </c>
    </row>
    <row r="3" spans="2:72">
      <c r="B3" s="57" t="s">
        <v>162</v>
      </c>
      <c r="C3" s="78" t="s">
        <v>242</v>
      </c>
    </row>
    <row r="4" spans="2:72">
      <c r="B4" s="57" t="s">
        <v>163</v>
      </c>
      <c r="C4" s="78">
        <v>2112</v>
      </c>
    </row>
    <row r="6" spans="2:72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72" ht="26.25" customHeight="1">
      <c r="B7" s="137" t="s">
        <v>69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72" s="3" customFormat="1" ht="78.75">
      <c r="B8" s="23" t="s">
        <v>98</v>
      </c>
      <c r="C8" s="31" t="s">
        <v>35</v>
      </c>
      <c r="D8" s="31" t="s">
        <v>15</v>
      </c>
      <c r="E8" s="31" t="s">
        <v>49</v>
      </c>
      <c r="F8" s="31" t="s">
        <v>84</v>
      </c>
      <c r="G8" s="31" t="s">
        <v>18</v>
      </c>
      <c r="H8" s="31" t="s">
        <v>83</v>
      </c>
      <c r="I8" s="31" t="s">
        <v>17</v>
      </c>
      <c r="J8" s="31" t="s">
        <v>19</v>
      </c>
      <c r="K8" s="31" t="s">
        <v>217</v>
      </c>
      <c r="L8" s="31" t="s">
        <v>216</v>
      </c>
      <c r="M8" s="31" t="s">
        <v>92</v>
      </c>
      <c r="N8" s="31" t="s">
        <v>46</v>
      </c>
      <c r="O8" s="31" t="s">
        <v>164</v>
      </c>
      <c r="P8" s="32" t="s">
        <v>166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224</v>
      </c>
      <c r="L9" s="33"/>
      <c r="M9" s="33" t="s">
        <v>220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 t="s">
        <v>28</v>
      </c>
      <c r="C11" s="80"/>
      <c r="D11" s="80"/>
      <c r="E11" s="80"/>
      <c r="F11" s="80"/>
      <c r="G11" s="88">
        <v>8.8893925371828644</v>
      </c>
      <c r="H11" s="80"/>
      <c r="I11" s="80"/>
      <c r="J11" s="105">
        <v>4.850801524322889E-2</v>
      </c>
      <c r="K11" s="88"/>
      <c r="L11" s="80"/>
      <c r="M11" s="88">
        <v>214344.67613000004</v>
      </c>
      <c r="N11" s="80"/>
      <c r="O11" s="89">
        <v>1</v>
      </c>
      <c r="P11" s="89">
        <v>0.27076964949138788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1" t="s">
        <v>213</v>
      </c>
      <c r="C12" s="82"/>
      <c r="D12" s="82"/>
      <c r="E12" s="82"/>
      <c r="F12" s="82"/>
      <c r="G12" s="91">
        <v>8.8893925371828644</v>
      </c>
      <c r="H12" s="82"/>
      <c r="I12" s="82"/>
      <c r="J12" s="106">
        <v>4.8508015243228897E-2</v>
      </c>
      <c r="K12" s="91"/>
      <c r="L12" s="82"/>
      <c r="M12" s="91">
        <v>214344.67612999998</v>
      </c>
      <c r="N12" s="82"/>
      <c r="O12" s="92">
        <v>0.99999999999999978</v>
      </c>
      <c r="P12" s="92">
        <v>0.27076964949138776</v>
      </c>
    </row>
    <row r="13" spans="2:72">
      <c r="B13" s="102" t="s">
        <v>50</v>
      </c>
      <c r="C13" s="82"/>
      <c r="D13" s="82"/>
      <c r="E13" s="82"/>
      <c r="F13" s="82"/>
      <c r="G13" s="91">
        <v>8.8893925371828644</v>
      </c>
      <c r="H13" s="82"/>
      <c r="I13" s="82"/>
      <c r="J13" s="106">
        <v>4.8508015243228897E-2</v>
      </c>
      <c r="K13" s="91"/>
      <c r="L13" s="82"/>
      <c r="M13" s="91">
        <v>214344.67612999998</v>
      </c>
      <c r="N13" s="82"/>
      <c r="O13" s="92">
        <v>0.99999999999999978</v>
      </c>
      <c r="P13" s="92">
        <v>0.27076964949138776</v>
      </c>
    </row>
    <row r="14" spans="2:72">
      <c r="B14" s="87" t="s">
        <v>398</v>
      </c>
      <c r="C14" s="84" t="s">
        <v>399</v>
      </c>
      <c r="D14" s="84" t="s">
        <v>245</v>
      </c>
      <c r="E14" s="84"/>
      <c r="F14" s="107">
        <v>40148</v>
      </c>
      <c r="G14" s="94">
        <v>4.43</v>
      </c>
      <c r="H14" s="97" t="s">
        <v>146</v>
      </c>
      <c r="I14" s="98">
        <v>4.8000000000000001E-2</v>
      </c>
      <c r="J14" s="98">
        <v>4.8499999999999995E-2</v>
      </c>
      <c r="K14" s="94">
        <v>61000</v>
      </c>
      <c r="L14" s="108">
        <v>109.7045</v>
      </c>
      <c r="M14" s="94">
        <v>66.912600000000012</v>
      </c>
      <c r="N14" s="84"/>
      <c r="O14" s="95">
        <v>3.1217290397927831E-4</v>
      </c>
      <c r="P14" s="95">
        <v>8.4526947791177867E-5</v>
      </c>
    </row>
    <row r="15" spans="2:72">
      <c r="B15" s="87" t="s">
        <v>400</v>
      </c>
      <c r="C15" s="84" t="s">
        <v>401</v>
      </c>
      <c r="D15" s="84" t="s">
        <v>245</v>
      </c>
      <c r="E15" s="84"/>
      <c r="F15" s="107">
        <v>40452</v>
      </c>
      <c r="G15" s="94">
        <v>5.04</v>
      </c>
      <c r="H15" s="97" t="s">
        <v>146</v>
      </c>
      <c r="I15" s="98">
        <v>4.8000000000000001E-2</v>
      </c>
      <c r="J15" s="98">
        <v>4.8599999999999997E-2</v>
      </c>
      <c r="K15" s="94">
        <v>476000</v>
      </c>
      <c r="L15" s="108">
        <v>108.4757</v>
      </c>
      <c r="M15" s="94">
        <v>516.27805000000001</v>
      </c>
      <c r="N15" s="84"/>
      <c r="O15" s="95">
        <v>2.4086348180949332E-3</v>
      </c>
      <c r="P15" s="95">
        <v>6.5218520544831787E-4</v>
      </c>
    </row>
    <row r="16" spans="2:72">
      <c r="B16" s="87" t="s">
        <v>402</v>
      </c>
      <c r="C16" s="84" t="s">
        <v>403</v>
      </c>
      <c r="D16" s="84" t="s">
        <v>245</v>
      </c>
      <c r="E16" s="84"/>
      <c r="F16" s="107">
        <v>40909</v>
      </c>
      <c r="G16" s="94">
        <v>5.89</v>
      </c>
      <c r="H16" s="97" t="s">
        <v>146</v>
      </c>
      <c r="I16" s="98">
        <v>4.8000000000000001E-2</v>
      </c>
      <c r="J16" s="98">
        <v>4.8499999999999995E-2</v>
      </c>
      <c r="K16" s="94">
        <v>844000</v>
      </c>
      <c r="L16" s="108">
        <v>106.37869999999999</v>
      </c>
      <c r="M16" s="94">
        <v>897.86993000000007</v>
      </c>
      <c r="N16" s="84"/>
      <c r="O16" s="95">
        <v>4.1889070734625663E-3</v>
      </c>
      <c r="P16" s="95">
        <v>1.1342289000334544E-3</v>
      </c>
    </row>
    <row r="17" spans="2:16">
      <c r="B17" s="87" t="s">
        <v>404</v>
      </c>
      <c r="C17" s="84">
        <v>8790</v>
      </c>
      <c r="D17" s="84" t="s">
        <v>245</v>
      </c>
      <c r="E17" s="84"/>
      <c r="F17" s="107">
        <v>41030</v>
      </c>
      <c r="G17" s="94">
        <v>6.2199999999999989</v>
      </c>
      <c r="H17" s="97" t="s">
        <v>146</v>
      </c>
      <c r="I17" s="98">
        <v>4.8000000000000001E-2</v>
      </c>
      <c r="J17" s="98">
        <v>4.8599999999999983E-2</v>
      </c>
      <c r="K17" s="94">
        <v>580000</v>
      </c>
      <c r="L17" s="108">
        <v>104.26519999999999</v>
      </c>
      <c r="M17" s="94">
        <v>604.93905000000007</v>
      </c>
      <c r="N17" s="84"/>
      <c r="O17" s="95">
        <v>2.8222723368837234E-3</v>
      </c>
      <c r="P17" s="95">
        <v>7.6418569142724599E-4</v>
      </c>
    </row>
    <row r="18" spans="2:16">
      <c r="B18" s="87" t="s">
        <v>405</v>
      </c>
      <c r="C18" s="84" t="s">
        <v>406</v>
      </c>
      <c r="D18" s="84" t="s">
        <v>245</v>
      </c>
      <c r="E18" s="84"/>
      <c r="F18" s="107">
        <v>41091</v>
      </c>
      <c r="G18" s="94">
        <v>6.2399999999999993</v>
      </c>
      <c r="H18" s="97" t="s">
        <v>146</v>
      </c>
      <c r="I18" s="98">
        <v>4.8000000000000001E-2</v>
      </c>
      <c r="J18" s="98">
        <v>4.8600000000000004E-2</v>
      </c>
      <c r="K18" s="94">
        <v>1278000</v>
      </c>
      <c r="L18" s="108">
        <v>105.0188</v>
      </c>
      <c r="M18" s="94">
        <v>1342.6336100000001</v>
      </c>
      <c r="N18" s="84"/>
      <c r="O18" s="95">
        <v>6.2638999682254433E-3</v>
      </c>
      <c r="P18" s="95">
        <v>1.6960739988455189E-3</v>
      </c>
    </row>
    <row r="19" spans="2:16">
      <c r="B19" s="87" t="s">
        <v>407</v>
      </c>
      <c r="C19" s="84">
        <v>8793</v>
      </c>
      <c r="D19" s="84" t="s">
        <v>245</v>
      </c>
      <c r="E19" s="84"/>
      <c r="F19" s="107">
        <v>41122</v>
      </c>
      <c r="G19" s="94">
        <v>6.33</v>
      </c>
      <c r="H19" s="97" t="s">
        <v>146</v>
      </c>
      <c r="I19" s="98">
        <v>4.8000000000000001E-2</v>
      </c>
      <c r="J19" s="98">
        <v>4.8499999999999995E-2</v>
      </c>
      <c r="K19" s="94">
        <v>3291000</v>
      </c>
      <c r="L19" s="108">
        <v>104.9419</v>
      </c>
      <c r="M19" s="94">
        <v>3453.6379400000001</v>
      </c>
      <c r="N19" s="84"/>
      <c r="O19" s="95">
        <v>1.611254360199443E-2</v>
      </c>
      <c r="P19" s="95">
        <v>4.3627877835267356E-3</v>
      </c>
    </row>
    <row r="20" spans="2:16">
      <c r="B20" s="87" t="s">
        <v>408</v>
      </c>
      <c r="C20" s="84" t="s">
        <v>409</v>
      </c>
      <c r="D20" s="84" t="s">
        <v>245</v>
      </c>
      <c r="E20" s="84"/>
      <c r="F20" s="107">
        <v>41154</v>
      </c>
      <c r="G20" s="94">
        <v>6.41</v>
      </c>
      <c r="H20" s="97" t="s">
        <v>146</v>
      </c>
      <c r="I20" s="98">
        <v>4.8000000000000001E-2</v>
      </c>
      <c r="J20" s="98">
        <v>4.8600000000000004E-2</v>
      </c>
      <c r="K20" s="94">
        <v>683000</v>
      </c>
      <c r="L20" s="108">
        <v>104.4203</v>
      </c>
      <c r="M20" s="94">
        <v>713.1906899999999</v>
      </c>
      <c r="N20" s="84"/>
      <c r="O20" s="95">
        <v>3.3273076937420632E-3</v>
      </c>
      <c r="P20" s="95">
        <v>9.0093393798453664E-4</v>
      </c>
    </row>
    <row r="21" spans="2:16">
      <c r="B21" s="87" t="s">
        <v>410</v>
      </c>
      <c r="C21" s="84" t="s">
        <v>411</v>
      </c>
      <c r="D21" s="84" t="s">
        <v>245</v>
      </c>
      <c r="E21" s="84"/>
      <c r="F21" s="107">
        <v>41184</v>
      </c>
      <c r="G21" s="94">
        <v>6.49</v>
      </c>
      <c r="H21" s="97" t="s">
        <v>146</v>
      </c>
      <c r="I21" s="98">
        <v>4.8000000000000001E-2</v>
      </c>
      <c r="J21" s="98">
        <v>4.8599999999999997E-2</v>
      </c>
      <c r="K21" s="94">
        <v>840000</v>
      </c>
      <c r="L21" s="108">
        <v>102.923</v>
      </c>
      <c r="M21" s="94">
        <v>864.55174</v>
      </c>
      <c r="N21" s="84"/>
      <c r="O21" s="95">
        <v>4.0334649575138005E-3</v>
      </c>
      <c r="P21" s="95">
        <v>1.0921398927818075E-3</v>
      </c>
    </row>
    <row r="22" spans="2:16">
      <c r="B22" s="87" t="s">
        <v>412</v>
      </c>
      <c r="C22" s="84" t="s">
        <v>413</v>
      </c>
      <c r="D22" s="84" t="s">
        <v>245</v>
      </c>
      <c r="E22" s="84"/>
      <c r="F22" s="107">
        <v>41214</v>
      </c>
      <c r="G22" s="94">
        <v>6.58</v>
      </c>
      <c r="H22" s="97" t="s">
        <v>146</v>
      </c>
      <c r="I22" s="98">
        <v>4.8000000000000001E-2</v>
      </c>
      <c r="J22" s="98">
        <v>4.8499999999999995E-2</v>
      </c>
      <c r="K22" s="94">
        <v>1077000</v>
      </c>
      <c r="L22" s="108">
        <v>102.5337</v>
      </c>
      <c r="M22" s="94">
        <v>1104.2883200000001</v>
      </c>
      <c r="N22" s="84"/>
      <c r="O22" s="95">
        <v>5.1519279132001827E-3</v>
      </c>
      <c r="P22" s="95">
        <v>1.3949857152621109E-3</v>
      </c>
    </row>
    <row r="23" spans="2:16">
      <c r="B23" s="87" t="s">
        <v>414</v>
      </c>
      <c r="C23" s="84" t="s">
        <v>415</v>
      </c>
      <c r="D23" s="84" t="s">
        <v>245</v>
      </c>
      <c r="E23" s="84"/>
      <c r="F23" s="107">
        <v>41245</v>
      </c>
      <c r="G23" s="94">
        <v>6.6599999999999993</v>
      </c>
      <c r="H23" s="97" t="s">
        <v>146</v>
      </c>
      <c r="I23" s="98">
        <v>4.8000000000000001E-2</v>
      </c>
      <c r="J23" s="98">
        <v>4.8599999999999997E-2</v>
      </c>
      <c r="K23" s="94">
        <v>1294000</v>
      </c>
      <c r="L23" s="108">
        <v>102.3087</v>
      </c>
      <c r="M23" s="94">
        <v>1323.8748700000001</v>
      </c>
      <c r="N23" s="84"/>
      <c r="O23" s="95">
        <v>6.1763832622419327E-3</v>
      </c>
      <c r="P23" s="95">
        <v>1.6723771310417229E-3</v>
      </c>
    </row>
    <row r="24" spans="2:16">
      <c r="B24" s="87" t="s">
        <v>416</v>
      </c>
      <c r="C24" s="84" t="s">
        <v>417</v>
      </c>
      <c r="D24" s="84" t="s">
        <v>245</v>
      </c>
      <c r="E24" s="84"/>
      <c r="F24" s="107">
        <v>41275</v>
      </c>
      <c r="G24" s="94">
        <v>6.5900000000000016</v>
      </c>
      <c r="H24" s="97" t="s">
        <v>146</v>
      </c>
      <c r="I24" s="98">
        <v>4.8000000000000001E-2</v>
      </c>
      <c r="J24" s="98">
        <v>4.8500000000000008E-2</v>
      </c>
      <c r="K24" s="94">
        <v>777000</v>
      </c>
      <c r="L24" s="108">
        <v>104.85339999999999</v>
      </c>
      <c r="M24" s="94">
        <v>814.71468999999991</v>
      </c>
      <c r="N24" s="84"/>
      <c r="O24" s="95">
        <v>3.8009560335703204E-3</v>
      </c>
      <c r="P24" s="95">
        <v>1.0291835329420116E-3</v>
      </c>
    </row>
    <row r="25" spans="2:16">
      <c r="B25" s="87" t="s">
        <v>418</v>
      </c>
      <c r="C25" s="84" t="s">
        <v>419</v>
      </c>
      <c r="D25" s="84" t="s">
        <v>245</v>
      </c>
      <c r="E25" s="84"/>
      <c r="F25" s="107">
        <v>41306</v>
      </c>
      <c r="G25" s="94">
        <v>6.67</v>
      </c>
      <c r="H25" s="97" t="s">
        <v>146</v>
      </c>
      <c r="I25" s="98">
        <v>4.8000000000000001E-2</v>
      </c>
      <c r="J25" s="98">
        <v>4.8499999999999995E-2</v>
      </c>
      <c r="K25" s="94">
        <v>1227000</v>
      </c>
      <c r="L25" s="108">
        <v>104.24290000000001</v>
      </c>
      <c r="M25" s="94">
        <v>1279.0589499999999</v>
      </c>
      <c r="N25" s="84"/>
      <c r="O25" s="95">
        <v>5.9672998326501499E-3</v>
      </c>
      <c r="P25" s="95">
        <v>1.6157636840966989E-3</v>
      </c>
    </row>
    <row r="26" spans="2:16">
      <c r="B26" s="87" t="s">
        <v>420</v>
      </c>
      <c r="C26" s="84" t="s">
        <v>421</v>
      </c>
      <c r="D26" s="84" t="s">
        <v>245</v>
      </c>
      <c r="E26" s="84"/>
      <c r="F26" s="107">
        <v>41334</v>
      </c>
      <c r="G26" s="94">
        <v>6.7499999999999991</v>
      </c>
      <c r="H26" s="97" t="s">
        <v>146</v>
      </c>
      <c r="I26" s="98">
        <v>4.8000000000000001E-2</v>
      </c>
      <c r="J26" s="98">
        <v>4.8499999999999995E-2</v>
      </c>
      <c r="K26" s="94">
        <v>1171000</v>
      </c>
      <c r="L26" s="108">
        <v>104.0129</v>
      </c>
      <c r="M26" s="94">
        <v>1217.99154</v>
      </c>
      <c r="N26" s="84"/>
      <c r="O26" s="95">
        <v>5.6823969785061894E-3</v>
      </c>
      <c r="P26" s="95">
        <v>1.5386206381410425E-3</v>
      </c>
    </row>
    <row r="27" spans="2:16">
      <c r="B27" s="87" t="s">
        <v>422</v>
      </c>
      <c r="C27" s="84" t="s">
        <v>423</v>
      </c>
      <c r="D27" s="84" t="s">
        <v>245</v>
      </c>
      <c r="E27" s="84"/>
      <c r="F27" s="107">
        <v>41366</v>
      </c>
      <c r="G27" s="94">
        <v>6.83</v>
      </c>
      <c r="H27" s="97" t="s">
        <v>146</v>
      </c>
      <c r="I27" s="98">
        <v>4.8000000000000001E-2</v>
      </c>
      <c r="J27" s="98">
        <v>4.8599999999999997E-2</v>
      </c>
      <c r="K27" s="94">
        <v>904000</v>
      </c>
      <c r="L27" s="108">
        <v>103.5925</v>
      </c>
      <c r="M27" s="94">
        <v>936.48342000000002</v>
      </c>
      <c r="N27" s="84"/>
      <c r="O27" s="95">
        <v>4.3690537918097058E-3</v>
      </c>
      <c r="P27" s="95">
        <v>1.1830071638173332E-3</v>
      </c>
    </row>
    <row r="28" spans="2:16">
      <c r="B28" s="87" t="s">
        <v>424</v>
      </c>
      <c r="C28" s="84">
        <v>2704</v>
      </c>
      <c r="D28" s="84" t="s">
        <v>245</v>
      </c>
      <c r="E28" s="84"/>
      <c r="F28" s="107">
        <v>41395</v>
      </c>
      <c r="G28" s="94">
        <v>6.92</v>
      </c>
      <c r="H28" s="97" t="s">
        <v>146</v>
      </c>
      <c r="I28" s="98">
        <v>4.8000000000000001E-2</v>
      </c>
      <c r="J28" s="98">
        <v>4.8499999999999995E-2</v>
      </c>
      <c r="K28" s="94">
        <v>925000</v>
      </c>
      <c r="L28" s="108">
        <v>102.988</v>
      </c>
      <c r="M28" s="94">
        <v>952.63914</v>
      </c>
      <c r="N28" s="84"/>
      <c r="O28" s="95">
        <v>4.4444264126356206E-3</v>
      </c>
      <c r="P28" s="95">
        <v>1.2034157819396133E-3</v>
      </c>
    </row>
    <row r="29" spans="2:16">
      <c r="B29" s="87" t="s">
        <v>425</v>
      </c>
      <c r="C29" s="84" t="s">
        <v>426</v>
      </c>
      <c r="D29" s="84" t="s">
        <v>245</v>
      </c>
      <c r="E29" s="84"/>
      <c r="F29" s="107">
        <v>41427</v>
      </c>
      <c r="G29" s="94">
        <v>6.9999999999999991</v>
      </c>
      <c r="H29" s="97" t="s">
        <v>146</v>
      </c>
      <c r="I29" s="98">
        <v>4.8000000000000001E-2</v>
      </c>
      <c r="J29" s="98">
        <v>4.8599999999999983E-2</v>
      </c>
      <c r="K29" s="94">
        <v>1145000</v>
      </c>
      <c r="L29" s="108">
        <v>102.1662</v>
      </c>
      <c r="M29" s="94">
        <v>1169.80537</v>
      </c>
      <c r="N29" s="84"/>
      <c r="O29" s="95">
        <v>5.4575900419869218E-3</v>
      </c>
      <c r="P29" s="95">
        <v>1.4777497427364878E-3</v>
      </c>
    </row>
    <row r="30" spans="2:16">
      <c r="B30" s="87" t="s">
        <v>427</v>
      </c>
      <c r="C30" s="84">
        <v>8805</v>
      </c>
      <c r="D30" s="84" t="s">
        <v>245</v>
      </c>
      <c r="E30" s="84"/>
      <c r="F30" s="107">
        <v>41487</v>
      </c>
      <c r="G30" s="94">
        <v>6.9999999999999991</v>
      </c>
      <c r="H30" s="97" t="s">
        <v>146</v>
      </c>
      <c r="I30" s="98">
        <v>4.8000000000000001E-2</v>
      </c>
      <c r="J30" s="98">
        <v>4.8499999999999995E-2</v>
      </c>
      <c r="K30" s="94">
        <v>1405000</v>
      </c>
      <c r="L30" s="108">
        <v>102.8857</v>
      </c>
      <c r="M30" s="94">
        <v>1445.5506200000002</v>
      </c>
      <c r="N30" s="84"/>
      <c r="O30" s="95">
        <v>6.7440472331735165E-3</v>
      </c>
      <c r="P30" s="95">
        <v>1.826083305479757E-3</v>
      </c>
    </row>
    <row r="31" spans="2:16">
      <c r="B31" s="87" t="s">
        <v>428</v>
      </c>
      <c r="C31" s="84">
        <v>8806</v>
      </c>
      <c r="D31" s="84" t="s">
        <v>245</v>
      </c>
      <c r="E31" s="84"/>
      <c r="F31" s="107">
        <v>41518</v>
      </c>
      <c r="G31" s="94">
        <v>7.089999999999999</v>
      </c>
      <c r="H31" s="97" t="s">
        <v>146</v>
      </c>
      <c r="I31" s="98">
        <v>4.8000000000000001E-2</v>
      </c>
      <c r="J31" s="98">
        <v>4.8499999999999995E-2</v>
      </c>
      <c r="K31" s="94">
        <v>498000</v>
      </c>
      <c r="L31" s="108">
        <v>102.1831</v>
      </c>
      <c r="M31" s="94">
        <v>508.85209000000003</v>
      </c>
      <c r="N31" s="84"/>
      <c r="O31" s="95">
        <v>2.3739898708348664E-3</v>
      </c>
      <c r="P31" s="95">
        <v>6.4280440522206193E-4</v>
      </c>
    </row>
    <row r="32" spans="2:16">
      <c r="B32" s="87" t="s">
        <v>429</v>
      </c>
      <c r="C32" s="84" t="s">
        <v>430</v>
      </c>
      <c r="D32" s="84" t="s">
        <v>245</v>
      </c>
      <c r="E32" s="84"/>
      <c r="F32" s="107">
        <v>41548</v>
      </c>
      <c r="G32" s="94">
        <v>7.17</v>
      </c>
      <c r="H32" s="97" t="s">
        <v>146</v>
      </c>
      <c r="I32" s="98">
        <v>4.8000000000000001E-2</v>
      </c>
      <c r="J32" s="98">
        <v>4.8499999999999995E-2</v>
      </c>
      <c r="K32" s="94">
        <v>2035000</v>
      </c>
      <c r="L32" s="108">
        <v>101.5748</v>
      </c>
      <c r="M32" s="94">
        <v>2067.1687099999999</v>
      </c>
      <c r="N32" s="84"/>
      <c r="O32" s="95">
        <v>9.6441336790947969E-3</v>
      </c>
      <c r="P32" s="95">
        <v>2.6113386959365869E-3</v>
      </c>
    </row>
    <row r="33" spans="2:16">
      <c r="B33" s="87" t="s">
        <v>431</v>
      </c>
      <c r="C33" s="84" t="s">
        <v>432</v>
      </c>
      <c r="D33" s="84" t="s">
        <v>245</v>
      </c>
      <c r="E33" s="84"/>
      <c r="F33" s="107">
        <v>41579</v>
      </c>
      <c r="G33" s="94">
        <v>7.25</v>
      </c>
      <c r="H33" s="97" t="s">
        <v>146</v>
      </c>
      <c r="I33" s="98">
        <v>4.8000000000000001E-2</v>
      </c>
      <c r="J33" s="98">
        <v>4.8500000000000008E-2</v>
      </c>
      <c r="K33" s="94">
        <v>1656000</v>
      </c>
      <c r="L33" s="108">
        <v>101.17529999999999</v>
      </c>
      <c r="M33" s="94">
        <v>1675.5411799999999</v>
      </c>
      <c r="N33" s="84"/>
      <c r="O33" s="95">
        <v>7.8170412732051445E-3</v>
      </c>
      <c r="P33" s="95">
        <v>2.1166175256054696E-3</v>
      </c>
    </row>
    <row r="34" spans="2:16">
      <c r="B34" s="87" t="s">
        <v>433</v>
      </c>
      <c r="C34" s="84" t="s">
        <v>434</v>
      </c>
      <c r="D34" s="84" t="s">
        <v>245</v>
      </c>
      <c r="E34" s="84"/>
      <c r="F34" s="107">
        <v>41609</v>
      </c>
      <c r="G34" s="94">
        <v>7.34</v>
      </c>
      <c r="H34" s="97" t="s">
        <v>146</v>
      </c>
      <c r="I34" s="98">
        <v>4.8000000000000001E-2</v>
      </c>
      <c r="J34" s="98">
        <v>4.8500000000000008E-2</v>
      </c>
      <c r="K34" s="94">
        <v>1765000</v>
      </c>
      <c r="L34" s="108">
        <v>100.4819</v>
      </c>
      <c r="M34" s="94">
        <v>1773.8959399999999</v>
      </c>
      <c r="N34" s="84"/>
      <c r="O34" s="95">
        <v>8.2759038947350944E-3</v>
      </c>
      <c r="P34" s="95">
        <v>2.2408635968018337E-3</v>
      </c>
    </row>
    <row r="35" spans="2:16">
      <c r="B35" s="87" t="s">
        <v>435</v>
      </c>
      <c r="C35" s="84" t="s">
        <v>436</v>
      </c>
      <c r="D35" s="84" t="s">
        <v>245</v>
      </c>
      <c r="E35" s="84"/>
      <c r="F35" s="107">
        <v>41672</v>
      </c>
      <c r="G35" s="94">
        <v>7.33</v>
      </c>
      <c r="H35" s="97" t="s">
        <v>146</v>
      </c>
      <c r="I35" s="98">
        <v>4.8000000000000001E-2</v>
      </c>
      <c r="J35" s="98">
        <v>4.8500000000000008E-2</v>
      </c>
      <c r="K35" s="94">
        <v>941000</v>
      </c>
      <c r="L35" s="108">
        <v>102.37869999999999</v>
      </c>
      <c r="M35" s="94">
        <v>963.37234000000001</v>
      </c>
      <c r="N35" s="84"/>
      <c r="O35" s="95">
        <v>4.4945009010427424E-3</v>
      </c>
      <c r="P35" s="95">
        <v>1.2169744336140704E-3</v>
      </c>
    </row>
    <row r="36" spans="2:16">
      <c r="B36" s="87" t="s">
        <v>437</v>
      </c>
      <c r="C36" s="84" t="s">
        <v>438</v>
      </c>
      <c r="D36" s="84" t="s">
        <v>245</v>
      </c>
      <c r="E36" s="84"/>
      <c r="F36" s="107">
        <v>41700</v>
      </c>
      <c r="G36" s="94">
        <v>7.4099999999999993</v>
      </c>
      <c r="H36" s="97" t="s">
        <v>146</v>
      </c>
      <c r="I36" s="98">
        <v>4.8000000000000001E-2</v>
      </c>
      <c r="J36" s="98">
        <v>4.8600000000000004E-2</v>
      </c>
      <c r="K36" s="94">
        <v>1915000</v>
      </c>
      <c r="L36" s="108">
        <v>102.5752</v>
      </c>
      <c r="M36" s="94">
        <v>1964.31853</v>
      </c>
      <c r="N36" s="84"/>
      <c r="O36" s="95">
        <v>9.1642982016900704E-3</v>
      </c>
      <c r="P36" s="95">
        <v>2.4814138119061769E-3</v>
      </c>
    </row>
    <row r="37" spans="2:16">
      <c r="B37" s="87" t="s">
        <v>439</v>
      </c>
      <c r="C37" s="84" t="s">
        <v>440</v>
      </c>
      <c r="D37" s="84" t="s">
        <v>245</v>
      </c>
      <c r="E37" s="84"/>
      <c r="F37" s="107">
        <v>41730</v>
      </c>
      <c r="G37" s="94">
        <v>7.49</v>
      </c>
      <c r="H37" s="97" t="s">
        <v>146</v>
      </c>
      <c r="I37" s="98">
        <v>4.8000000000000001E-2</v>
      </c>
      <c r="J37" s="98">
        <v>4.8500000000000008E-2</v>
      </c>
      <c r="K37" s="94">
        <v>2708000</v>
      </c>
      <c r="L37" s="108">
        <v>102.3811</v>
      </c>
      <c r="M37" s="94">
        <v>2772.4836</v>
      </c>
      <c r="N37" s="84"/>
      <c r="O37" s="95">
        <v>1.2934697749705194E-2</v>
      </c>
      <c r="P37" s="95">
        <v>3.502323575964719E-3</v>
      </c>
    </row>
    <row r="38" spans="2:16">
      <c r="B38" s="87" t="s">
        <v>441</v>
      </c>
      <c r="C38" s="84" t="s">
        <v>442</v>
      </c>
      <c r="D38" s="84" t="s">
        <v>245</v>
      </c>
      <c r="E38" s="84"/>
      <c r="F38" s="107">
        <v>41760</v>
      </c>
      <c r="G38" s="94">
        <v>7.580000000000001</v>
      </c>
      <c r="H38" s="97" t="s">
        <v>146</v>
      </c>
      <c r="I38" s="98">
        <v>4.8000000000000001E-2</v>
      </c>
      <c r="J38" s="98">
        <v>4.8500000000000008E-2</v>
      </c>
      <c r="K38" s="94">
        <v>1216000</v>
      </c>
      <c r="L38" s="108">
        <v>101.6768</v>
      </c>
      <c r="M38" s="94">
        <v>1236.3896599999998</v>
      </c>
      <c r="N38" s="84"/>
      <c r="O38" s="95">
        <v>5.7682312540859636E-3</v>
      </c>
      <c r="P38" s="95">
        <v>1.5618619548541251E-3</v>
      </c>
    </row>
    <row r="39" spans="2:16">
      <c r="B39" s="87" t="s">
        <v>443</v>
      </c>
      <c r="C39" s="84" t="s">
        <v>444</v>
      </c>
      <c r="D39" s="84" t="s">
        <v>245</v>
      </c>
      <c r="E39" s="84"/>
      <c r="F39" s="107">
        <v>41791</v>
      </c>
      <c r="G39" s="94">
        <v>7.66</v>
      </c>
      <c r="H39" s="97" t="s">
        <v>146</v>
      </c>
      <c r="I39" s="98">
        <v>4.8000000000000001E-2</v>
      </c>
      <c r="J39" s="98">
        <v>4.8499999999999995E-2</v>
      </c>
      <c r="K39" s="94">
        <v>1451000</v>
      </c>
      <c r="L39" s="108">
        <v>101.1698</v>
      </c>
      <c r="M39" s="94">
        <v>1468.0641799999999</v>
      </c>
      <c r="N39" s="84"/>
      <c r="O39" s="95">
        <v>6.8490816124101867E-3</v>
      </c>
      <c r="P39" s="95">
        <v>1.8545234275302159E-3</v>
      </c>
    </row>
    <row r="40" spans="2:16">
      <c r="B40" s="87" t="s">
        <v>445</v>
      </c>
      <c r="C40" s="84" t="s">
        <v>446</v>
      </c>
      <c r="D40" s="84" t="s">
        <v>245</v>
      </c>
      <c r="E40" s="84"/>
      <c r="F40" s="107">
        <v>41821</v>
      </c>
      <c r="G40" s="94">
        <v>7.56</v>
      </c>
      <c r="H40" s="97" t="s">
        <v>146</v>
      </c>
      <c r="I40" s="98">
        <v>4.8000000000000001E-2</v>
      </c>
      <c r="J40" s="98">
        <v>4.8499999999999995E-2</v>
      </c>
      <c r="K40" s="94">
        <v>1653000</v>
      </c>
      <c r="L40" s="108">
        <v>103.0945</v>
      </c>
      <c r="M40" s="94">
        <v>1704.1533700000002</v>
      </c>
      <c r="N40" s="84"/>
      <c r="O40" s="95">
        <v>7.9505280969350105E-3</v>
      </c>
      <c r="P40" s="95">
        <v>2.1527617060785233E-3</v>
      </c>
    </row>
    <row r="41" spans="2:16">
      <c r="B41" s="87" t="s">
        <v>447</v>
      </c>
      <c r="C41" s="84" t="s">
        <v>448</v>
      </c>
      <c r="D41" s="84" t="s">
        <v>245</v>
      </c>
      <c r="E41" s="84"/>
      <c r="F41" s="107">
        <v>41852</v>
      </c>
      <c r="G41" s="94">
        <v>7.6499999999999995</v>
      </c>
      <c r="H41" s="97" t="s">
        <v>146</v>
      </c>
      <c r="I41" s="98">
        <v>4.8000000000000001E-2</v>
      </c>
      <c r="J41" s="98">
        <v>4.8499999999999995E-2</v>
      </c>
      <c r="K41" s="94">
        <v>1436000</v>
      </c>
      <c r="L41" s="108">
        <v>102.3854</v>
      </c>
      <c r="M41" s="94">
        <v>1470.2731000000001</v>
      </c>
      <c r="N41" s="84"/>
      <c r="O41" s="95">
        <v>6.8593870701424819E-3</v>
      </c>
      <c r="P41" s="95">
        <v>1.8573138327082378E-3</v>
      </c>
    </row>
    <row r="42" spans="2:16">
      <c r="B42" s="87" t="s">
        <v>449</v>
      </c>
      <c r="C42" s="84" t="s">
        <v>450</v>
      </c>
      <c r="D42" s="84" t="s">
        <v>245</v>
      </c>
      <c r="E42" s="84"/>
      <c r="F42" s="107">
        <v>41945</v>
      </c>
      <c r="G42" s="94">
        <v>7.9</v>
      </c>
      <c r="H42" s="97" t="s">
        <v>146</v>
      </c>
      <c r="I42" s="98">
        <v>4.8000000000000001E-2</v>
      </c>
      <c r="J42" s="98">
        <v>4.8500000000000008E-2</v>
      </c>
      <c r="K42" s="94">
        <v>1303000</v>
      </c>
      <c r="L42" s="108">
        <v>101.4635</v>
      </c>
      <c r="M42" s="94">
        <v>1322.0745200000001</v>
      </c>
      <c r="N42" s="84"/>
      <c r="O42" s="95">
        <v>6.1679839400263989E-3</v>
      </c>
      <c r="P42" s="95">
        <v>1.6701028495094575E-3</v>
      </c>
    </row>
    <row r="43" spans="2:16">
      <c r="B43" s="87" t="s">
        <v>451</v>
      </c>
      <c r="C43" s="84" t="s">
        <v>452</v>
      </c>
      <c r="D43" s="84" t="s">
        <v>245</v>
      </c>
      <c r="E43" s="84"/>
      <c r="F43" s="107">
        <v>41974</v>
      </c>
      <c r="G43" s="94">
        <v>7.98</v>
      </c>
      <c r="H43" s="97" t="s">
        <v>146</v>
      </c>
      <c r="I43" s="98">
        <v>4.8000000000000001E-2</v>
      </c>
      <c r="J43" s="98">
        <v>4.8500000000000008E-2</v>
      </c>
      <c r="K43" s="94">
        <v>330000</v>
      </c>
      <c r="L43" s="108">
        <v>100.77719999999999</v>
      </c>
      <c r="M43" s="94">
        <v>332.57488000000001</v>
      </c>
      <c r="N43" s="84"/>
      <c r="O43" s="95">
        <v>1.5515891787220941E-3</v>
      </c>
      <c r="P43" s="95">
        <v>4.2012325807721178E-4</v>
      </c>
    </row>
    <row r="44" spans="2:16">
      <c r="B44" s="87" t="s">
        <v>453</v>
      </c>
      <c r="C44" s="84" t="s">
        <v>454</v>
      </c>
      <c r="D44" s="84" t="s">
        <v>245</v>
      </c>
      <c r="E44" s="84"/>
      <c r="F44" s="107">
        <v>42005</v>
      </c>
      <c r="G44" s="94">
        <v>7.879999999999999</v>
      </c>
      <c r="H44" s="97" t="s">
        <v>146</v>
      </c>
      <c r="I44" s="98">
        <v>4.8000000000000001E-2</v>
      </c>
      <c r="J44" s="98">
        <v>4.8499999999999995E-2</v>
      </c>
      <c r="K44" s="94">
        <v>1111000</v>
      </c>
      <c r="L44" s="108">
        <v>102.99339999999999</v>
      </c>
      <c r="M44" s="94">
        <v>1144.2570499999999</v>
      </c>
      <c r="N44" s="84"/>
      <c r="O44" s="95">
        <v>5.3383973451526651E-3</v>
      </c>
      <c r="P44" s="95">
        <v>1.4454759779927427E-3</v>
      </c>
    </row>
    <row r="45" spans="2:16">
      <c r="B45" s="87" t="s">
        <v>455</v>
      </c>
      <c r="C45" s="84" t="s">
        <v>456</v>
      </c>
      <c r="D45" s="84" t="s">
        <v>245</v>
      </c>
      <c r="E45" s="84"/>
      <c r="F45" s="107">
        <v>42036</v>
      </c>
      <c r="G45" s="94">
        <v>7.9600000000000009</v>
      </c>
      <c r="H45" s="97" t="s">
        <v>146</v>
      </c>
      <c r="I45" s="98">
        <v>4.8000000000000001E-2</v>
      </c>
      <c r="J45" s="98">
        <v>4.8499999999999995E-2</v>
      </c>
      <c r="K45" s="94">
        <v>1484000</v>
      </c>
      <c r="L45" s="108">
        <v>102.58710000000001</v>
      </c>
      <c r="M45" s="94">
        <v>1522.3927200000001</v>
      </c>
      <c r="N45" s="84"/>
      <c r="O45" s="95">
        <v>7.1025450572734031E-3</v>
      </c>
      <c r="P45" s="95">
        <v>1.9231536356547085E-3</v>
      </c>
    </row>
    <row r="46" spans="2:16">
      <c r="B46" s="87" t="s">
        <v>457</v>
      </c>
      <c r="C46" s="84" t="s">
        <v>458</v>
      </c>
      <c r="D46" s="84" t="s">
        <v>245</v>
      </c>
      <c r="E46" s="84"/>
      <c r="F46" s="107">
        <v>42064</v>
      </c>
      <c r="G46" s="94">
        <v>8.0400000000000009</v>
      </c>
      <c r="H46" s="97" t="s">
        <v>146</v>
      </c>
      <c r="I46" s="98">
        <v>4.8000000000000001E-2</v>
      </c>
      <c r="J46" s="98">
        <v>4.8500000000000008E-2</v>
      </c>
      <c r="K46" s="94">
        <v>3368000</v>
      </c>
      <c r="L46" s="108">
        <v>103.1007</v>
      </c>
      <c r="M46" s="94">
        <v>3472.4317299999998</v>
      </c>
      <c r="N46" s="84"/>
      <c r="O46" s="95">
        <v>1.6200223829650754E-2</v>
      </c>
      <c r="P46" s="95">
        <v>4.386528928036564E-3</v>
      </c>
    </row>
    <row r="47" spans="2:16">
      <c r="B47" s="87" t="s">
        <v>459</v>
      </c>
      <c r="C47" s="84" t="s">
        <v>460</v>
      </c>
      <c r="D47" s="84" t="s">
        <v>245</v>
      </c>
      <c r="E47" s="84"/>
      <c r="F47" s="107">
        <v>42095</v>
      </c>
      <c r="G47" s="94">
        <v>8.1199999999999992</v>
      </c>
      <c r="H47" s="97" t="s">
        <v>146</v>
      </c>
      <c r="I47" s="98">
        <v>4.8000000000000001E-2</v>
      </c>
      <c r="J47" s="98">
        <v>4.8499999999999995E-2</v>
      </c>
      <c r="K47" s="94">
        <v>2183000</v>
      </c>
      <c r="L47" s="108">
        <v>103.43049999999999</v>
      </c>
      <c r="M47" s="94">
        <v>2257.8877000000002</v>
      </c>
      <c r="N47" s="84"/>
      <c r="O47" s="95">
        <v>1.0533910805559692E-2</v>
      </c>
      <c r="P47" s="95">
        <v>2.8522633365949414E-3</v>
      </c>
    </row>
    <row r="48" spans="2:16">
      <c r="B48" s="87" t="s">
        <v>461</v>
      </c>
      <c r="C48" s="84" t="s">
        <v>462</v>
      </c>
      <c r="D48" s="84" t="s">
        <v>245</v>
      </c>
      <c r="E48" s="84"/>
      <c r="F48" s="107">
        <v>42156</v>
      </c>
      <c r="G48" s="94">
        <v>8.2899999999999991</v>
      </c>
      <c r="H48" s="97" t="s">
        <v>146</v>
      </c>
      <c r="I48" s="98">
        <v>4.8000000000000001E-2</v>
      </c>
      <c r="J48" s="98">
        <v>4.8499999999999995E-2</v>
      </c>
      <c r="K48" s="94">
        <v>1274000</v>
      </c>
      <c r="L48" s="108">
        <v>101.6874</v>
      </c>
      <c r="M48" s="94">
        <v>1295.4908300000002</v>
      </c>
      <c r="N48" s="84"/>
      <c r="O48" s="95">
        <v>6.0439608456348366E-3</v>
      </c>
      <c r="P48" s="95">
        <v>1.6365211597122167E-3</v>
      </c>
    </row>
    <row r="49" spans="2:16">
      <c r="B49" s="87" t="s">
        <v>463</v>
      </c>
      <c r="C49" s="84" t="s">
        <v>464</v>
      </c>
      <c r="D49" s="84" t="s">
        <v>245</v>
      </c>
      <c r="E49" s="84"/>
      <c r="F49" s="107">
        <v>42218</v>
      </c>
      <c r="G49" s="94">
        <v>8.27</v>
      </c>
      <c r="H49" s="97" t="s">
        <v>146</v>
      </c>
      <c r="I49" s="98">
        <v>4.8000000000000001E-2</v>
      </c>
      <c r="J49" s="98">
        <v>4.8500000000000008E-2</v>
      </c>
      <c r="K49" s="94">
        <v>2538000</v>
      </c>
      <c r="L49" s="108">
        <v>102.7769</v>
      </c>
      <c r="M49" s="94">
        <v>2608.4768599999998</v>
      </c>
      <c r="N49" s="84"/>
      <c r="O49" s="95">
        <v>1.2169543499265448E-2</v>
      </c>
      <c r="P49" s="95">
        <v>3.2951430277663031E-3</v>
      </c>
    </row>
    <row r="50" spans="2:16">
      <c r="B50" s="87" t="s">
        <v>465</v>
      </c>
      <c r="C50" s="84" t="s">
        <v>466</v>
      </c>
      <c r="D50" s="84" t="s">
        <v>245</v>
      </c>
      <c r="E50" s="84"/>
      <c r="F50" s="107">
        <v>42309</v>
      </c>
      <c r="G50" s="94">
        <v>8.51</v>
      </c>
      <c r="H50" s="97" t="s">
        <v>146</v>
      </c>
      <c r="I50" s="98">
        <v>4.8000000000000001E-2</v>
      </c>
      <c r="J50" s="98">
        <v>4.8499999999999995E-2</v>
      </c>
      <c r="K50" s="94">
        <v>3361000</v>
      </c>
      <c r="L50" s="108">
        <v>101.9867</v>
      </c>
      <c r="M50" s="94">
        <v>3427.7744300000004</v>
      </c>
      <c r="N50" s="84"/>
      <c r="O50" s="95">
        <v>1.5991880423104399E-2</v>
      </c>
      <c r="P50" s="95">
        <v>4.3301158568721651E-3</v>
      </c>
    </row>
    <row r="51" spans="2:16">
      <c r="B51" s="87" t="s">
        <v>467</v>
      </c>
      <c r="C51" s="84" t="s">
        <v>468</v>
      </c>
      <c r="D51" s="84" t="s">
        <v>245</v>
      </c>
      <c r="E51" s="84"/>
      <c r="F51" s="107">
        <v>42339</v>
      </c>
      <c r="G51" s="94">
        <v>8.6</v>
      </c>
      <c r="H51" s="97" t="s">
        <v>146</v>
      </c>
      <c r="I51" s="98">
        <v>4.8000000000000001E-2</v>
      </c>
      <c r="J51" s="98">
        <v>4.8500000000000008E-2</v>
      </c>
      <c r="K51" s="94">
        <v>1833000</v>
      </c>
      <c r="L51" s="108">
        <v>101.4823</v>
      </c>
      <c r="M51" s="94">
        <v>1860.1708000000001</v>
      </c>
      <c r="N51" s="84"/>
      <c r="O51" s="95">
        <v>8.6784091566230771E-3</v>
      </c>
      <c r="P51" s="95">
        <v>2.3498498054816816E-3</v>
      </c>
    </row>
    <row r="52" spans="2:16">
      <c r="B52" s="87" t="s">
        <v>469</v>
      </c>
      <c r="C52" s="84" t="s">
        <v>470</v>
      </c>
      <c r="D52" s="84" t="s">
        <v>245</v>
      </c>
      <c r="E52" s="84"/>
      <c r="F52" s="107">
        <v>42370</v>
      </c>
      <c r="G52" s="94">
        <v>8.4799999999999986</v>
      </c>
      <c r="H52" s="97" t="s">
        <v>146</v>
      </c>
      <c r="I52" s="98">
        <v>4.8000000000000001E-2</v>
      </c>
      <c r="J52" s="98">
        <v>4.8499999999999995E-2</v>
      </c>
      <c r="K52" s="94">
        <v>1209000</v>
      </c>
      <c r="L52" s="108">
        <v>103.9255</v>
      </c>
      <c r="M52" s="94">
        <v>1256.45884</v>
      </c>
      <c r="N52" s="84"/>
      <c r="O52" s="95">
        <v>5.8618616645181231E-3</v>
      </c>
      <c r="P52" s="95">
        <v>1.5872142282685757E-3</v>
      </c>
    </row>
    <row r="53" spans="2:16">
      <c r="B53" s="87" t="s">
        <v>471</v>
      </c>
      <c r="C53" s="84" t="s">
        <v>472</v>
      </c>
      <c r="D53" s="84" t="s">
        <v>245</v>
      </c>
      <c r="E53" s="84"/>
      <c r="F53" s="107">
        <v>42461</v>
      </c>
      <c r="G53" s="94">
        <v>8.7199999999999989</v>
      </c>
      <c r="H53" s="97" t="s">
        <v>146</v>
      </c>
      <c r="I53" s="98">
        <v>4.8000000000000001E-2</v>
      </c>
      <c r="J53" s="98">
        <v>4.8499999999999995E-2</v>
      </c>
      <c r="K53" s="94">
        <v>2852000</v>
      </c>
      <c r="L53" s="108">
        <v>103.6403</v>
      </c>
      <c r="M53" s="94">
        <v>2955.8224300000002</v>
      </c>
      <c r="N53" s="84"/>
      <c r="O53" s="95">
        <v>1.3790043603449679E-2</v>
      </c>
      <c r="P53" s="95">
        <v>3.733925272977025E-3</v>
      </c>
    </row>
    <row r="54" spans="2:16">
      <c r="B54" s="87" t="s">
        <v>473</v>
      </c>
      <c r="C54" s="84" t="s">
        <v>474</v>
      </c>
      <c r="D54" s="84" t="s">
        <v>245</v>
      </c>
      <c r="E54" s="84"/>
      <c r="F54" s="107">
        <v>42491</v>
      </c>
      <c r="G54" s="94">
        <v>8.81</v>
      </c>
      <c r="H54" s="97" t="s">
        <v>146</v>
      </c>
      <c r="I54" s="98">
        <v>4.8000000000000001E-2</v>
      </c>
      <c r="J54" s="98">
        <v>4.8600000000000004E-2</v>
      </c>
      <c r="K54" s="94">
        <v>2210000</v>
      </c>
      <c r="L54" s="108">
        <v>103.4418</v>
      </c>
      <c r="M54" s="94">
        <v>2286.0646299999999</v>
      </c>
      <c r="N54" s="84"/>
      <c r="O54" s="95">
        <v>1.0665366974701539E-2</v>
      </c>
      <c r="P54" s="95">
        <v>2.88785767743696E-3</v>
      </c>
    </row>
    <row r="55" spans="2:16">
      <c r="B55" s="87" t="s">
        <v>475</v>
      </c>
      <c r="C55" s="84" t="s">
        <v>476</v>
      </c>
      <c r="D55" s="84" t="s">
        <v>245</v>
      </c>
      <c r="E55" s="84"/>
      <c r="F55" s="107">
        <v>42522</v>
      </c>
      <c r="G55" s="94">
        <v>8.8899999999999988</v>
      </c>
      <c r="H55" s="97" t="s">
        <v>146</v>
      </c>
      <c r="I55" s="98">
        <v>4.8000000000000001E-2</v>
      </c>
      <c r="J55" s="98">
        <v>4.8499999999999988E-2</v>
      </c>
      <c r="K55" s="94">
        <v>2744000</v>
      </c>
      <c r="L55" s="108">
        <v>102.6153</v>
      </c>
      <c r="M55" s="94">
        <v>2815.7625200000002</v>
      </c>
      <c r="N55" s="84"/>
      <c r="O55" s="95">
        <v>1.313661048568447E-2</v>
      </c>
      <c r="P55" s="95">
        <v>3.5569954167136743E-3</v>
      </c>
    </row>
    <row r="56" spans="2:16">
      <c r="B56" s="87" t="s">
        <v>477</v>
      </c>
      <c r="C56" s="84" t="s">
        <v>478</v>
      </c>
      <c r="D56" s="84" t="s">
        <v>245</v>
      </c>
      <c r="E56" s="84"/>
      <c r="F56" s="107">
        <v>42552</v>
      </c>
      <c r="G56" s="94">
        <v>8.77</v>
      </c>
      <c r="H56" s="97" t="s">
        <v>146</v>
      </c>
      <c r="I56" s="98">
        <v>4.8000000000000001E-2</v>
      </c>
      <c r="J56" s="98">
        <v>4.8499999999999995E-2</v>
      </c>
      <c r="K56" s="94">
        <v>562000</v>
      </c>
      <c r="L56" s="108">
        <v>104.34529999999999</v>
      </c>
      <c r="M56" s="94">
        <v>586.42365000000007</v>
      </c>
      <c r="N56" s="84"/>
      <c r="O56" s="95">
        <v>2.7358909051901719E-3</v>
      </c>
      <c r="P56" s="95">
        <v>7.4079622144501873E-4</v>
      </c>
    </row>
    <row r="57" spans="2:16">
      <c r="B57" s="87" t="s">
        <v>479</v>
      </c>
      <c r="C57" s="84" t="s">
        <v>480</v>
      </c>
      <c r="D57" s="84" t="s">
        <v>245</v>
      </c>
      <c r="E57" s="84"/>
      <c r="F57" s="107">
        <v>42583</v>
      </c>
      <c r="G57" s="94">
        <v>8.8500000000000014</v>
      </c>
      <c r="H57" s="97" t="s">
        <v>146</v>
      </c>
      <c r="I57" s="98">
        <v>4.8000000000000001E-2</v>
      </c>
      <c r="J57" s="98">
        <v>4.8499999999999995E-2</v>
      </c>
      <c r="K57" s="94">
        <v>3322000</v>
      </c>
      <c r="L57" s="108">
        <v>103.63079999999999</v>
      </c>
      <c r="M57" s="94">
        <v>3442.6124300000001</v>
      </c>
      <c r="N57" s="84"/>
      <c r="O57" s="95">
        <v>1.6061105375493701E-2</v>
      </c>
      <c r="P57" s="95">
        <v>4.3488598729666756E-3</v>
      </c>
    </row>
    <row r="58" spans="2:16">
      <c r="B58" s="87" t="s">
        <v>481</v>
      </c>
      <c r="C58" s="84" t="s">
        <v>482</v>
      </c>
      <c r="D58" s="84" t="s">
        <v>245</v>
      </c>
      <c r="E58" s="84"/>
      <c r="F58" s="107">
        <v>42614</v>
      </c>
      <c r="G58" s="94">
        <v>8.93</v>
      </c>
      <c r="H58" s="97" t="s">
        <v>146</v>
      </c>
      <c r="I58" s="98">
        <v>4.8000000000000001E-2</v>
      </c>
      <c r="J58" s="98">
        <v>4.8500000000000008E-2</v>
      </c>
      <c r="K58" s="94">
        <v>2259000</v>
      </c>
      <c r="L58" s="108">
        <v>102.79649999999999</v>
      </c>
      <c r="M58" s="94">
        <v>2322.1542100000001</v>
      </c>
      <c r="N58" s="84"/>
      <c r="O58" s="95">
        <v>1.0833738686337205E-2</v>
      </c>
      <c r="P58" s="95">
        <v>2.9334476267808135E-3</v>
      </c>
    </row>
    <row r="59" spans="2:16">
      <c r="B59" s="87" t="s">
        <v>483</v>
      </c>
      <c r="C59" s="84" t="s">
        <v>484</v>
      </c>
      <c r="D59" s="84" t="s">
        <v>245</v>
      </c>
      <c r="E59" s="84"/>
      <c r="F59" s="107">
        <v>42644</v>
      </c>
      <c r="G59" s="94">
        <v>9.02</v>
      </c>
      <c r="H59" s="97" t="s">
        <v>146</v>
      </c>
      <c r="I59" s="98">
        <v>4.8000000000000001E-2</v>
      </c>
      <c r="J59" s="98">
        <v>4.8600000000000004E-2</v>
      </c>
      <c r="K59" s="94">
        <v>1748000</v>
      </c>
      <c r="L59" s="108">
        <v>102.7002</v>
      </c>
      <c r="M59" s="94">
        <v>1795.1906299999998</v>
      </c>
      <c r="N59" s="84"/>
      <c r="O59" s="95">
        <v>8.3752517786409436E-3</v>
      </c>
      <c r="P59" s="95">
        <v>2.2677639885047311E-3</v>
      </c>
    </row>
    <row r="60" spans="2:16">
      <c r="B60" s="87" t="s">
        <v>485</v>
      </c>
      <c r="C60" s="84" t="s">
        <v>486</v>
      </c>
      <c r="D60" s="84" t="s">
        <v>245</v>
      </c>
      <c r="E60" s="84"/>
      <c r="F60" s="107">
        <v>42675</v>
      </c>
      <c r="G60" s="94">
        <v>9.1</v>
      </c>
      <c r="H60" s="97" t="s">
        <v>146</v>
      </c>
      <c r="I60" s="98">
        <v>4.8000000000000001E-2</v>
      </c>
      <c r="J60" s="98">
        <v>4.8500000000000008E-2</v>
      </c>
      <c r="K60" s="94">
        <v>1911000</v>
      </c>
      <c r="L60" s="108">
        <v>102.3974</v>
      </c>
      <c r="M60" s="94">
        <v>1956.81925</v>
      </c>
      <c r="N60" s="84"/>
      <c r="O60" s="95">
        <v>9.1293111885512347E-3</v>
      </c>
      <c r="P60" s="95">
        <v>2.4719403906218232E-3</v>
      </c>
    </row>
    <row r="61" spans="2:16">
      <c r="B61" s="87" t="s">
        <v>487</v>
      </c>
      <c r="C61" s="84" t="s">
        <v>488</v>
      </c>
      <c r="D61" s="84" t="s">
        <v>245</v>
      </c>
      <c r="E61" s="84"/>
      <c r="F61" s="107">
        <v>42705</v>
      </c>
      <c r="G61" s="94">
        <v>9.19</v>
      </c>
      <c r="H61" s="97" t="s">
        <v>146</v>
      </c>
      <c r="I61" s="98">
        <v>4.8000000000000001E-2</v>
      </c>
      <c r="J61" s="98">
        <v>4.8499999999999995E-2</v>
      </c>
      <c r="K61" s="94">
        <v>2801000</v>
      </c>
      <c r="L61" s="108">
        <v>101.7881</v>
      </c>
      <c r="M61" s="94">
        <v>2851.0869600000001</v>
      </c>
      <c r="N61" s="84"/>
      <c r="O61" s="95">
        <v>1.3301412526200632E-2</v>
      </c>
      <c r="P61" s="95">
        <v>3.6016188074597011E-3</v>
      </c>
    </row>
    <row r="62" spans="2:16">
      <c r="B62" s="87" t="s">
        <v>489</v>
      </c>
      <c r="C62" s="84" t="s">
        <v>490</v>
      </c>
      <c r="D62" s="84" t="s">
        <v>245</v>
      </c>
      <c r="E62" s="84"/>
      <c r="F62" s="107">
        <v>42736</v>
      </c>
      <c r="G62" s="94">
        <v>9.0500000000000007</v>
      </c>
      <c r="H62" s="97" t="s">
        <v>146</v>
      </c>
      <c r="I62" s="98">
        <v>4.8000000000000001E-2</v>
      </c>
      <c r="J62" s="98">
        <v>4.8499999999999995E-2</v>
      </c>
      <c r="K62" s="94">
        <v>3649000</v>
      </c>
      <c r="L62" s="108">
        <v>104.24</v>
      </c>
      <c r="M62" s="94">
        <v>3803.7168900000001</v>
      </c>
      <c r="N62" s="84"/>
      <c r="O62" s="95">
        <v>1.7745795970659173E-2</v>
      </c>
      <c r="P62" s="95">
        <v>4.8050229549210675E-3</v>
      </c>
    </row>
    <row r="63" spans="2:16">
      <c r="B63" s="87" t="s">
        <v>491</v>
      </c>
      <c r="C63" s="84" t="s">
        <v>492</v>
      </c>
      <c r="D63" s="84" t="s">
        <v>245</v>
      </c>
      <c r="E63" s="84"/>
      <c r="F63" s="107">
        <v>42767</v>
      </c>
      <c r="G63" s="94">
        <v>9.1300000000000008</v>
      </c>
      <c r="H63" s="97" t="s">
        <v>146</v>
      </c>
      <c r="I63" s="98">
        <v>4.8000000000000001E-2</v>
      </c>
      <c r="J63" s="98">
        <v>4.8500000000000008E-2</v>
      </c>
      <c r="K63" s="94">
        <v>2410000</v>
      </c>
      <c r="L63" s="108">
        <v>103.8287</v>
      </c>
      <c r="M63" s="94">
        <v>2502.2704600000002</v>
      </c>
      <c r="N63" s="84"/>
      <c r="O63" s="95">
        <v>1.1674049970256192E-2</v>
      </c>
      <c r="P63" s="95">
        <v>3.160978418591216E-3</v>
      </c>
    </row>
    <row r="64" spans="2:16">
      <c r="B64" s="87" t="s">
        <v>493</v>
      </c>
      <c r="C64" s="84" t="s">
        <v>494</v>
      </c>
      <c r="D64" s="84" t="s">
        <v>245</v>
      </c>
      <c r="E64" s="84"/>
      <c r="F64" s="107">
        <v>42795</v>
      </c>
      <c r="G64" s="94">
        <v>9.2200000000000006</v>
      </c>
      <c r="H64" s="97" t="s">
        <v>146</v>
      </c>
      <c r="I64" s="98">
        <v>4.8000000000000001E-2</v>
      </c>
      <c r="J64" s="98">
        <v>4.8499999999999995E-2</v>
      </c>
      <c r="K64" s="94">
        <v>3327000</v>
      </c>
      <c r="L64" s="108">
        <v>103.6262</v>
      </c>
      <c r="M64" s="94">
        <v>3447.6451899999997</v>
      </c>
      <c r="N64" s="84"/>
      <c r="O64" s="95">
        <v>1.6084585128249246E-2</v>
      </c>
      <c r="P64" s="95">
        <v>4.3552174773904386E-3</v>
      </c>
    </row>
    <row r="65" spans="2:16">
      <c r="B65" s="87" t="s">
        <v>495</v>
      </c>
      <c r="C65" s="84" t="s">
        <v>496</v>
      </c>
      <c r="D65" s="84" t="s">
        <v>245</v>
      </c>
      <c r="E65" s="84"/>
      <c r="F65" s="107">
        <v>42826</v>
      </c>
      <c r="G65" s="94">
        <v>9.2999999999999989</v>
      </c>
      <c r="H65" s="97" t="s">
        <v>146</v>
      </c>
      <c r="I65" s="98">
        <v>4.8000000000000001E-2</v>
      </c>
      <c r="J65" s="98">
        <v>4.8499999999999995E-2</v>
      </c>
      <c r="K65" s="94">
        <v>1995000</v>
      </c>
      <c r="L65" s="108">
        <v>103.21729999999999</v>
      </c>
      <c r="M65" s="94">
        <v>2059.1859899999999</v>
      </c>
      <c r="N65" s="84"/>
      <c r="O65" s="95">
        <v>9.6068912332168393E-3</v>
      </c>
      <c r="P65" s="95">
        <v>2.6012545719200104E-3</v>
      </c>
    </row>
    <row r="66" spans="2:16">
      <c r="B66" s="87" t="s">
        <v>497</v>
      </c>
      <c r="C66" s="84" t="s">
        <v>498</v>
      </c>
      <c r="D66" s="84" t="s">
        <v>245</v>
      </c>
      <c r="E66" s="84"/>
      <c r="F66" s="107">
        <v>42856</v>
      </c>
      <c r="G66" s="94">
        <v>9.3800000000000026</v>
      </c>
      <c r="H66" s="97" t="s">
        <v>146</v>
      </c>
      <c r="I66" s="98">
        <v>4.8000000000000001E-2</v>
      </c>
      <c r="J66" s="98">
        <v>4.8500000000000008E-2</v>
      </c>
      <c r="K66" s="94">
        <v>2491000</v>
      </c>
      <c r="L66" s="108">
        <v>102.4982</v>
      </c>
      <c r="M66" s="94">
        <v>2553.3213599999999</v>
      </c>
      <c r="N66" s="84"/>
      <c r="O66" s="95">
        <v>1.1912221969308025E-2</v>
      </c>
      <c r="P66" s="95">
        <v>3.2254681672931442E-3</v>
      </c>
    </row>
    <row r="67" spans="2:16">
      <c r="B67" s="87" t="s">
        <v>499</v>
      </c>
      <c r="C67" s="84" t="s">
        <v>500</v>
      </c>
      <c r="D67" s="84" t="s">
        <v>245</v>
      </c>
      <c r="E67" s="84"/>
      <c r="F67" s="107">
        <v>42887</v>
      </c>
      <c r="G67" s="94">
        <v>9.4700000000000006</v>
      </c>
      <c r="H67" s="97" t="s">
        <v>146</v>
      </c>
      <c r="I67" s="98">
        <v>4.8000000000000001E-2</v>
      </c>
      <c r="J67" s="98">
        <v>4.8500000000000008E-2</v>
      </c>
      <c r="K67" s="94">
        <v>4799000</v>
      </c>
      <c r="L67" s="108">
        <v>101.89319999999999</v>
      </c>
      <c r="M67" s="94">
        <v>4889.8866200000002</v>
      </c>
      <c r="N67" s="84"/>
      <c r="O67" s="95">
        <v>2.2813193722778933E-2</v>
      </c>
      <c r="P67" s="95">
        <v>6.1771204680959816E-3</v>
      </c>
    </row>
    <row r="68" spans="2:16">
      <c r="B68" s="87" t="s">
        <v>501</v>
      </c>
      <c r="C68" s="84" t="s">
        <v>502</v>
      </c>
      <c r="D68" s="84" t="s">
        <v>245</v>
      </c>
      <c r="E68" s="84"/>
      <c r="F68" s="107">
        <v>42949</v>
      </c>
      <c r="G68" s="94">
        <v>9.41</v>
      </c>
      <c r="H68" s="97" t="s">
        <v>146</v>
      </c>
      <c r="I68" s="98">
        <v>4.8000000000000001E-2</v>
      </c>
      <c r="J68" s="98">
        <v>4.8499999999999995E-2</v>
      </c>
      <c r="K68" s="94">
        <v>3688000</v>
      </c>
      <c r="L68" s="108">
        <v>103.8266</v>
      </c>
      <c r="M68" s="94">
        <v>3829.1253299999998</v>
      </c>
      <c r="N68" s="84"/>
      <c r="O68" s="95">
        <v>1.7864336073724712E-2</v>
      </c>
      <c r="P68" s="95">
        <v>4.837120017078797E-3</v>
      </c>
    </row>
    <row r="69" spans="2:16">
      <c r="B69" s="87" t="s">
        <v>503</v>
      </c>
      <c r="C69" s="84" t="s">
        <v>504</v>
      </c>
      <c r="D69" s="84" t="s">
        <v>245</v>
      </c>
      <c r="E69" s="84"/>
      <c r="F69" s="107">
        <v>42979</v>
      </c>
      <c r="G69" s="94">
        <v>9.49</v>
      </c>
      <c r="H69" s="97" t="s">
        <v>146</v>
      </c>
      <c r="I69" s="98">
        <v>4.8000000000000001E-2</v>
      </c>
      <c r="J69" s="98">
        <v>4.8500000000000008E-2</v>
      </c>
      <c r="K69" s="94">
        <v>2108000</v>
      </c>
      <c r="L69" s="108">
        <v>103.5342</v>
      </c>
      <c r="M69" s="94">
        <v>2182.5010699999998</v>
      </c>
      <c r="N69" s="84"/>
      <c r="O69" s="95">
        <v>1.0182203306399422E-2</v>
      </c>
      <c r="P69" s="95">
        <v>2.7570316203238223E-3</v>
      </c>
    </row>
    <row r="70" spans="2:16">
      <c r="B70" s="87" t="s">
        <v>505</v>
      </c>
      <c r="C70" s="84" t="s">
        <v>506</v>
      </c>
      <c r="D70" s="84" t="s">
        <v>245</v>
      </c>
      <c r="E70" s="84"/>
      <c r="F70" s="107">
        <v>43009</v>
      </c>
      <c r="G70" s="94">
        <v>9.58</v>
      </c>
      <c r="H70" s="97" t="s">
        <v>146</v>
      </c>
      <c r="I70" s="98">
        <v>4.8000000000000001E-2</v>
      </c>
      <c r="J70" s="98">
        <v>4.8500000000000015E-2</v>
      </c>
      <c r="K70" s="94">
        <v>4474000</v>
      </c>
      <c r="L70" s="108">
        <v>102.8169</v>
      </c>
      <c r="M70" s="94">
        <v>4600.0299599999998</v>
      </c>
      <c r="N70" s="84"/>
      <c r="O70" s="95">
        <v>2.146090139980935E-2</v>
      </c>
      <c r="P70" s="95">
        <v>5.8109607497956132E-3</v>
      </c>
    </row>
    <row r="71" spans="2:16">
      <c r="B71" s="87" t="s">
        <v>507</v>
      </c>
      <c r="C71" s="84" t="s">
        <v>508</v>
      </c>
      <c r="D71" s="84" t="s">
        <v>245</v>
      </c>
      <c r="E71" s="84"/>
      <c r="F71" s="107">
        <v>43040</v>
      </c>
      <c r="G71" s="94">
        <v>9.66</v>
      </c>
      <c r="H71" s="97" t="s">
        <v>146</v>
      </c>
      <c r="I71" s="98">
        <v>4.8000000000000001E-2</v>
      </c>
      <c r="J71" s="98">
        <v>4.8499999999999995E-2</v>
      </c>
      <c r="K71" s="94">
        <v>3864000</v>
      </c>
      <c r="L71" s="108">
        <v>102.3092</v>
      </c>
      <c r="M71" s="94">
        <v>3953.2316900000001</v>
      </c>
      <c r="N71" s="84"/>
      <c r="O71" s="95">
        <v>1.8443339771137424E-2</v>
      </c>
      <c r="P71" s="95">
        <v>4.9938966452814535E-3</v>
      </c>
    </row>
    <row r="72" spans="2:16">
      <c r="B72" s="87" t="s">
        <v>509</v>
      </c>
      <c r="C72" s="84" t="s">
        <v>510</v>
      </c>
      <c r="D72" s="84" t="s">
        <v>245</v>
      </c>
      <c r="E72" s="84"/>
      <c r="F72" s="107">
        <v>43070</v>
      </c>
      <c r="G72" s="94">
        <v>9.74</v>
      </c>
      <c r="H72" s="97" t="s">
        <v>146</v>
      </c>
      <c r="I72" s="98">
        <v>4.8000000000000001E-2</v>
      </c>
      <c r="J72" s="98">
        <v>4.8499999999999995E-2</v>
      </c>
      <c r="K72" s="94">
        <v>3068000</v>
      </c>
      <c r="L72" s="108">
        <v>101.60169999999999</v>
      </c>
      <c r="M72" s="94">
        <v>3117.1414399999999</v>
      </c>
      <c r="N72" s="84"/>
      <c r="O72" s="95">
        <v>1.4542658564141121E-2</v>
      </c>
      <c r="P72" s="95">
        <v>3.9377105620854213E-3</v>
      </c>
    </row>
    <row r="73" spans="2:16">
      <c r="B73" s="87" t="s">
        <v>511</v>
      </c>
      <c r="C73" s="84" t="s">
        <v>512</v>
      </c>
      <c r="D73" s="84" t="s">
        <v>245</v>
      </c>
      <c r="E73" s="84"/>
      <c r="F73" s="107">
        <v>43101</v>
      </c>
      <c r="G73" s="94">
        <v>9.6000000000000014</v>
      </c>
      <c r="H73" s="97" t="s">
        <v>146</v>
      </c>
      <c r="I73" s="98">
        <v>4.8000000000000001E-2</v>
      </c>
      <c r="J73" s="98">
        <v>4.8500000000000008E-2</v>
      </c>
      <c r="K73" s="94">
        <v>5700000</v>
      </c>
      <c r="L73" s="108">
        <v>103.93980000000001</v>
      </c>
      <c r="M73" s="94">
        <v>5924.5673499999994</v>
      </c>
      <c r="N73" s="84"/>
      <c r="O73" s="95">
        <v>2.7640375571571226E-2</v>
      </c>
      <c r="P73" s="95">
        <v>7.4841748053246617E-3</v>
      </c>
    </row>
    <row r="74" spans="2:16">
      <c r="B74" s="87" t="s">
        <v>513</v>
      </c>
      <c r="C74" s="84" t="s">
        <v>514</v>
      </c>
      <c r="D74" s="84" t="s">
        <v>245</v>
      </c>
      <c r="E74" s="84"/>
      <c r="F74" s="107">
        <v>43132</v>
      </c>
      <c r="G74" s="94">
        <v>9.68</v>
      </c>
      <c r="H74" s="97" t="s">
        <v>146</v>
      </c>
      <c r="I74" s="98">
        <v>4.8000000000000001E-2</v>
      </c>
      <c r="J74" s="98">
        <v>4.8500000000000008E-2</v>
      </c>
      <c r="K74" s="94">
        <v>4538000</v>
      </c>
      <c r="L74" s="108">
        <v>103.4211</v>
      </c>
      <c r="M74" s="94">
        <v>4693.4992699999993</v>
      </c>
      <c r="N74" s="84"/>
      <c r="O74" s="95">
        <v>2.1896971526147876E-2</v>
      </c>
      <c r="P74" s="95">
        <v>5.9290353050579616E-3</v>
      </c>
    </row>
    <row r="75" spans="2:16">
      <c r="B75" s="87" t="s">
        <v>515</v>
      </c>
      <c r="C75" s="84" t="s">
        <v>516</v>
      </c>
      <c r="D75" s="84" t="s">
        <v>245</v>
      </c>
      <c r="E75" s="84"/>
      <c r="F75" s="107">
        <v>43161</v>
      </c>
      <c r="G75" s="94">
        <v>9.77</v>
      </c>
      <c r="H75" s="97" t="s">
        <v>146</v>
      </c>
      <c r="I75" s="98">
        <v>4.8000000000000001E-2</v>
      </c>
      <c r="J75" s="98">
        <v>4.8500000000000008E-2</v>
      </c>
      <c r="K75" s="94">
        <v>2402000</v>
      </c>
      <c r="L75" s="108">
        <v>103.5206</v>
      </c>
      <c r="M75" s="94">
        <v>2486.5640899999999</v>
      </c>
      <c r="N75" s="84"/>
      <c r="O75" s="95">
        <v>1.1600773739264224E-2</v>
      </c>
      <c r="P75" s="95">
        <v>3.1411374392094713E-3</v>
      </c>
    </row>
    <row r="76" spans="2:16">
      <c r="B76" s="87" t="s">
        <v>517</v>
      </c>
      <c r="C76" s="84" t="s">
        <v>518</v>
      </c>
      <c r="D76" s="84" t="s">
        <v>245</v>
      </c>
      <c r="E76" s="84"/>
      <c r="F76" s="107">
        <v>43221</v>
      </c>
      <c r="G76" s="94">
        <v>9.9299999999999979</v>
      </c>
      <c r="H76" s="97" t="s">
        <v>146</v>
      </c>
      <c r="I76" s="98">
        <v>4.8000000000000001E-2</v>
      </c>
      <c r="J76" s="98">
        <v>4.8499999999999995E-2</v>
      </c>
      <c r="K76" s="94">
        <v>3642000</v>
      </c>
      <c r="L76" s="108">
        <v>102.29810000000001</v>
      </c>
      <c r="M76" s="94">
        <v>3726.1051600000001</v>
      </c>
      <c r="N76" s="84"/>
      <c r="O76" s="95">
        <v>1.7383707527870287E-2</v>
      </c>
      <c r="P76" s="95">
        <v>4.7069803941822384E-3</v>
      </c>
    </row>
    <row r="77" spans="2:16">
      <c r="B77" s="87" t="s">
        <v>519</v>
      </c>
      <c r="C77" s="84" t="s">
        <v>520</v>
      </c>
      <c r="D77" s="84" t="s">
        <v>245</v>
      </c>
      <c r="E77" s="84"/>
      <c r="F77" s="107">
        <v>43252</v>
      </c>
      <c r="G77" s="94">
        <v>10.020000000000001</v>
      </c>
      <c r="H77" s="97" t="s">
        <v>146</v>
      </c>
      <c r="I77" s="98">
        <v>4.8000000000000001E-2</v>
      </c>
      <c r="J77" s="98">
        <v>4.8500000000000008E-2</v>
      </c>
      <c r="K77" s="94">
        <v>1952000</v>
      </c>
      <c r="L77" s="108">
        <v>101.49979999999999</v>
      </c>
      <c r="M77" s="94">
        <v>1981.29817</v>
      </c>
      <c r="N77" s="84"/>
      <c r="O77" s="95">
        <v>9.2435147248459901E-3</v>
      </c>
      <c r="P77" s="95">
        <v>2.5028632421150309E-3</v>
      </c>
    </row>
    <row r="78" spans="2:16">
      <c r="B78" s="87" t="s">
        <v>521</v>
      </c>
      <c r="C78" s="84" t="s">
        <v>522</v>
      </c>
      <c r="D78" s="84" t="s">
        <v>245</v>
      </c>
      <c r="E78" s="84"/>
      <c r="F78" s="107">
        <v>43282</v>
      </c>
      <c r="G78" s="94">
        <v>9.86</v>
      </c>
      <c r="H78" s="97" t="s">
        <v>146</v>
      </c>
      <c r="I78" s="98">
        <v>4.8000000000000001E-2</v>
      </c>
      <c r="J78" s="98">
        <v>4.8499999999999995E-2</v>
      </c>
      <c r="K78" s="94">
        <v>1978000</v>
      </c>
      <c r="L78" s="108">
        <v>103.01560000000001</v>
      </c>
      <c r="M78" s="94">
        <v>2037.6449299999999</v>
      </c>
      <c r="N78" s="84"/>
      <c r="O78" s="95">
        <v>9.506393938910656E-3</v>
      </c>
      <c r="P78" s="95">
        <v>2.5740429547658926E-3</v>
      </c>
    </row>
    <row r="79" spans="2:16">
      <c r="B79" s="87" t="s">
        <v>523</v>
      </c>
      <c r="C79" s="84" t="s">
        <v>524</v>
      </c>
      <c r="D79" s="84" t="s">
        <v>245</v>
      </c>
      <c r="E79" s="84"/>
      <c r="F79" s="107">
        <v>43313</v>
      </c>
      <c r="G79" s="94">
        <v>9.94</v>
      </c>
      <c r="H79" s="97" t="s">
        <v>146</v>
      </c>
      <c r="I79" s="98">
        <v>4.8000000000000001E-2</v>
      </c>
      <c r="J79" s="98">
        <v>4.8499999999999995E-2</v>
      </c>
      <c r="K79" s="94">
        <v>6237000</v>
      </c>
      <c r="L79" s="108">
        <v>102.4871</v>
      </c>
      <c r="M79" s="94">
        <v>6393.4061200000006</v>
      </c>
      <c r="N79" s="84"/>
      <c r="O79" s="95">
        <v>2.9827687981027345E-2</v>
      </c>
      <c r="P79" s="95">
        <v>8.0764326197612559E-3</v>
      </c>
    </row>
    <row r="80" spans="2:16">
      <c r="B80" s="87" t="s">
        <v>525</v>
      </c>
      <c r="C80" s="84" t="s">
        <v>526</v>
      </c>
      <c r="D80" s="84" t="s">
        <v>245</v>
      </c>
      <c r="E80" s="84"/>
      <c r="F80" s="107">
        <v>43345</v>
      </c>
      <c r="G80" s="94">
        <v>10.029999999999999</v>
      </c>
      <c r="H80" s="97" t="s">
        <v>146</v>
      </c>
      <c r="I80" s="98">
        <v>4.8000000000000001E-2</v>
      </c>
      <c r="J80" s="98">
        <v>4.8499999999999995E-2</v>
      </c>
      <c r="K80" s="94">
        <v>3355580</v>
      </c>
      <c r="L80" s="108">
        <v>102.0659</v>
      </c>
      <c r="M80" s="94">
        <v>3425.7073799999998</v>
      </c>
      <c r="N80" s="84"/>
      <c r="O80" s="95">
        <v>1.5982236843252912E-2</v>
      </c>
      <c r="P80" s="95">
        <v>4.3275046681359366E-3</v>
      </c>
    </row>
    <row r="81" spans="2:16">
      <c r="B81" s="87" t="s">
        <v>527</v>
      </c>
      <c r="C81" s="84" t="s">
        <v>528</v>
      </c>
      <c r="D81" s="84" t="s">
        <v>245</v>
      </c>
      <c r="E81" s="84"/>
      <c r="F81" s="107">
        <v>43375</v>
      </c>
      <c r="G81" s="94">
        <v>10.11</v>
      </c>
      <c r="H81" s="97" t="s">
        <v>146</v>
      </c>
      <c r="I81" s="98">
        <v>4.8000000000000001E-2</v>
      </c>
      <c r="J81" s="98">
        <v>4.8499999999999995E-2</v>
      </c>
      <c r="K81" s="94">
        <v>972000</v>
      </c>
      <c r="L81" s="108">
        <v>101.5868</v>
      </c>
      <c r="M81" s="94">
        <v>987.42400999999995</v>
      </c>
      <c r="N81" s="84"/>
      <c r="O81" s="95">
        <v>4.6067111524670072E-3</v>
      </c>
      <c r="P81" s="95">
        <v>1.2473575640615591E-3</v>
      </c>
    </row>
    <row r="82" spans="2:16">
      <c r="B82" s="87" t="s">
        <v>529</v>
      </c>
      <c r="C82" s="84" t="s">
        <v>530</v>
      </c>
      <c r="D82" s="84" t="s">
        <v>245</v>
      </c>
      <c r="E82" s="84"/>
      <c r="F82" s="107">
        <v>43435</v>
      </c>
      <c r="G82" s="94">
        <v>10.280000000000001</v>
      </c>
      <c r="H82" s="97" t="s">
        <v>146</v>
      </c>
      <c r="I82" s="98">
        <v>4.8000000000000001E-2</v>
      </c>
      <c r="J82" s="98">
        <v>4.8499999999999995E-2</v>
      </c>
      <c r="K82" s="94">
        <v>3156000</v>
      </c>
      <c r="L82" s="108">
        <v>100.404</v>
      </c>
      <c r="M82" s="94">
        <v>3168.7541200000001</v>
      </c>
      <c r="N82" s="84"/>
      <c r="O82" s="95">
        <v>1.4783451482033316E-2</v>
      </c>
      <c r="P82" s="95">
        <v>4.0029099760630991E-3</v>
      </c>
    </row>
    <row r="83" spans="2:16">
      <c r="B83" s="87" t="s">
        <v>531</v>
      </c>
      <c r="C83" s="84" t="s">
        <v>532</v>
      </c>
      <c r="D83" s="84" t="s">
        <v>245</v>
      </c>
      <c r="E83" s="84"/>
      <c r="F83" s="107">
        <v>43497</v>
      </c>
      <c r="G83" s="94">
        <v>10.200000000000001</v>
      </c>
      <c r="H83" s="97" t="s">
        <v>146</v>
      </c>
      <c r="I83" s="98">
        <v>4.8000000000000001E-2</v>
      </c>
      <c r="J83" s="98">
        <v>4.8500000000000008E-2</v>
      </c>
      <c r="K83" s="94">
        <v>6906000</v>
      </c>
      <c r="L83" s="108">
        <v>102.6078</v>
      </c>
      <c r="M83" s="94">
        <v>7086.17976</v>
      </c>
      <c r="N83" s="84"/>
      <c r="O83" s="95">
        <v>3.3059742317566275E-2</v>
      </c>
      <c r="P83" s="95">
        <v>8.9515748396030229E-3</v>
      </c>
    </row>
    <row r="84" spans="2:16">
      <c r="B84" s="87" t="s">
        <v>533</v>
      </c>
      <c r="C84" s="84" t="s">
        <v>534</v>
      </c>
      <c r="D84" s="84" t="s">
        <v>245</v>
      </c>
      <c r="E84" s="84"/>
      <c r="F84" s="107">
        <v>43525</v>
      </c>
      <c r="G84" s="94">
        <v>10.28</v>
      </c>
      <c r="H84" s="97" t="s">
        <v>146</v>
      </c>
      <c r="I84" s="98">
        <v>4.8000000000000001E-2</v>
      </c>
      <c r="J84" s="98">
        <v>4.8499999999999995E-2</v>
      </c>
      <c r="K84" s="94">
        <v>5409000</v>
      </c>
      <c r="L84" s="108">
        <v>102.2958</v>
      </c>
      <c r="M84" s="94">
        <v>5533.63724</v>
      </c>
      <c r="N84" s="84"/>
      <c r="O84" s="95">
        <v>2.5816536897066897E-2</v>
      </c>
      <c r="P84" s="95">
        <v>6.9903346467002862E-3</v>
      </c>
    </row>
    <row r="85" spans="2:16">
      <c r="B85" s="87" t="s">
        <v>535</v>
      </c>
      <c r="C85" s="84" t="s">
        <v>536</v>
      </c>
      <c r="D85" s="84" t="s">
        <v>245</v>
      </c>
      <c r="E85" s="84"/>
      <c r="F85" s="107">
        <v>43556</v>
      </c>
      <c r="G85" s="94">
        <v>10.370000000000001</v>
      </c>
      <c r="H85" s="97" t="s">
        <v>146</v>
      </c>
      <c r="I85" s="98">
        <v>4.8000000000000001E-2</v>
      </c>
      <c r="J85" s="98">
        <v>4.8499999999999995E-2</v>
      </c>
      <c r="K85" s="94">
        <v>3686000</v>
      </c>
      <c r="L85" s="108">
        <v>101.79900000000001</v>
      </c>
      <c r="M85" s="94">
        <v>3752.3097200000002</v>
      </c>
      <c r="N85" s="84"/>
      <c r="O85" s="95">
        <v>1.7505961835619487E-2</v>
      </c>
      <c r="P85" s="95">
        <v>4.7400831502403019E-3</v>
      </c>
    </row>
    <row r="86" spans="2:16">
      <c r="B86" s="87" t="s">
        <v>537</v>
      </c>
      <c r="C86" s="84" t="s">
        <v>538</v>
      </c>
      <c r="D86" s="84" t="s">
        <v>245</v>
      </c>
      <c r="E86" s="84"/>
      <c r="F86" s="107">
        <v>43586</v>
      </c>
      <c r="G86" s="94">
        <v>10.450000000000001</v>
      </c>
      <c r="H86" s="97" t="s">
        <v>146</v>
      </c>
      <c r="I86" s="98">
        <v>4.8000000000000001E-2</v>
      </c>
      <c r="J86" s="98">
        <v>4.8499999999999995E-2</v>
      </c>
      <c r="K86" s="94">
        <v>7245000</v>
      </c>
      <c r="L86" s="108">
        <v>100.8998</v>
      </c>
      <c r="M86" s="94">
        <v>7309.9871800000001</v>
      </c>
      <c r="N86" s="84"/>
      <c r="O86" s="95">
        <v>3.4103889641590598E-2</v>
      </c>
      <c r="P86" s="95">
        <v>9.2342982445464596E-3</v>
      </c>
    </row>
    <row r="87" spans="2:16">
      <c r="B87" s="87" t="s">
        <v>539</v>
      </c>
      <c r="C87" s="84" t="s">
        <v>540</v>
      </c>
      <c r="D87" s="84" t="s">
        <v>245</v>
      </c>
      <c r="E87" s="84"/>
      <c r="F87" s="107">
        <v>43647</v>
      </c>
      <c r="G87" s="94">
        <v>10.370000000000001</v>
      </c>
      <c r="H87" s="97" t="s">
        <v>146</v>
      </c>
      <c r="I87" s="98">
        <v>4.8000000000000001E-2</v>
      </c>
      <c r="J87" s="98">
        <v>4.8500000000000008E-2</v>
      </c>
      <c r="K87" s="94">
        <v>5515000</v>
      </c>
      <c r="L87" s="108">
        <v>102.4002</v>
      </c>
      <c r="M87" s="94">
        <v>5647.3684199999998</v>
      </c>
      <c r="N87" s="84"/>
      <c r="O87" s="95">
        <v>2.634713640648052E-2</v>
      </c>
      <c r="P87" s="95">
        <v>7.1340048898845152E-3</v>
      </c>
    </row>
    <row r="88" spans="2:16">
      <c r="B88" s="87" t="s">
        <v>541</v>
      </c>
      <c r="C88" s="84" t="s">
        <v>542</v>
      </c>
      <c r="D88" s="84" t="s">
        <v>245</v>
      </c>
      <c r="E88" s="84"/>
      <c r="F88" s="107">
        <v>43678</v>
      </c>
      <c r="G88" s="94">
        <v>10.45</v>
      </c>
      <c r="H88" s="97" t="s">
        <v>146</v>
      </c>
      <c r="I88" s="98">
        <v>4.8000000000000001E-2</v>
      </c>
      <c r="J88" s="98">
        <v>4.8499999999999995E-2</v>
      </c>
      <c r="K88" s="94">
        <v>5960000</v>
      </c>
      <c r="L88" s="108">
        <v>101.9962</v>
      </c>
      <c r="M88" s="94">
        <v>6078.9729500000003</v>
      </c>
      <c r="N88" s="84"/>
      <c r="O88" s="95">
        <v>2.836073682703975E-2</v>
      </c>
      <c r="P88" s="95">
        <v>7.6792267699750489E-3</v>
      </c>
    </row>
    <row r="89" spans="2:16">
      <c r="B89" s="87" t="s">
        <v>543</v>
      </c>
      <c r="C89" s="84" t="s">
        <v>544</v>
      </c>
      <c r="D89" s="84" t="s">
        <v>245</v>
      </c>
      <c r="E89" s="84"/>
      <c r="F89" s="107">
        <v>43740</v>
      </c>
      <c r="G89" s="94">
        <v>10.62</v>
      </c>
      <c r="H89" s="97" t="s">
        <v>146</v>
      </c>
      <c r="I89" s="98">
        <v>4.8000000000000001E-2</v>
      </c>
      <c r="J89" s="98">
        <v>4.8499999999999995E-2</v>
      </c>
      <c r="K89" s="94">
        <v>5179000</v>
      </c>
      <c r="L89" s="108">
        <v>101.1797</v>
      </c>
      <c r="M89" s="94">
        <v>5240.0970700000007</v>
      </c>
      <c r="N89" s="84"/>
      <c r="O89" s="95">
        <v>2.4447059589303176E-2</v>
      </c>
      <c r="P89" s="95">
        <v>6.6195217560906933E-3</v>
      </c>
    </row>
    <row r="90" spans="2:16">
      <c r="B90" s="87" t="s">
        <v>545</v>
      </c>
      <c r="C90" s="84" t="s">
        <v>546</v>
      </c>
      <c r="D90" s="84" t="s">
        <v>245</v>
      </c>
      <c r="E90" s="84"/>
      <c r="F90" s="107">
        <v>43770</v>
      </c>
      <c r="G90" s="94">
        <v>10.7</v>
      </c>
      <c r="H90" s="97" t="s">
        <v>146</v>
      </c>
      <c r="I90" s="98">
        <v>4.8000000000000001E-2</v>
      </c>
      <c r="J90" s="98">
        <v>4.8500000000000008E-2</v>
      </c>
      <c r="K90" s="94">
        <v>5828000</v>
      </c>
      <c r="L90" s="108">
        <v>100.7938</v>
      </c>
      <c r="M90" s="94">
        <v>5874.26494</v>
      </c>
      <c r="N90" s="84"/>
      <c r="O90" s="95">
        <v>2.7405695565012583E-2</v>
      </c>
      <c r="P90" s="95">
        <v>7.4206305822061402E-3</v>
      </c>
    </row>
    <row r="91" spans="2:16">
      <c r="B91" s="87" t="s">
        <v>547</v>
      </c>
      <c r="C91" s="84" t="s">
        <v>548</v>
      </c>
      <c r="D91" s="84" t="s">
        <v>245</v>
      </c>
      <c r="E91" s="84"/>
      <c r="F91" s="107">
        <v>43800</v>
      </c>
      <c r="G91" s="94">
        <v>10.790000000000001</v>
      </c>
      <c r="H91" s="97" t="s">
        <v>146</v>
      </c>
      <c r="I91" s="98">
        <v>4.8000000000000001E-2</v>
      </c>
      <c r="J91" s="98">
        <v>4.8500000000000008E-2</v>
      </c>
      <c r="K91" s="94">
        <v>3408000</v>
      </c>
      <c r="L91" s="108">
        <v>100.39619999999999</v>
      </c>
      <c r="M91" s="94">
        <v>3421.5029599999998</v>
      </c>
      <c r="N91" s="84"/>
      <c r="O91" s="95">
        <v>1.5962621613820064E-2</v>
      </c>
      <c r="P91" s="95">
        <v>4.3221934593377104E-3</v>
      </c>
    </row>
    <row r="92" spans="2:16">
      <c r="B92" s="87" t="s">
        <v>549</v>
      </c>
      <c r="C92" s="84" t="s">
        <v>550</v>
      </c>
      <c r="D92" s="84" t="s">
        <v>245</v>
      </c>
      <c r="E92" s="84"/>
      <c r="F92" s="107">
        <v>40057</v>
      </c>
      <c r="G92" s="94">
        <v>4.18</v>
      </c>
      <c r="H92" s="97" t="s">
        <v>146</v>
      </c>
      <c r="I92" s="98">
        <v>4.8000000000000001E-2</v>
      </c>
      <c r="J92" s="98">
        <v>4.8499999999999995E-2</v>
      </c>
      <c r="K92" s="94">
        <v>206000</v>
      </c>
      <c r="L92" s="108">
        <v>111.43989999999999</v>
      </c>
      <c r="M92" s="94">
        <v>229.57695000000001</v>
      </c>
      <c r="N92" s="84"/>
      <c r="O92" s="95">
        <v>1.0710643909847409E-3</v>
      </c>
      <c r="P92" s="95">
        <v>2.900117297296451E-4</v>
      </c>
    </row>
    <row r="93" spans="2:16">
      <c r="B93" s="87" t="s">
        <v>551</v>
      </c>
      <c r="C93" s="84" t="s">
        <v>552</v>
      </c>
      <c r="D93" s="84" t="s">
        <v>245</v>
      </c>
      <c r="E93" s="84"/>
      <c r="F93" s="107">
        <v>39995</v>
      </c>
      <c r="G93" s="94">
        <v>4.0100000000000007</v>
      </c>
      <c r="H93" s="97" t="s">
        <v>146</v>
      </c>
      <c r="I93" s="98">
        <v>4.8000000000000001E-2</v>
      </c>
      <c r="J93" s="98">
        <v>4.8500000000000008E-2</v>
      </c>
      <c r="K93" s="94">
        <v>251000</v>
      </c>
      <c r="L93" s="108">
        <v>114.5086</v>
      </c>
      <c r="M93" s="94">
        <v>287.43349000000001</v>
      </c>
      <c r="N93" s="84"/>
      <c r="O93" s="95">
        <v>1.3409873069376895E-3</v>
      </c>
      <c r="P93" s="95">
        <v>3.6309866307191835E-4</v>
      </c>
    </row>
    <row r="94" spans="2:16">
      <c r="B94" s="87" t="s">
        <v>553</v>
      </c>
      <c r="C94" s="84" t="s">
        <v>554</v>
      </c>
      <c r="D94" s="84" t="s">
        <v>245</v>
      </c>
      <c r="E94" s="84"/>
      <c r="F94" s="107">
        <v>40027</v>
      </c>
      <c r="G94" s="94">
        <v>4.09</v>
      </c>
      <c r="H94" s="97" t="s">
        <v>146</v>
      </c>
      <c r="I94" s="98">
        <v>4.8000000000000001E-2</v>
      </c>
      <c r="J94" s="98">
        <v>4.8499999999999995E-2</v>
      </c>
      <c r="K94" s="94">
        <v>528000</v>
      </c>
      <c r="L94" s="108">
        <v>113.05719999999999</v>
      </c>
      <c r="M94" s="94">
        <v>596.96402999999998</v>
      </c>
      <c r="N94" s="84"/>
      <c r="O94" s="95">
        <v>2.7850658144545717E-3</v>
      </c>
      <c r="P94" s="95">
        <v>7.5411129439031119E-4</v>
      </c>
    </row>
    <row r="95" spans="2:16">
      <c r="B95" s="87" t="s">
        <v>555</v>
      </c>
      <c r="C95" s="84" t="s">
        <v>556</v>
      </c>
      <c r="D95" s="84" t="s">
        <v>245</v>
      </c>
      <c r="E95" s="84"/>
      <c r="F95" s="107">
        <v>40483</v>
      </c>
      <c r="G95" s="94">
        <v>5.12</v>
      </c>
      <c r="H95" s="97" t="s">
        <v>146</v>
      </c>
      <c r="I95" s="98">
        <v>4.8000000000000001E-2</v>
      </c>
      <c r="J95" s="98">
        <v>4.8600000000000004E-2</v>
      </c>
      <c r="K95" s="94">
        <v>307000</v>
      </c>
      <c r="L95" s="108">
        <v>107.7728</v>
      </c>
      <c r="M95" s="94">
        <v>330.74165999999997</v>
      </c>
      <c r="N95" s="84"/>
      <c r="O95" s="95">
        <v>1.5430365053686016E-3</v>
      </c>
      <c r="P95" s="95">
        <v>4.1780745371107231E-4</v>
      </c>
    </row>
    <row r="96" spans="2:16">
      <c r="B96" s="87" t="s">
        <v>557</v>
      </c>
      <c r="C96" s="84" t="s">
        <v>558</v>
      </c>
      <c r="D96" s="84" t="s">
        <v>245</v>
      </c>
      <c r="E96" s="84"/>
      <c r="F96" s="107">
        <v>40513</v>
      </c>
      <c r="G96" s="94">
        <v>5.21</v>
      </c>
      <c r="H96" s="97" t="s">
        <v>146</v>
      </c>
      <c r="I96" s="98">
        <v>4.8000000000000001E-2</v>
      </c>
      <c r="J96" s="98">
        <v>4.8499999999999995E-2</v>
      </c>
      <c r="K96" s="94">
        <v>2887000</v>
      </c>
      <c r="L96" s="108">
        <v>107.05029999999999</v>
      </c>
      <c r="M96" s="94">
        <v>3090.6149300000002</v>
      </c>
      <c r="N96" s="84"/>
      <c r="O96" s="95">
        <v>1.4418902236347323E-2</v>
      </c>
      <c r="P96" s="95">
        <v>3.9042011045863534E-3</v>
      </c>
    </row>
    <row r="97" spans="2:16">
      <c r="B97" s="87" t="s">
        <v>559</v>
      </c>
      <c r="C97" s="84" t="s">
        <v>560</v>
      </c>
      <c r="D97" s="84" t="s">
        <v>245</v>
      </c>
      <c r="E97" s="84"/>
      <c r="F97" s="107">
        <v>40544</v>
      </c>
      <c r="G97" s="94">
        <v>5.17</v>
      </c>
      <c r="H97" s="97" t="s">
        <v>146</v>
      </c>
      <c r="I97" s="98">
        <v>4.8000000000000001E-2</v>
      </c>
      <c r="J97" s="98">
        <v>4.8499999999999995E-2</v>
      </c>
      <c r="K97" s="94">
        <v>1264000</v>
      </c>
      <c r="L97" s="108">
        <v>109.08669999999999</v>
      </c>
      <c r="M97" s="94">
        <v>1378.8560400000001</v>
      </c>
      <c r="N97" s="84"/>
      <c r="O97" s="95">
        <v>6.4328914759876005E-3</v>
      </c>
      <c r="P97" s="95">
        <v>1.7418317701692993E-3</v>
      </c>
    </row>
    <row r="98" spans="2:16">
      <c r="B98" s="87" t="s">
        <v>561</v>
      </c>
      <c r="C98" s="84" t="s">
        <v>562</v>
      </c>
      <c r="D98" s="84" t="s">
        <v>245</v>
      </c>
      <c r="E98" s="84"/>
      <c r="F98" s="107">
        <v>40575</v>
      </c>
      <c r="G98" s="94">
        <v>5.25</v>
      </c>
      <c r="H98" s="97" t="s">
        <v>146</v>
      </c>
      <c r="I98" s="98">
        <v>4.8000000000000001E-2</v>
      </c>
      <c r="J98" s="98">
        <v>4.8500000000000008E-2</v>
      </c>
      <c r="K98" s="94">
        <v>568000</v>
      </c>
      <c r="L98" s="108">
        <v>108.25530000000001</v>
      </c>
      <c r="M98" s="94">
        <v>614.88977999999997</v>
      </c>
      <c r="N98" s="84"/>
      <c r="O98" s="95">
        <v>2.8686963030846138E-3</v>
      </c>
      <c r="P98" s="95">
        <v>7.7675589248346112E-4</v>
      </c>
    </row>
    <row r="99" spans="2:16">
      <c r="B99" s="87" t="s">
        <v>563</v>
      </c>
      <c r="C99" s="84" t="s">
        <v>564</v>
      </c>
      <c r="D99" s="84" t="s">
        <v>245</v>
      </c>
      <c r="E99" s="84"/>
      <c r="F99" s="107">
        <v>40603</v>
      </c>
      <c r="G99" s="94">
        <v>5.33</v>
      </c>
      <c r="H99" s="97" t="s">
        <v>146</v>
      </c>
      <c r="I99" s="98">
        <v>4.8000000000000001E-2</v>
      </c>
      <c r="J99" s="98">
        <v>4.8600000000000004E-2</v>
      </c>
      <c r="K99" s="94">
        <v>829000</v>
      </c>
      <c r="L99" s="108">
        <v>107.6056</v>
      </c>
      <c r="M99" s="94">
        <v>892.05806999999993</v>
      </c>
      <c r="N99" s="84"/>
      <c r="O99" s="95">
        <v>4.1617925208413701E-3</v>
      </c>
      <c r="P99" s="95">
        <v>1.1268871021240974E-3</v>
      </c>
    </row>
    <row r="100" spans="2:16">
      <c r="B100" s="87" t="s">
        <v>565</v>
      </c>
      <c r="C100" s="84" t="s">
        <v>566</v>
      </c>
      <c r="D100" s="84" t="s">
        <v>245</v>
      </c>
      <c r="E100" s="84"/>
      <c r="F100" s="107">
        <v>40634</v>
      </c>
      <c r="G100" s="94">
        <v>5.41</v>
      </c>
      <c r="H100" s="97" t="s">
        <v>146</v>
      </c>
      <c r="I100" s="98">
        <v>4.8000000000000001E-2</v>
      </c>
      <c r="J100" s="98">
        <v>4.8500000000000008E-2</v>
      </c>
      <c r="K100" s="94">
        <v>522000</v>
      </c>
      <c r="L100" s="108">
        <v>106.86620000000001</v>
      </c>
      <c r="M100" s="94">
        <v>557.84226000000001</v>
      </c>
      <c r="N100" s="84"/>
      <c r="O100" s="95">
        <v>2.6025477752555362E-3</v>
      </c>
      <c r="P100" s="95">
        <v>7.0469094889053278E-4</v>
      </c>
    </row>
    <row r="101" spans="2:16">
      <c r="B101" s="87" t="s">
        <v>567</v>
      </c>
      <c r="C101" s="84" t="s">
        <v>568</v>
      </c>
      <c r="D101" s="84" t="s">
        <v>245</v>
      </c>
      <c r="E101" s="84"/>
      <c r="F101" s="107">
        <v>40664</v>
      </c>
      <c r="G101" s="94">
        <v>5.5</v>
      </c>
      <c r="H101" s="97" t="s">
        <v>146</v>
      </c>
      <c r="I101" s="98">
        <v>4.8000000000000001E-2</v>
      </c>
      <c r="J101" s="98">
        <v>4.8500000000000008E-2</v>
      </c>
      <c r="K101" s="94">
        <v>254000</v>
      </c>
      <c r="L101" s="108">
        <v>106.24169999999999</v>
      </c>
      <c r="M101" s="94">
        <v>269.85614000000004</v>
      </c>
      <c r="N101" s="84"/>
      <c r="O101" s="95">
        <v>1.2589822377315884E-3</v>
      </c>
      <c r="P101" s="95">
        <v>3.4089417922646533E-4</v>
      </c>
    </row>
    <row r="102" spans="2:16">
      <c r="B102" s="87" t="s">
        <v>569</v>
      </c>
      <c r="C102" s="84" t="s">
        <v>570</v>
      </c>
      <c r="D102" s="84" t="s">
        <v>245</v>
      </c>
      <c r="E102" s="84"/>
      <c r="F102" s="107">
        <v>40756</v>
      </c>
      <c r="G102" s="94">
        <v>5.62</v>
      </c>
      <c r="H102" s="97" t="s">
        <v>146</v>
      </c>
      <c r="I102" s="98">
        <v>4.8000000000000001E-2</v>
      </c>
      <c r="J102" s="98">
        <v>4.8499999999999995E-2</v>
      </c>
      <c r="K102" s="94">
        <v>798000</v>
      </c>
      <c r="L102" s="108">
        <v>105.95310000000001</v>
      </c>
      <c r="M102" s="94">
        <v>845.5249399999999</v>
      </c>
      <c r="N102" s="84"/>
      <c r="O102" s="95">
        <v>3.9446976489735117E-3</v>
      </c>
      <c r="P102" s="95">
        <v>1.0681043997620597E-3</v>
      </c>
    </row>
    <row r="103" spans="2:16">
      <c r="B103" s="87" t="s">
        <v>571</v>
      </c>
      <c r="C103" s="84" t="s">
        <v>572</v>
      </c>
      <c r="D103" s="84" t="s">
        <v>245</v>
      </c>
      <c r="E103" s="84"/>
      <c r="F103" s="107">
        <v>40848</v>
      </c>
      <c r="G103" s="94">
        <v>5.8699999999999992</v>
      </c>
      <c r="H103" s="97" t="s">
        <v>146</v>
      </c>
      <c r="I103" s="98">
        <v>4.8000000000000001E-2</v>
      </c>
      <c r="J103" s="98">
        <v>4.8499999999999995E-2</v>
      </c>
      <c r="K103" s="94">
        <v>433000</v>
      </c>
      <c r="L103" s="108">
        <v>104.7058</v>
      </c>
      <c r="M103" s="94">
        <v>453.36178000000001</v>
      </c>
      <c r="N103" s="84"/>
      <c r="O103" s="95">
        <v>2.1151063240079549E-3</v>
      </c>
      <c r="P103" s="95">
        <v>5.7270659798865184E-4</v>
      </c>
    </row>
    <row r="104" spans="2:16">
      <c r="B104" s="87" t="s">
        <v>573</v>
      </c>
      <c r="C104" s="84" t="s">
        <v>574</v>
      </c>
      <c r="D104" s="84" t="s">
        <v>245</v>
      </c>
      <c r="E104" s="84"/>
      <c r="F104" s="107">
        <v>40940</v>
      </c>
      <c r="G104" s="94">
        <v>5.98</v>
      </c>
      <c r="H104" s="97" t="s">
        <v>146</v>
      </c>
      <c r="I104" s="98">
        <v>4.8000000000000001E-2</v>
      </c>
      <c r="J104" s="98">
        <v>4.8500000000000008E-2</v>
      </c>
      <c r="K104" s="94">
        <v>813000</v>
      </c>
      <c r="L104" s="108">
        <v>105.9636</v>
      </c>
      <c r="M104" s="94">
        <v>861.48858999999993</v>
      </c>
      <c r="N104" s="84"/>
      <c r="O104" s="95">
        <v>4.0191741896939259E-3</v>
      </c>
      <c r="P104" s="95">
        <v>1.0882703865882572E-3</v>
      </c>
    </row>
    <row r="105" spans="2:16">
      <c r="B105" s="87" t="s">
        <v>575</v>
      </c>
      <c r="C105" s="84" t="s">
        <v>576</v>
      </c>
      <c r="D105" s="84" t="s">
        <v>245</v>
      </c>
      <c r="E105" s="84"/>
      <c r="F105" s="107">
        <v>40969</v>
      </c>
      <c r="G105" s="94">
        <v>6.0500000000000007</v>
      </c>
      <c r="H105" s="97" t="s">
        <v>146</v>
      </c>
      <c r="I105" s="98">
        <v>4.8000000000000001E-2</v>
      </c>
      <c r="J105" s="98">
        <v>4.8600000000000004E-2</v>
      </c>
      <c r="K105" s="94">
        <v>2313000</v>
      </c>
      <c r="L105" s="108">
        <v>105.526</v>
      </c>
      <c r="M105" s="94">
        <v>2440.1168199999997</v>
      </c>
      <c r="N105" s="84"/>
      <c r="O105" s="95">
        <v>1.1384079437177478E-2</v>
      </c>
      <c r="P105" s="95">
        <v>3.0824631989866619E-3</v>
      </c>
    </row>
    <row r="106" spans="2:16">
      <c r="B106" s="87" t="s">
        <v>577</v>
      </c>
      <c r="C106" s="84">
        <v>8789</v>
      </c>
      <c r="D106" s="84" t="s">
        <v>245</v>
      </c>
      <c r="E106" s="84"/>
      <c r="F106" s="107">
        <v>41000</v>
      </c>
      <c r="G106" s="94">
        <v>6.14</v>
      </c>
      <c r="H106" s="97" t="s">
        <v>146</v>
      </c>
      <c r="I106" s="98">
        <v>4.8000000000000001E-2</v>
      </c>
      <c r="J106" s="98">
        <v>4.8499999999999995E-2</v>
      </c>
      <c r="K106" s="94">
        <v>593000</v>
      </c>
      <c r="L106" s="108">
        <v>105.1212</v>
      </c>
      <c r="M106" s="94">
        <v>623.35640999999998</v>
      </c>
      <c r="N106" s="84"/>
      <c r="O106" s="95">
        <v>2.9081963744316858E-3</v>
      </c>
      <c r="P106" s="95">
        <v>7.8745131295699256E-4</v>
      </c>
    </row>
    <row r="107" spans="2:16">
      <c r="B107" s="87" t="s">
        <v>578</v>
      </c>
      <c r="C107" s="84" t="s">
        <v>579</v>
      </c>
      <c r="D107" s="84" t="s">
        <v>245</v>
      </c>
      <c r="E107" s="84"/>
      <c r="F107" s="107">
        <v>41640</v>
      </c>
      <c r="G107" s="94">
        <v>7.2499999999999991</v>
      </c>
      <c r="H107" s="97" t="s">
        <v>146</v>
      </c>
      <c r="I107" s="98">
        <v>4.8000000000000001E-2</v>
      </c>
      <c r="J107" s="98">
        <v>4.8499999999999995E-2</v>
      </c>
      <c r="K107" s="94">
        <v>1306000</v>
      </c>
      <c r="L107" s="108">
        <v>102.8934</v>
      </c>
      <c r="M107" s="94">
        <v>1343.7871</v>
      </c>
      <c r="N107" s="84"/>
      <c r="O107" s="95">
        <v>6.2692814408182133E-3</v>
      </c>
      <c r="P107" s="95">
        <v>1.697531138293211E-3</v>
      </c>
    </row>
    <row r="111" spans="2:16">
      <c r="B111" s="99" t="s">
        <v>94</v>
      </c>
    </row>
    <row r="112" spans="2:16">
      <c r="B112" s="99" t="s">
        <v>215</v>
      </c>
    </row>
    <row r="113" spans="2:2">
      <c r="B113" s="99" t="s">
        <v>223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161</v>
      </c>
      <c r="C1" s="78" t="s" vm="1">
        <v>240</v>
      </c>
    </row>
    <row r="2" spans="2:65">
      <c r="B2" s="57" t="s">
        <v>160</v>
      </c>
      <c r="C2" s="78" t="s">
        <v>241</v>
      </c>
    </row>
    <row r="3" spans="2:65">
      <c r="B3" s="57" t="s">
        <v>162</v>
      </c>
      <c r="C3" s="78" t="s">
        <v>242</v>
      </c>
    </row>
    <row r="4" spans="2:65">
      <c r="B4" s="57" t="s">
        <v>163</v>
      </c>
      <c r="C4" s="78">
        <v>2112</v>
      </c>
    </row>
    <row r="6" spans="2:65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65" ht="26.25" customHeight="1">
      <c r="B7" s="137" t="s">
        <v>70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65" s="3" customFormat="1" ht="78.75">
      <c r="B8" s="23" t="s">
        <v>98</v>
      </c>
      <c r="C8" s="31" t="s">
        <v>35</v>
      </c>
      <c r="D8" s="31" t="s">
        <v>100</v>
      </c>
      <c r="E8" s="31" t="s">
        <v>99</v>
      </c>
      <c r="F8" s="31" t="s">
        <v>48</v>
      </c>
      <c r="G8" s="31" t="s">
        <v>15</v>
      </c>
      <c r="H8" s="31" t="s">
        <v>49</v>
      </c>
      <c r="I8" s="31" t="s">
        <v>84</v>
      </c>
      <c r="J8" s="31" t="s">
        <v>18</v>
      </c>
      <c r="K8" s="31" t="s">
        <v>83</v>
      </c>
      <c r="L8" s="31" t="s">
        <v>17</v>
      </c>
      <c r="M8" s="71" t="s">
        <v>19</v>
      </c>
      <c r="N8" s="31" t="s">
        <v>217</v>
      </c>
      <c r="O8" s="31" t="s">
        <v>216</v>
      </c>
      <c r="P8" s="31" t="s">
        <v>92</v>
      </c>
      <c r="Q8" s="31" t="s">
        <v>46</v>
      </c>
      <c r="R8" s="31" t="s">
        <v>164</v>
      </c>
      <c r="S8" s="32" t="s">
        <v>166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224</v>
      </c>
      <c r="O9" s="33"/>
      <c r="P9" s="33" t="s">
        <v>220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95</v>
      </c>
      <c r="R10" s="21" t="s">
        <v>96</v>
      </c>
      <c r="S10" s="21" t="s">
        <v>167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161</v>
      </c>
      <c r="C1" s="78" t="s" vm="1">
        <v>240</v>
      </c>
    </row>
    <row r="2" spans="2:81">
      <c r="B2" s="57" t="s">
        <v>160</v>
      </c>
      <c r="C2" s="78" t="s">
        <v>241</v>
      </c>
    </row>
    <row r="3" spans="2:81">
      <c r="B3" s="57" t="s">
        <v>162</v>
      </c>
      <c r="C3" s="78" t="s">
        <v>242</v>
      </c>
    </row>
    <row r="4" spans="2:81">
      <c r="B4" s="57" t="s">
        <v>163</v>
      </c>
      <c r="C4" s="78">
        <v>2112</v>
      </c>
    </row>
    <row r="6" spans="2:81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81" ht="26.25" customHeight="1">
      <c r="B7" s="137" t="s">
        <v>71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81" s="3" customFormat="1" ht="78.75">
      <c r="B8" s="23" t="s">
        <v>98</v>
      </c>
      <c r="C8" s="31" t="s">
        <v>35</v>
      </c>
      <c r="D8" s="31" t="s">
        <v>100</v>
      </c>
      <c r="E8" s="31" t="s">
        <v>99</v>
      </c>
      <c r="F8" s="31" t="s">
        <v>48</v>
      </c>
      <c r="G8" s="31" t="s">
        <v>15</v>
      </c>
      <c r="H8" s="31" t="s">
        <v>49</v>
      </c>
      <c r="I8" s="31" t="s">
        <v>84</v>
      </c>
      <c r="J8" s="31" t="s">
        <v>18</v>
      </c>
      <c r="K8" s="31" t="s">
        <v>83</v>
      </c>
      <c r="L8" s="31" t="s">
        <v>17</v>
      </c>
      <c r="M8" s="71" t="s">
        <v>19</v>
      </c>
      <c r="N8" s="71" t="s">
        <v>217</v>
      </c>
      <c r="O8" s="31" t="s">
        <v>216</v>
      </c>
      <c r="P8" s="31" t="s">
        <v>92</v>
      </c>
      <c r="Q8" s="31" t="s">
        <v>46</v>
      </c>
      <c r="R8" s="31" t="s">
        <v>164</v>
      </c>
      <c r="S8" s="32" t="s">
        <v>166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224</v>
      </c>
      <c r="O9" s="33"/>
      <c r="P9" s="33" t="s">
        <v>220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95</v>
      </c>
      <c r="R10" s="21" t="s">
        <v>96</v>
      </c>
      <c r="S10" s="21" t="s">
        <v>167</v>
      </c>
      <c r="T10" s="5"/>
      <c r="BZ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Z11" s="1"/>
      <c r="CC11" s="1"/>
    </row>
    <row r="12" spans="2:81" ht="17.25" customHeight="1">
      <c r="B12" s="99" t="s">
        <v>232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81">
      <c r="B13" s="99" t="s">
        <v>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81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81">
      <c r="B15" s="99" t="s">
        <v>223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161</v>
      </c>
      <c r="C1" s="78" t="s" vm="1">
        <v>240</v>
      </c>
    </row>
    <row r="2" spans="2:98">
      <c r="B2" s="57" t="s">
        <v>160</v>
      </c>
      <c r="C2" s="78" t="s">
        <v>241</v>
      </c>
    </row>
    <row r="3" spans="2:98">
      <c r="B3" s="57" t="s">
        <v>162</v>
      </c>
      <c r="C3" s="78" t="s">
        <v>242</v>
      </c>
    </row>
    <row r="4" spans="2:98">
      <c r="B4" s="57" t="s">
        <v>163</v>
      </c>
      <c r="C4" s="78">
        <v>2112</v>
      </c>
    </row>
    <row r="6" spans="2:98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98" ht="26.25" customHeight="1">
      <c r="B7" s="137" t="s">
        <v>72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98" s="3" customFormat="1" ht="78.75">
      <c r="B8" s="23" t="s">
        <v>98</v>
      </c>
      <c r="C8" s="31" t="s">
        <v>35</v>
      </c>
      <c r="D8" s="31" t="s">
        <v>100</v>
      </c>
      <c r="E8" s="31" t="s">
        <v>99</v>
      </c>
      <c r="F8" s="31" t="s">
        <v>48</v>
      </c>
      <c r="G8" s="31" t="s">
        <v>83</v>
      </c>
      <c r="H8" s="31" t="s">
        <v>217</v>
      </c>
      <c r="I8" s="31" t="s">
        <v>216</v>
      </c>
      <c r="J8" s="31" t="s">
        <v>92</v>
      </c>
      <c r="K8" s="31" t="s">
        <v>46</v>
      </c>
      <c r="L8" s="31" t="s">
        <v>164</v>
      </c>
      <c r="M8" s="32" t="s">
        <v>166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224</v>
      </c>
      <c r="I9" s="33"/>
      <c r="J9" s="33" t="s">
        <v>220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9" t="s">
        <v>232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98">
      <c r="B13" s="99" t="s">
        <v>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98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98">
      <c r="B15" s="99" t="s">
        <v>223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9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>
      <selection activeCell="L17" sqref="L1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161</v>
      </c>
      <c r="C1" s="78" t="s" vm="1">
        <v>240</v>
      </c>
    </row>
    <row r="2" spans="2:55">
      <c r="B2" s="57" t="s">
        <v>160</v>
      </c>
      <c r="C2" s="78" t="s">
        <v>241</v>
      </c>
    </row>
    <row r="3" spans="2:55">
      <c r="B3" s="57" t="s">
        <v>162</v>
      </c>
      <c r="C3" s="78" t="s">
        <v>242</v>
      </c>
    </row>
    <row r="4" spans="2:55">
      <c r="B4" s="57" t="s">
        <v>163</v>
      </c>
      <c r="C4" s="78">
        <v>2112</v>
      </c>
    </row>
    <row r="6" spans="2:55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5" ht="26.25" customHeight="1">
      <c r="B7" s="137" t="s">
        <v>78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5" s="3" customFormat="1" ht="78.75">
      <c r="B8" s="23" t="s">
        <v>98</v>
      </c>
      <c r="C8" s="31" t="s">
        <v>35</v>
      </c>
      <c r="D8" s="31" t="s">
        <v>83</v>
      </c>
      <c r="E8" s="31" t="s">
        <v>84</v>
      </c>
      <c r="F8" s="31" t="s">
        <v>217</v>
      </c>
      <c r="G8" s="31" t="s">
        <v>216</v>
      </c>
      <c r="H8" s="31" t="s">
        <v>92</v>
      </c>
      <c r="I8" s="31" t="s">
        <v>46</v>
      </c>
      <c r="J8" s="31" t="s">
        <v>164</v>
      </c>
      <c r="K8" s="32" t="s">
        <v>166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224</v>
      </c>
      <c r="G9" s="33"/>
      <c r="H9" s="33" t="s">
        <v>220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94</v>
      </c>
      <c r="C12" s="101"/>
      <c r="D12" s="101"/>
      <c r="E12" s="101"/>
      <c r="F12" s="101"/>
      <c r="G12" s="101"/>
      <c r="H12" s="101"/>
      <c r="I12" s="101"/>
      <c r="J12" s="101"/>
      <c r="K12" s="101"/>
      <c r="V12" s="1"/>
    </row>
    <row r="13" spans="2:55">
      <c r="B13" s="99" t="s">
        <v>215</v>
      </c>
      <c r="C13" s="101"/>
      <c r="D13" s="101"/>
      <c r="E13" s="101"/>
      <c r="F13" s="101"/>
      <c r="G13" s="101"/>
      <c r="H13" s="101"/>
      <c r="I13" s="101"/>
      <c r="J13" s="101"/>
      <c r="K13" s="101"/>
      <c r="V13" s="1"/>
    </row>
    <row r="14" spans="2:55">
      <c r="B14" s="99" t="s">
        <v>223</v>
      </c>
      <c r="C14" s="101"/>
      <c r="D14" s="101"/>
      <c r="E14" s="101"/>
      <c r="F14" s="101"/>
      <c r="G14" s="101"/>
      <c r="H14" s="101"/>
      <c r="I14" s="101"/>
      <c r="J14" s="101"/>
      <c r="K14" s="101"/>
      <c r="V14" s="1"/>
    </row>
    <row r="15" spans="2:5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V15" s="1"/>
    </row>
    <row r="16" spans="2:5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V16" s="1"/>
    </row>
    <row r="17" spans="2:2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V17" s="1"/>
    </row>
    <row r="18" spans="2:2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V18" s="1"/>
    </row>
    <row r="19" spans="2:2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V19" s="1"/>
    </row>
    <row r="20" spans="2:2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V20" s="1"/>
    </row>
    <row r="21" spans="2:2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V21" s="1"/>
    </row>
    <row r="22" spans="2:22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V22" s="1"/>
    </row>
    <row r="23" spans="2:22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V23" s="1"/>
    </row>
    <row r="24" spans="2:22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V24" s="1"/>
    </row>
    <row r="25" spans="2:2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V25" s="1"/>
    </row>
    <row r="26" spans="2:2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V26" s="1"/>
    </row>
    <row r="27" spans="2:2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V27" s="1"/>
    </row>
    <row r="28" spans="2:2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V28" s="1"/>
    </row>
    <row r="29" spans="2:2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V29" s="1"/>
    </row>
    <row r="30" spans="2:2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V30" s="1"/>
    </row>
    <row r="31" spans="2:2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V31" s="1"/>
    </row>
    <row r="32" spans="2:2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V32" s="1"/>
    </row>
    <row r="33" spans="2:2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V33" s="1"/>
    </row>
    <row r="34" spans="2:2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V34" s="1"/>
    </row>
    <row r="35" spans="2:2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V35" s="1"/>
    </row>
    <row r="36" spans="2:2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V36" s="1"/>
    </row>
    <row r="37" spans="2:2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V37" s="1"/>
    </row>
    <row r="38" spans="2:22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22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22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22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22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22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22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22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22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22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22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M18" sqref="M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161</v>
      </c>
      <c r="C1" s="78" t="s" vm="1">
        <v>240</v>
      </c>
    </row>
    <row r="2" spans="2:59">
      <c r="B2" s="57" t="s">
        <v>160</v>
      </c>
      <c r="C2" s="78" t="s">
        <v>241</v>
      </c>
    </row>
    <row r="3" spans="2:59">
      <c r="B3" s="57" t="s">
        <v>162</v>
      </c>
      <c r="C3" s="78" t="s">
        <v>242</v>
      </c>
    </row>
    <row r="4" spans="2:59">
      <c r="B4" s="57" t="s">
        <v>163</v>
      </c>
      <c r="C4" s="78">
        <v>2112</v>
      </c>
    </row>
    <row r="6" spans="2:59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9" ht="26.25" customHeight="1">
      <c r="B7" s="137" t="s">
        <v>79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9" s="3" customFormat="1" ht="78.75">
      <c r="B8" s="23" t="s">
        <v>98</v>
      </c>
      <c r="C8" s="31" t="s">
        <v>35</v>
      </c>
      <c r="D8" s="31" t="s">
        <v>48</v>
      </c>
      <c r="E8" s="31" t="s">
        <v>83</v>
      </c>
      <c r="F8" s="31" t="s">
        <v>84</v>
      </c>
      <c r="G8" s="31" t="s">
        <v>217</v>
      </c>
      <c r="H8" s="31" t="s">
        <v>216</v>
      </c>
      <c r="I8" s="31" t="s">
        <v>92</v>
      </c>
      <c r="J8" s="31" t="s">
        <v>46</v>
      </c>
      <c r="K8" s="31" t="s">
        <v>164</v>
      </c>
      <c r="L8" s="32" t="s">
        <v>166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224</v>
      </c>
      <c r="H9" s="17"/>
      <c r="I9" s="17" t="s">
        <v>220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09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09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09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67</v>
      </c>
      <c r="C6" s="14" t="s">
        <v>35</v>
      </c>
      <c r="E6" s="14" t="s">
        <v>99</v>
      </c>
      <c r="I6" s="14" t="s">
        <v>15</v>
      </c>
      <c r="J6" s="14" t="s">
        <v>49</v>
      </c>
      <c r="M6" s="14" t="s">
        <v>83</v>
      </c>
      <c r="Q6" s="14" t="s">
        <v>17</v>
      </c>
      <c r="R6" s="14" t="s">
        <v>19</v>
      </c>
      <c r="U6" s="14" t="s">
        <v>47</v>
      </c>
      <c r="W6" s="15" t="s">
        <v>45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69</v>
      </c>
      <c r="C8" s="31" t="s">
        <v>35</v>
      </c>
      <c r="D8" s="31" t="s">
        <v>101</v>
      </c>
      <c r="I8" s="31" t="s">
        <v>15</v>
      </c>
      <c r="J8" s="31" t="s">
        <v>49</v>
      </c>
      <c r="K8" s="31" t="s">
        <v>84</v>
      </c>
      <c r="L8" s="31" t="s">
        <v>18</v>
      </c>
      <c r="M8" s="31" t="s">
        <v>83</v>
      </c>
      <c r="Q8" s="31" t="s">
        <v>17</v>
      </c>
      <c r="R8" s="31" t="s">
        <v>19</v>
      </c>
      <c r="S8" s="31" t="s">
        <v>0</v>
      </c>
      <c r="T8" s="31" t="s">
        <v>87</v>
      </c>
      <c r="U8" s="31" t="s">
        <v>47</v>
      </c>
      <c r="V8" s="31" t="s">
        <v>46</v>
      </c>
      <c r="W8" s="32" t="s">
        <v>93</v>
      </c>
    </row>
    <row r="9" spans="2:25" ht="31.5">
      <c r="B9" s="49" t="str">
        <f>'תעודות חוב מסחריות '!B7:T7</f>
        <v>2. תעודות חוב מסחריות</v>
      </c>
      <c r="C9" s="14" t="s">
        <v>35</v>
      </c>
      <c r="D9" s="14" t="s">
        <v>101</v>
      </c>
      <c r="E9" s="42" t="s">
        <v>99</v>
      </c>
      <c r="G9" s="14" t="s">
        <v>48</v>
      </c>
      <c r="I9" s="14" t="s">
        <v>15</v>
      </c>
      <c r="J9" s="14" t="s">
        <v>49</v>
      </c>
      <c r="K9" s="14" t="s">
        <v>84</v>
      </c>
      <c r="L9" s="14" t="s">
        <v>18</v>
      </c>
      <c r="M9" s="14" t="s">
        <v>83</v>
      </c>
      <c r="Q9" s="14" t="s">
        <v>17</v>
      </c>
      <c r="R9" s="14" t="s">
        <v>19</v>
      </c>
      <c r="S9" s="14" t="s">
        <v>0</v>
      </c>
      <c r="T9" s="14" t="s">
        <v>87</v>
      </c>
      <c r="U9" s="14" t="s">
        <v>47</v>
      </c>
      <c r="V9" s="14" t="s">
        <v>46</v>
      </c>
      <c r="W9" s="39" t="s">
        <v>93</v>
      </c>
    </row>
    <row r="10" spans="2:25" ht="31.5">
      <c r="B10" s="49" t="str">
        <f>'אג"ח קונצרני'!B7:U7</f>
        <v>3. אג"ח קונצרני</v>
      </c>
      <c r="C10" s="31" t="s">
        <v>35</v>
      </c>
      <c r="D10" s="14" t="s">
        <v>101</v>
      </c>
      <c r="E10" s="42" t="s">
        <v>99</v>
      </c>
      <c r="G10" s="31" t="s">
        <v>48</v>
      </c>
      <c r="I10" s="31" t="s">
        <v>15</v>
      </c>
      <c r="J10" s="31" t="s">
        <v>49</v>
      </c>
      <c r="K10" s="31" t="s">
        <v>84</v>
      </c>
      <c r="L10" s="31" t="s">
        <v>18</v>
      </c>
      <c r="M10" s="31" t="s">
        <v>83</v>
      </c>
      <c r="Q10" s="31" t="s">
        <v>17</v>
      </c>
      <c r="R10" s="31" t="s">
        <v>19</v>
      </c>
      <c r="S10" s="31" t="s">
        <v>0</v>
      </c>
      <c r="T10" s="31" t="s">
        <v>87</v>
      </c>
      <c r="U10" s="31" t="s">
        <v>47</v>
      </c>
      <c r="V10" s="14" t="s">
        <v>46</v>
      </c>
      <c r="W10" s="32" t="s">
        <v>93</v>
      </c>
    </row>
    <row r="11" spans="2:25" ht="31.5">
      <c r="B11" s="49" t="str">
        <f>מניות!B7</f>
        <v>4. מניות</v>
      </c>
      <c r="C11" s="31" t="s">
        <v>35</v>
      </c>
      <c r="D11" s="14" t="s">
        <v>101</v>
      </c>
      <c r="E11" s="42" t="s">
        <v>99</v>
      </c>
      <c r="H11" s="31" t="s">
        <v>83</v>
      </c>
      <c r="S11" s="31" t="s">
        <v>0</v>
      </c>
      <c r="T11" s="14" t="s">
        <v>87</v>
      </c>
      <c r="U11" s="14" t="s">
        <v>47</v>
      </c>
      <c r="V11" s="14" t="s">
        <v>46</v>
      </c>
      <c r="W11" s="15" t="s">
        <v>93</v>
      </c>
    </row>
    <row r="12" spans="2:25" ht="31.5">
      <c r="B12" s="49" t="str">
        <f>'קרנות סל'!B7:N7</f>
        <v>5. קרנות סל</v>
      </c>
      <c r="C12" s="31" t="s">
        <v>35</v>
      </c>
      <c r="D12" s="14" t="s">
        <v>101</v>
      </c>
      <c r="E12" s="42" t="s">
        <v>99</v>
      </c>
      <c r="H12" s="31" t="s">
        <v>83</v>
      </c>
      <c r="S12" s="31" t="s">
        <v>0</v>
      </c>
      <c r="T12" s="31" t="s">
        <v>87</v>
      </c>
      <c r="U12" s="31" t="s">
        <v>47</v>
      </c>
      <c r="V12" s="31" t="s">
        <v>46</v>
      </c>
      <c r="W12" s="32" t="s">
        <v>93</v>
      </c>
    </row>
    <row r="13" spans="2:25" ht="31.5">
      <c r="B13" s="49" t="str">
        <f>'קרנות נאמנות'!B7:O7</f>
        <v>6. קרנות נאמנות</v>
      </c>
      <c r="C13" s="31" t="s">
        <v>35</v>
      </c>
      <c r="D13" s="31" t="s">
        <v>101</v>
      </c>
      <c r="G13" s="31" t="s">
        <v>48</v>
      </c>
      <c r="H13" s="31" t="s">
        <v>83</v>
      </c>
      <c r="S13" s="31" t="s">
        <v>0</v>
      </c>
      <c r="T13" s="31" t="s">
        <v>87</v>
      </c>
      <c r="U13" s="31" t="s">
        <v>47</v>
      </c>
      <c r="V13" s="31" t="s">
        <v>46</v>
      </c>
      <c r="W13" s="32" t="s">
        <v>93</v>
      </c>
    </row>
    <row r="14" spans="2:25" ht="31.5">
      <c r="B14" s="49" t="str">
        <f>'כתבי אופציה'!B7:L7</f>
        <v>7. כתבי אופציה</v>
      </c>
      <c r="C14" s="31" t="s">
        <v>35</v>
      </c>
      <c r="D14" s="31" t="s">
        <v>101</v>
      </c>
      <c r="G14" s="31" t="s">
        <v>48</v>
      </c>
      <c r="H14" s="31" t="s">
        <v>83</v>
      </c>
      <c r="S14" s="31" t="s">
        <v>0</v>
      </c>
      <c r="T14" s="31" t="s">
        <v>87</v>
      </c>
      <c r="U14" s="31" t="s">
        <v>47</v>
      </c>
      <c r="V14" s="31" t="s">
        <v>46</v>
      </c>
      <c r="W14" s="32" t="s">
        <v>93</v>
      </c>
    </row>
    <row r="15" spans="2:25" ht="31.5">
      <c r="B15" s="49" t="str">
        <f>אופציות!B7</f>
        <v>8. אופציות</v>
      </c>
      <c r="C15" s="31" t="s">
        <v>35</v>
      </c>
      <c r="D15" s="31" t="s">
        <v>101</v>
      </c>
      <c r="G15" s="31" t="s">
        <v>48</v>
      </c>
      <c r="H15" s="31" t="s">
        <v>83</v>
      </c>
      <c r="S15" s="31" t="s">
        <v>0</v>
      </c>
      <c r="T15" s="31" t="s">
        <v>87</v>
      </c>
      <c r="U15" s="31" t="s">
        <v>47</v>
      </c>
      <c r="V15" s="31" t="s">
        <v>46</v>
      </c>
      <c r="W15" s="32" t="s">
        <v>93</v>
      </c>
    </row>
    <row r="16" spans="2:25" ht="31.5">
      <c r="B16" s="49" t="str">
        <f>'חוזים עתידיים'!B7:I7</f>
        <v>9. חוזים עתידיים</v>
      </c>
      <c r="C16" s="31" t="s">
        <v>35</v>
      </c>
      <c r="D16" s="31" t="s">
        <v>101</v>
      </c>
      <c r="G16" s="31" t="s">
        <v>48</v>
      </c>
      <c r="H16" s="31" t="s">
        <v>83</v>
      </c>
      <c r="S16" s="31" t="s">
        <v>0</v>
      </c>
      <c r="T16" s="32" t="s">
        <v>87</v>
      </c>
    </row>
    <row r="17" spans="2:25" ht="31.5">
      <c r="B17" s="49" t="str">
        <f>'מוצרים מובנים'!B7:Q7</f>
        <v>10. מוצרים מובנים</v>
      </c>
      <c r="C17" s="31" t="s">
        <v>35</v>
      </c>
      <c r="F17" s="14" t="s">
        <v>39</v>
      </c>
      <c r="I17" s="31" t="s">
        <v>15</v>
      </c>
      <c r="J17" s="31" t="s">
        <v>49</v>
      </c>
      <c r="K17" s="31" t="s">
        <v>84</v>
      </c>
      <c r="L17" s="31" t="s">
        <v>18</v>
      </c>
      <c r="M17" s="31" t="s">
        <v>83</v>
      </c>
      <c r="Q17" s="31" t="s">
        <v>17</v>
      </c>
      <c r="R17" s="31" t="s">
        <v>19</v>
      </c>
      <c r="S17" s="31" t="s">
        <v>0</v>
      </c>
      <c r="T17" s="31" t="s">
        <v>87</v>
      </c>
      <c r="U17" s="31" t="s">
        <v>47</v>
      </c>
      <c r="V17" s="31" t="s">
        <v>46</v>
      </c>
      <c r="W17" s="32" t="s">
        <v>93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35</v>
      </c>
      <c r="I19" s="31" t="s">
        <v>15</v>
      </c>
      <c r="J19" s="31" t="s">
        <v>49</v>
      </c>
      <c r="K19" s="31" t="s">
        <v>84</v>
      </c>
      <c r="L19" s="31" t="s">
        <v>18</v>
      </c>
      <c r="M19" s="31" t="s">
        <v>83</v>
      </c>
      <c r="Q19" s="31" t="s">
        <v>17</v>
      </c>
      <c r="R19" s="31" t="s">
        <v>19</v>
      </c>
      <c r="S19" s="31" t="s">
        <v>0</v>
      </c>
      <c r="T19" s="31" t="s">
        <v>87</v>
      </c>
      <c r="U19" s="31" t="s">
        <v>92</v>
      </c>
      <c r="V19" s="31" t="s">
        <v>46</v>
      </c>
      <c r="W19" s="32" t="s">
        <v>93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35</v>
      </c>
      <c r="D20" s="42" t="s">
        <v>100</v>
      </c>
      <c r="E20" s="42" t="s">
        <v>99</v>
      </c>
      <c r="G20" s="31" t="s">
        <v>48</v>
      </c>
      <c r="I20" s="31" t="s">
        <v>15</v>
      </c>
      <c r="J20" s="31" t="s">
        <v>49</v>
      </c>
      <c r="K20" s="31" t="s">
        <v>84</v>
      </c>
      <c r="L20" s="31" t="s">
        <v>18</v>
      </c>
      <c r="M20" s="31" t="s">
        <v>83</v>
      </c>
      <c r="Q20" s="31" t="s">
        <v>17</v>
      </c>
      <c r="R20" s="31" t="s">
        <v>19</v>
      </c>
      <c r="S20" s="31" t="s">
        <v>0</v>
      </c>
      <c r="T20" s="31" t="s">
        <v>87</v>
      </c>
      <c r="U20" s="31" t="s">
        <v>92</v>
      </c>
      <c r="V20" s="31" t="s">
        <v>46</v>
      </c>
      <c r="W20" s="32" t="s">
        <v>93</v>
      </c>
    </row>
    <row r="21" spans="2:25" ht="31.5">
      <c r="B21" s="49" t="str">
        <f>'לא סחיר - אג"ח קונצרני'!B7:S7</f>
        <v>3. אג"ח קונצרני</v>
      </c>
      <c r="C21" s="31" t="s">
        <v>35</v>
      </c>
      <c r="D21" s="42" t="s">
        <v>100</v>
      </c>
      <c r="E21" s="42" t="s">
        <v>99</v>
      </c>
      <c r="G21" s="31" t="s">
        <v>48</v>
      </c>
      <c r="I21" s="31" t="s">
        <v>15</v>
      </c>
      <c r="J21" s="31" t="s">
        <v>49</v>
      </c>
      <c r="K21" s="31" t="s">
        <v>84</v>
      </c>
      <c r="L21" s="31" t="s">
        <v>18</v>
      </c>
      <c r="M21" s="31" t="s">
        <v>83</v>
      </c>
      <c r="Q21" s="31" t="s">
        <v>17</v>
      </c>
      <c r="R21" s="31" t="s">
        <v>19</v>
      </c>
      <c r="S21" s="31" t="s">
        <v>0</v>
      </c>
      <c r="T21" s="31" t="s">
        <v>87</v>
      </c>
      <c r="U21" s="31" t="s">
        <v>92</v>
      </c>
      <c r="V21" s="31" t="s">
        <v>46</v>
      </c>
      <c r="W21" s="32" t="s">
        <v>93</v>
      </c>
    </row>
    <row r="22" spans="2:25" ht="31.5">
      <c r="B22" s="49" t="str">
        <f>'לא סחיר - מניות'!B7:M7</f>
        <v>4. מניות</v>
      </c>
      <c r="C22" s="31" t="s">
        <v>35</v>
      </c>
      <c r="D22" s="42" t="s">
        <v>100</v>
      </c>
      <c r="E22" s="42" t="s">
        <v>99</v>
      </c>
      <c r="G22" s="31" t="s">
        <v>48</v>
      </c>
      <c r="H22" s="31" t="s">
        <v>83</v>
      </c>
      <c r="S22" s="31" t="s">
        <v>0</v>
      </c>
      <c r="T22" s="31" t="s">
        <v>87</v>
      </c>
      <c r="U22" s="31" t="s">
        <v>92</v>
      </c>
      <c r="V22" s="31" t="s">
        <v>46</v>
      </c>
      <c r="W22" s="32" t="s">
        <v>93</v>
      </c>
    </row>
    <row r="23" spans="2:25" ht="31.5">
      <c r="B23" s="49" t="str">
        <f>'לא סחיר - קרנות השקעה'!B7:K7</f>
        <v>5. קרנות השקעה</v>
      </c>
      <c r="C23" s="31" t="s">
        <v>35</v>
      </c>
      <c r="G23" s="31" t="s">
        <v>48</v>
      </c>
      <c r="H23" s="31" t="s">
        <v>83</v>
      </c>
      <c r="K23" s="31" t="s">
        <v>84</v>
      </c>
      <c r="S23" s="31" t="s">
        <v>0</v>
      </c>
      <c r="T23" s="31" t="s">
        <v>87</v>
      </c>
      <c r="U23" s="31" t="s">
        <v>92</v>
      </c>
      <c r="V23" s="31" t="s">
        <v>46</v>
      </c>
      <c r="W23" s="32" t="s">
        <v>93</v>
      </c>
    </row>
    <row r="24" spans="2:25" ht="31.5">
      <c r="B24" s="49" t="str">
        <f>'לא סחיר - כתבי אופציה'!B7:L7</f>
        <v>6. כתבי אופציה</v>
      </c>
      <c r="C24" s="31" t="s">
        <v>35</v>
      </c>
      <c r="G24" s="31" t="s">
        <v>48</v>
      </c>
      <c r="H24" s="31" t="s">
        <v>83</v>
      </c>
      <c r="K24" s="31" t="s">
        <v>84</v>
      </c>
      <c r="S24" s="31" t="s">
        <v>0</v>
      </c>
      <c r="T24" s="31" t="s">
        <v>87</v>
      </c>
      <c r="U24" s="31" t="s">
        <v>92</v>
      </c>
      <c r="V24" s="31" t="s">
        <v>46</v>
      </c>
      <c r="W24" s="32" t="s">
        <v>93</v>
      </c>
    </row>
    <row r="25" spans="2:25" ht="31.5">
      <c r="B25" s="49" t="str">
        <f>'לא סחיר - אופציות'!B7:L7</f>
        <v>7. אופציות</v>
      </c>
      <c r="C25" s="31" t="s">
        <v>35</v>
      </c>
      <c r="G25" s="31" t="s">
        <v>48</v>
      </c>
      <c r="H25" s="31" t="s">
        <v>83</v>
      </c>
      <c r="K25" s="31" t="s">
        <v>84</v>
      </c>
      <c r="S25" s="31" t="s">
        <v>0</v>
      </c>
      <c r="T25" s="31" t="s">
        <v>87</v>
      </c>
      <c r="U25" s="31" t="s">
        <v>92</v>
      </c>
      <c r="V25" s="31" t="s">
        <v>46</v>
      </c>
      <c r="W25" s="32" t="s">
        <v>93</v>
      </c>
    </row>
    <row r="26" spans="2:25" ht="31.5">
      <c r="B26" s="49" t="str">
        <f>'לא סחיר - חוזים עתידיים'!B7:K7</f>
        <v>8. חוזים עתידיים</v>
      </c>
      <c r="C26" s="31" t="s">
        <v>35</v>
      </c>
      <c r="G26" s="31" t="s">
        <v>48</v>
      </c>
      <c r="H26" s="31" t="s">
        <v>83</v>
      </c>
      <c r="K26" s="31" t="s">
        <v>84</v>
      </c>
      <c r="S26" s="31" t="s">
        <v>0</v>
      </c>
      <c r="T26" s="31" t="s">
        <v>87</v>
      </c>
      <c r="U26" s="31" t="s">
        <v>92</v>
      </c>
      <c r="V26" s="32" t="s">
        <v>93</v>
      </c>
    </row>
    <row r="27" spans="2:25" ht="31.5">
      <c r="B27" s="49" t="str">
        <f>'לא סחיר - מוצרים מובנים'!B7:Q7</f>
        <v>9. מוצרים מובנים</v>
      </c>
      <c r="C27" s="31" t="s">
        <v>35</v>
      </c>
      <c r="F27" s="31" t="s">
        <v>39</v>
      </c>
      <c r="I27" s="31" t="s">
        <v>15</v>
      </c>
      <c r="J27" s="31" t="s">
        <v>49</v>
      </c>
      <c r="K27" s="31" t="s">
        <v>84</v>
      </c>
      <c r="L27" s="31" t="s">
        <v>18</v>
      </c>
      <c r="M27" s="31" t="s">
        <v>83</v>
      </c>
      <c r="Q27" s="31" t="s">
        <v>17</v>
      </c>
      <c r="R27" s="31" t="s">
        <v>19</v>
      </c>
      <c r="S27" s="31" t="s">
        <v>0</v>
      </c>
      <c r="T27" s="31" t="s">
        <v>87</v>
      </c>
      <c r="U27" s="31" t="s">
        <v>92</v>
      </c>
      <c r="V27" s="31" t="s">
        <v>46</v>
      </c>
      <c r="W27" s="32" t="s">
        <v>93</v>
      </c>
    </row>
    <row r="28" spans="2:25" ht="31.5">
      <c r="B28" s="53" t="str">
        <f>הלוואות!B6</f>
        <v>1.ד. הלוואות:</v>
      </c>
      <c r="C28" s="31" t="s">
        <v>35</v>
      </c>
      <c r="I28" s="31" t="s">
        <v>15</v>
      </c>
      <c r="J28" s="31" t="s">
        <v>49</v>
      </c>
      <c r="L28" s="31" t="s">
        <v>18</v>
      </c>
      <c r="M28" s="31" t="s">
        <v>83</v>
      </c>
      <c r="Q28" s="14" t="s">
        <v>31</v>
      </c>
      <c r="R28" s="31" t="s">
        <v>19</v>
      </c>
      <c r="S28" s="31" t="s">
        <v>0</v>
      </c>
      <c r="T28" s="31" t="s">
        <v>87</v>
      </c>
      <c r="U28" s="31" t="s">
        <v>92</v>
      </c>
      <c r="V28" s="32" t="s">
        <v>93</v>
      </c>
    </row>
    <row r="29" spans="2:25" ht="47.25">
      <c r="B29" s="53" t="str">
        <f>'פקדונות מעל 3 חודשים'!B6:O6</f>
        <v>1.ה. פקדונות מעל 3 חודשים:</v>
      </c>
      <c r="C29" s="31" t="s">
        <v>35</v>
      </c>
      <c r="E29" s="31" t="s">
        <v>99</v>
      </c>
      <c r="I29" s="31" t="s">
        <v>15</v>
      </c>
      <c r="J29" s="31" t="s">
        <v>49</v>
      </c>
      <c r="L29" s="31" t="s">
        <v>18</v>
      </c>
      <c r="M29" s="31" t="s">
        <v>83</v>
      </c>
      <c r="O29" s="50" t="s">
        <v>40</v>
      </c>
      <c r="P29" s="51"/>
      <c r="R29" s="31" t="s">
        <v>19</v>
      </c>
      <c r="S29" s="31" t="s">
        <v>0</v>
      </c>
      <c r="T29" s="31" t="s">
        <v>87</v>
      </c>
      <c r="U29" s="31" t="s">
        <v>92</v>
      </c>
      <c r="V29" s="32" t="s">
        <v>93</v>
      </c>
    </row>
    <row r="30" spans="2:25" ht="63">
      <c r="B30" s="53" t="str">
        <f>'זכויות מקרקעין'!B6</f>
        <v>1. ו. זכויות במקרקעין:</v>
      </c>
      <c r="C30" s="14" t="s">
        <v>42</v>
      </c>
      <c r="N30" s="50" t="s">
        <v>68</v>
      </c>
      <c r="P30" s="51" t="s">
        <v>43</v>
      </c>
      <c r="U30" s="31" t="s">
        <v>92</v>
      </c>
      <c r="V30" s="15" t="s">
        <v>45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44</v>
      </c>
      <c r="R31" s="14" t="s">
        <v>41</v>
      </c>
      <c r="U31" s="31" t="s">
        <v>92</v>
      </c>
      <c r="V31" s="15" t="s">
        <v>45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89</v>
      </c>
      <c r="Y32" s="15" t="s">
        <v>88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K15" sqref="K1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161</v>
      </c>
      <c r="C1" s="78" t="s" vm="1">
        <v>240</v>
      </c>
    </row>
    <row r="2" spans="2:54">
      <c r="B2" s="57" t="s">
        <v>160</v>
      </c>
      <c r="C2" s="78" t="s">
        <v>241</v>
      </c>
    </row>
    <row r="3" spans="2:54">
      <c r="B3" s="57" t="s">
        <v>162</v>
      </c>
      <c r="C3" s="78" t="s">
        <v>242</v>
      </c>
    </row>
    <row r="4" spans="2:54">
      <c r="B4" s="57" t="s">
        <v>163</v>
      </c>
      <c r="C4" s="78">
        <v>2112</v>
      </c>
    </row>
    <row r="6" spans="2:54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4" ht="26.25" customHeight="1">
      <c r="B7" s="137" t="s">
        <v>80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4" s="3" customFormat="1" ht="78.75">
      <c r="B8" s="23" t="s">
        <v>98</v>
      </c>
      <c r="C8" s="31" t="s">
        <v>35</v>
      </c>
      <c r="D8" s="31" t="s">
        <v>48</v>
      </c>
      <c r="E8" s="31" t="s">
        <v>83</v>
      </c>
      <c r="F8" s="31" t="s">
        <v>84</v>
      </c>
      <c r="G8" s="31" t="s">
        <v>217</v>
      </c>
      <c r="H8" s="31" t="s">
        <v>216</v>
      </c>
      <c r="I8" s="31" t="s">
        <v>92</v>
      </c>
      <c r="J8" s="31" t="s">
        <v>46</v>
      </c>
      <c r="K8" s="31" t="s">
        <v>164</v>
      </c>
      <c r="L8" s="32" t="s">
        <v>166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224</v>
      </c>
      <c r="H9" s="17"/>
      <c r="I9" s="17" t="s">
        <v>220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9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161</v>
      </c>
      <c r="C1" s="78" t="s" vm="1">
        <v>240</v>
      </c>
    </row>
    <row r="2" spans="2:51">
      <c r="B2" s="57" t="s">
        <v>160</v>
      </c>
      <c r="C2" s="78" t="s">
        <v>241</v>
      </c>
    </row>
    <row r="3" spans="2:51">
      <c r="B3" s="57" t="s">
        <v>162</v>
      </c>
      <c r="C3" s="78" t="s">
        <v>242</v>
      </c>
    </row>
    <row r="4" spans="2:51">
      <c r="B4" s="57" t="s">
        <v>163</v>
      </c>
      <c r="C4" s="78">
        <v>2112</v>
      </c>
    </row>
    <row r="6" spans="2:51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1" ht="26.25" customHeight="1">
      <c r="B7" s="137" t="s">
        <v>81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1" s="3" customFormat="1" ht="63">
      <c r="B8" s="23" t="s">
        <v>98</v>
      </c>
      <c r="C8" s="31" t="s">
        <v>35</v>
      </c>
      <c r="D8" s="31" t="s">
        <v>48</v>
      </c>
      <c r="E8" s="31" t="s">
        <v>83</v>
      </c>
      <c r="F8" s="31" t="s">
        <v>84</v>
      </c>
      <c r="G8" s="31" t="s">
        <v>217</v>
      </c>
      <c r="H8" s="31" t="s">
        <v>216</v>
      </c>
      <c r="I8" s="31" t="s">
        <v>92</v>
      </c>
      <c r="J8" s="31" t="s">
        <v>164</v>
      </c>
      <c r="K8" s="32" t="s">
        <v>166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224</v>
      </c>
      <c r="H9" s="17"/>
      <c r="I9" s="17" t="s">
        <v>220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9" t="s">
        <v>37</v>
      </c>
      <c r="C11" s="80"/>
      <c r="D11" s="80"/>
      <c r="E11" s="80"/>
      <c r="F11" s="80"/>
      <c r="G11" s="88"/>
      <c r="H11" s="90"/>
      <c r="I11" s="88">
        <v>691.11842698900023</v>
      </c>
      <c r="J11" s="89">
        <v>1</v>
      </c>
      <c r="K11" s="89">
        <v>8.7305128175590519E-4</v>
      </c>
      <c r="AW11" s="1"/>
    </row>
    <row r="12" spans="2:51" ht="19.5" customHeight="1">
      <c r="B12" s="81" t="s">
        <v>30</v>
      </c>
      <c r="C12" s="82"/>
      <c r="D12" s="82"/>
      <c r="E12" s="82"/>
      <c r="F12" s="82"/>
      <c r="G12" s="91"/>
      <c r="H12" s="93"/>
      <c r="I12" s="91">
        <v>691.11842698900023</v>
      </c>
      <c r="J12" s="92">
        <v>1</v>
      </c>
      <c r="K12" s="92">
        <v>8.7305128175590519E-4</v>
      </c>
    </row>
    <row r="13" spans="2:51">
      <c r="B13" s="102" t="s">
        <v>580</v>
      </c>
      <c r="C13" s="82"/>
      <c r="D13" s="82"/>
      <c r="E13" s="82"/>
      <c r="F13" s="82"/>
      <c r="G13" s="91"/>
      <c r="H13" s="93"/>
      <c r="I13" s="91">
        <v>639.8494300000001</v>
      </c>
      <c r="J13" s="92">
        <v>0.92581734911574554</v>
      </c>
      <c r="K13" s="92">
        <v>8.0828602331735604E-4</v>
      </c>
    </row>
    <row r="14" spans="2:51">
      <c r="B14" s="87" t="s">
        <v>581</v>
      </c>
      <c r="C14" s="84" t="s">
        <v>582</v>
      </c>
      <c r="D14" s="97" t="s">
        <v>389</v>
      </c>
      <c r="E14" s="97" t="s">
        <v>145</v>
      </c>
      <c r="F14" s="107">
        <v>43801</v>
      </c>
      <c r="G14" s="94">
        <v>2043600</v>
      </c>
      <c r="H14" s="96">
        <v>0.12920000000000001</v>
      </c>
      <c r="I14" s="94">
        <v>2.6400999999999999</v>
      </c>
      <c r="J14" s="95">
        <v>3.820039948149175E-3</v>
      </c>
      <c r="K14" s="95">
        <v>3.3350907730903995E-6</v>
      </c>
    </row>
    <row r="15" spans="2:51">
      <c r="B15" s="87" t="s">
        <v>583</v>
      </c>
      <c r="C15" s="84" t="s">
        <v>584</v>
      </c>
      <c r="D15" s="97" t="s">
        <v>389</v>
      </c>
      <c r="E15" s="97" t="s">
        <v>145</v>
      </c>
      <c r="F15" s="107">
        <v>43802</v>
      </c>
      <c r="G15" s="94">
        <v>1708900</v>
      </c>
      <c r="H15" s="96">
        <v>0.47360000000000002</v>
      </c>
      <c r="I15" s="94">
        <v>8.0925899999999995</v>
      </c>
      <c r="J15" s="95">
        <v>1.1709411417746498E-2</v>
      </c>
      <c r="K15" s="95">
        <v>1.0222916646870814E-5</v>
      </c>
    </row>
    <row r="16" spans="2:51" s="7" customFormat="1">
      <c r="B16" s="87" t="s">
        <v>585</v>
      </c>
      <c r="C16" s="84" t="s">
        <v>586</v>
      </c>
      <c r="D16" s="97" t="s">
        <v>389</v>
      </c>
      <c r="E16" s="97" t="s">
        <v>145</v>
      </c>
      <c r="F16" s="107">
        <v>43804</v>
      </c>
      <c r="G16" s="94">
        <v>1439424</v>
      </c>
      <c r="H16" s="96">
        <v>-4.87E-2</v>
      </c>
      <c r="I16" s="94">
        <v>-0.70080999999999993</v>
      </c>
      <c r="J16" s="95">
        <v>-1.0140230279392535E-3</v>
      </c>
      <c r="K16" s="95">
        <v>-8.852941042723695E-7</v>
      </c>
      <c r="AW16" s="1"/>
      <c r="AY16" s="1"/>
    </row>
    <row r="17" spans="2:51" s="7" customFormat="1">
      <c r="B17" s="87" t="s">
        <v>587</v>
      </c>
      <c r="C17" s="84" t="s">
        <v>588</v>
      </c>
      <c r="D17" s="97" t="s">
        <v>389</v>
      </c>
      <c r="E17" s="97" t="s">
        <v>145</v>
      </c>
      <c r="F17" s="107">
        <v>43809</v>
      </c>
      <c r="G17" s="94">
        <v>1028220</v>
      </c>
      <c r="H17" s="96">
        <v>-4.2900000000000001E-2</v>
      </c>
      <c r="I17" s="94">
        <v>-0.44063000000000002</v>
      </c>
      <c r="J17" s="95">
        <v>-6.3756077510434119E-4</v>
      </c>
      <c r="K17" s="95">
        <v>-5.5662325190213356E-7</v>
      </c>
      <c r="AW17" s="1"/>
      <c r="AY17" s="1"/>
    </row>
    <row r="18" spans="2:51" s="7" customFormat="1">
      <c r="B18" s="87" t="s">
        <v>589</v>
      </c>
      <c r="C18" s="84" t="s">
        <v>590</v>
      </c>
      <c r="D18" s="97" t="s">
        <v>389</v>
      </c>
      <c r="E18" s="97" t="s">
        <v>145</v>
      </c>
      <c r="F18" s="107">
        <v>43829</v>
      </c>
      <c r="G18" s="94">
        <v>515160</v>
      </c>
      <c r="H18" s="96">
        <v>0.16089999999999999</v>
      </c>
      <c r="I18" s="94">
        <v>0.82892999999999994</v>
      </c>
      <c r="J18" s="95">
        <v>1.1994037022155584E-3</v>
      </c>
      <c r="K18" s="95">
        <v>1.0471409395620714E-6</v>
      </c>
      <c r="AW18" s="1"/>
      <c r="AY18" s="1"/>
    </row>
    <row r="19" spans="2:51">
      <c r="B19" s="87" t="s">
        <v>591</v>
      </c>
      <c r="C19" s="84" t="s">
        <v>592</v>
      </c>
      <c r="D19" s="97" t="s">
        <v>389</v>
      </c>
      <c r="E19" s="97" t="s">
        <v>145</v>
      </c>
      <c r="F19" s="107">
        <v>43822</v>
      </c>
      <c r="G19" s="94">
        <v>687440</v>
      </c>
      <c r="H19" s="96">
        <v>0.2422</v>
      </c>
      <c r="I19" s="94">
        <v>1.66483</v>
      </c>
      <c r="J19" s="95">
        <v>2.4088925066767138E-3</v>
      </c>
      <c r="K19" s="95">
        <v>2.1030866905663004E-6</v>
      </c>
    </row>
    <row r="20" spans="2:51">
      <c r="B20" s="87" t="s">
        <v>593</v>
      </c>
      <c r="C20" s="84" t="s">
        <v>594</v>
      </c>
      <c r="D20" s="97" t="s">
        <v>389</v>
      </c>
      <c r="E20" s="97" t="s">
        <v>145</v>
      </c>
      <c r="F20" s="107">
        <v>43822</v>
      </c>
      <c r="G20" s="94">
        <v>1719600</v>
      </c>
      <c r="H20" s="96">
        <v>0.30009999999999998</v>
      </c>
      <c r="I20" s="94">
        <v>5.1613500000000005</v>
      </c>
      <c r="J20" s="95">
        <v>7.4681122633156877E-3</v>
      </c>
      <c r="K20" s="95">
        <v>6.5200449837847562E-6</v>
      </c>
    </row>
    <row r="21" spans="2:51">
      <c r="B21" s="87" t="s">
        <v>595</v>
      </c>
      <c r="C21" s="84" t="s">
        <v>596</v>
      </c>
      <c r="D21" s="97" t="s">
        <v>389</v>
      </c>
      <c r="E21" s="97" t="s">
        <v>145</v>
      </c>
      <c r="F21" s="107">
        <v>43740</v>
      </c>
      <c r="G21" s="94">
        <v>4300125</v>
      </c>
      <c r="H21" s="96">
        <v>0.32619999999999999</v>
      </c>
      <c r="I21" s="94">
        <v>14.027559999999999</v>
      </c>
      <c r="J21" s="95">
        <v>2.0296897683822371E-2</v>
      </c>
      <c r="K21" s="95">
        <v>1.7720232538529586E-5</v>
      </c>
    </row>
    <row r="22" spans="2:51">
      <c r="B22" s="87" t="s">
        <v>597</v>
      </c>
      <c r="C22" s="84" t="s">
        <v>598</v>
      </c>
      <c r="D22" s="97" t="s">
        <v>389</v>
      </c>
      <c r="E22" s="97" t="s">
        <v>145</v>
      </c>
      <c r="F22" s="107">
        <v>43657</v>
      </c>
      <c r="G22" s="94">
        <v>5626760</v>
      </c>
      <c r="H22" s="96">
        <v>1.4582999999999999</v>
      </c>
      <c r="I22" s="94">
        <v>82.057119999999998</v>
      </c>
      <c r="J22" s="95">
        <v>0.11873091035569511</v>
      </c>
      <c r="K22" s="95">
        <v>1.036581734700851E-4</v>
      </c>
    </row>
    <row r="23" spans="2:51">
      <c r="B23" s="87" t="s">
        <v>599</v>
      </c>
      <c r="C23" s="84" t="s">
        <v>600</v>
      </c>
      <c r="D23" s="97" t="s">
        <v>389</v>
      </c>
      <c r="E23" s="97" t="s">
        <v>145</v>
      </c>
      <c r="F23" s="107">
        <v>43774</v>
      </c>
      <c r="G23" s="94">
        <v>1199232</v>
      </c>
      <c r="H23" s="96">
        <v>0.78439999999999999</v>
      </c>
      <c r="I23" s="94">
        <v>9.407350000000001</v>
      </c>
      <c r="J23" s="95">
        <v>1.3611777132010585E-2</v>
      </c>
      <c r="K23" s="95">
        <v>1.1883779472077563E-5</v>
      </c>
    </row>
    <row r="24" spans="2:51">
      <c r="B24" s="87" t="s">
        <v>601</v>
      </c>
      <c r="C24" s="84" t="s">
        <v>602</v>
      </c>
      <c r="D24" s="97" t="s">
        <v>389</v>
      </c>
      <c r="E24" s="97" t="s">
        <v>145</v>
      </c>
      <c r="F24" s="107">
        <v>43717</v>
      </c>
      <c r="G24" s="94">
        <v>3119850</v>
      </c>
      <c r="H24" s="96">
        <v>1.0848</v>
      </c>
      <c r="I24" s="94">
        <v>33.84263</v>
      </c>
      <c r="J24" s="95">
        <v>4.8967917332840318E-2</v>
      </c>
      <c r="K24" s="95">
        <v>4.2751502992353448E-5</v>
      </c>
    </row>
    <row r="25" spans="2:51">
      <c r="B25" s="87" t="s">
        <v>603</v>
      </c>
      <c r="C25" s="84" t="s">
        <v>604</v>
      </c>
      <c r="D25" s="97" t="s">
        <v>389</v>
      </c>
      <c r="E25" s="97" t="s">
        <v>145</v>
      </c>
      <c r="F25" s="107">
        <v>43696</v>
      </c>
      <c r="G25" s="94">
        <v>1742000</v>
      </c>
      <c r="H25" s="96">
        <v>1.5811999999999999</v>
      </c>
      <c r="I25" s="94">
        <v>27.545120000000001</v>
      </c>
      <c r="J25" s="95">
        <v>3.9855861056991328E-2</v>
      </c>
      <c r="K25" s="95">
        <v>3.479621058129155E-5</v>
      </c>
    </row>
    <row r="26" spans="2:51">
      <c r="B26" s="87" t="s">
        <v>605</v>
      </c>
      <c r="C26" s="84" t="s">
        <v>606</v>
      </c>
      <c r="D26" s="97" t="s">
        <v>389</v>
      </c>
      <c r="E26" s="97" t="s">
        <v>145</v>
      </c>
      <c r="F26" s="107">
        <v>43643</v>
      </c>
      <c r="G26" s="94">
        <v>3388889</v>
      </c>
      <c r="H26" s="96">
        <v>2.633</v>
      </c>
      <c r="I26" s="94">
        <v>89.229210000000009</v>
      </c>
      <c r="J26" s="95">
        <v>0.12910842268921324</v>
      </c>
      <c r="K26" s="95">
        <v>1.1271827391430083E-4</v>
      </c>
    </row>
    <row r="27" spans="2:51">
      <c r="B27" s="87" t="s">
        <v>607</v>
      </c>
      <c r="C27" s="84" t="s">
        <v>608</v>
      </c>
      <c r="D27" s="97" t="s">
        <v>389</v>
      </c>
      <c r="E27" s="97" t="s">
        <v>145</v>
      </c>
      <c r="F27" s="107">
        <v>43642</v>
      </c>
      <c r="G27" s="94">
        <v>2801680</v>
      </c>
      <c r="H27" s="96">
        <v>2.8662000000000001</v>
      </c>
      <c r="I27" s="94">
        <v>80.302580000000006</v>
      </c>
      <c r="J27" s="95">
        <v>0.11619221375684445</v>
      </c>
      <c r="K27" s="95">
        <v>1.0144176115046917E-4</v>
      </c>
    </row>
    <row r="28" spans="2:51">
      <c r="B28" s="87" t="s">
        <v>609</v>
      </c>
      <c r="C28" s="84" t="s">
        <v>610</v>
      </c>
      <c r="D28" s="97" t="s">
        <v>389</v>
      </c>
      <c r="E28" s="97" t="s">
        <v>145</v>
      </c>
      <c r="F28" s="107">
        <v>43627</v>
      </c>
      <c r="G28" s="94">
        <v>7789221</v>
      </c>
      <c r="H28" s="96">
        <v>2.1844000000000001</v>
      </c>
      <c r="I28" s="94">
        <v>170.14892</v>
      </c>
      <c r="J28" s="95">
        <v>0.24619358036984895</v>
      </c>
      <c r="K28" s="95">
        <v>2.1493962090197213E-4</v>
      </c>
    </row>
    <row r="29" spans="2:51">
      <c r="B29" s="87" t="s">
        <v>611</v>
      </c>
      <c r="C29" s="84" t="s">
        <v>612</v>
      </c>
      <c r="D29" s="97" t="s">
        <v>389</v>
      </c>
      <c r="E29" s="97" t="s">
        <v>145</v>
      </c>
      <c r="F29" s="107">
        <v>43628</v>
      </c>
      <c r="G29" s="94">
        <v>2453990</v>
      </c>
      <c r="H29" s="96">
        <v>2.19</v>
      </c>
      <c r="I29" s="94">
        <v>53.742170000000002</v>
      </c>
      <c r="J29" s="95">
        <v>7.7761159160722765E-2</v>
      </c>
      <c r="K29" s="95">
        <v>6.7889479676093957E-5</v>
      </c>
    </row>
    <row r="30" spans="2:51">
      <c r="B30" s="87" t="s">
        <v>613</v>
      </c>
      <c r="C30" s="84" t="s">
        <v>614</v>
      </c>
      <c r="D30" s="97" t="s">
        <v>389</v>
      </c>
      <c r="E30" s="97" t="s">
        <v>145</v>
      </c>
      <c r="F30" s="107">
        <v>43626</v>
      </c>
      <c r="G30" s="94">
        <v>3508800</v>
      </c>
      <c r="H30" s="96">
        <v>2.2763</v>
      </c>
      <c r="I30" s="94">
        <v>79.872280000000003</v>
      </c>
      <c r="J30" s="95">
        <v>0.11556959976885589</v>
      </c>
      <c r="K30" s="95">
        <v>1.008981872102166E-4</v>
      </c>
    </row>
    <row r="31" spans="2:51">
      <c r="B31" s="87" t="s">
        <v>615</v>
      </c>
      <c r="C31" s="84" t="s">
        <v>616</v>
      </c>
      <c r="D31" s="97" t="s">
        <v>389</v>
      </c>
      <c r="E31" s="97" t="s">
        <v>145</v>
      </c>
      <c r="F31" s="107">
        <v>43767</v>
      </c>
      <c r="G31" s="94">
        <v>52650</v>
      </c>
      <c r="H31" s="96">
        <v>1.6312</v>
      </c>
      <c r="I31" s="94">
        <v>0.85880999999999996</v>
      </c>
      <c r="J31" s="95">
        <v>1.2426379712397232E-3</v>
      </c>
      <c r="K31" s="95">
        <v>1.0848866735493981E-6</v>
      </c>
    </row>
    <row r="32" spans="2:51">
      <c r="B32" s="87" t="s">
        <v>617</v>
      </c>
      <c r="C32" s="84" t="s">
        <v>618</v>
      </c>
      <c r="D32" s="97" t="s">
        <v>389</v>
      </c>
      <c r="E32" s="97" t="s">
        <v>145</v>
      </c>
      <c r="F32" s="107">
        <v>43684</v>
      </c>
      <c r="G32" s="94">
        <v>2937600</v>
      </c>
      <c r="H32" s="96">
        <v>0.23910000000000001</v>
      </c>
      <c r="I32" s="94">
        <v>7.0242500000000003</v>
      </c>
      <c r="J32" s="95">
        <v>1.0163598199229894E-2</v>
      </c>
      <c r="K32" s="95">
        <v>8.8733424350896696E-6</v>
      </c>
    </row>
    <row r="33" spans="2:11">
      <c r="B33" s="87" t="s">
        <v>619</v>
      </c>
      <c r="C33" s="84" t="s">
        <v>620</v>
      </c>
      <c r="D33" s="97" t="s">
        <v>389</v>
      </c>
      <c r="E33" s="97" t="s">
        <v>145</v>
      </c>
      <c r="F33" s="107">
        <v>43677</v>
      </c>
      <c r="G33" s="94">
        <v>2073600</v>
      </c>
      <c r="H33" s="96">
        <v>-0.22059999999999999</v>
      </c>
      <c r="I33" s="94">
        <v>-4.5747900000000001</v>
      </c>
      <c r="J33" s="95">
        <v>-6.6194009902630071E-3</v>
      </c>
      <c r="K33" s="95">
        <v>-5.7790765190054273E-6</v>
      </c>
    </row>
    <row r="34" spans="2:11">
      <c r="B34" s="87" t="s">
        <v>621</v>
      </c>
      <c r="C34" s="84" t="s">
        <v>622</v>
      </c>
      <c r="D34" s="97" t="s">
        <v>389</v>
      </c>
      <c r="E34" s="97" t="s">
        <v>145</v>
      </c>
      <c r="F34" s="107">
        <v>43811</v>
      </c>
      <c r="G34" s="94">
        <v>5184000</v>
      </c>
      <c r="H34" s="96">
        <v>-0.40279999999999999</v>
      </c>
      <c r="I34" s="94">
        <v>-20.880140000000001</v>
      </c>
      <c r="J34" s="95">
        <v>-3.0212101406366244E-2</v>
      </c>
      <c r="K34" s="95">
        <v>-2.6376713857367437E-5</v>
      </c>
    </row>
    <row r="35" spans="2:11">
      <c r="B35" s="83"/>
      <c r="C35" s="84"/>
      <c r="D35" s="84"/>
      <c r="E35" s="84"/>
      <c r="F35" s="84"/>
      <c r="G35" s="94"/>
      <c r="H35" s="96"/>
      <c r="I35" s="84"/>
      <c r="J35" s="95"/>
      <c r="K35" s="84"/>
    </row>
    <row r="36" spans="2:11">
      <c r="B36" s="102" t="s">
        <v>211</v>
      </c>
      <c r="C36" s="82"/>
      <c r="D36" s="82"/>
      <c r="E36" s="82"/>
      <c r="F36" s="82"/>
      <c r="G36" s="91"/>
      <c r="H36" s="93"/>
      <c r="I36" s="91">
        <v>46.401580000000003</v>
      </c>
      <c r="J36" s="92">
        <v>6.7139839118684833E-2</v>
      </c>
      <c r="K36" s="92">
        <v>5.8616522599453061E-5</v>
      </c>
    </row>
    <row r="37" spans="2:11">
      <c r="B37" s="87" t="s">
        <v>623</v>
      </c>
      <c r="C37" s="84" t="s">
        <v>624</v>
      </c>
      <c r="D37" s="97" t="s">
        <v>389</v>
      </c>
      <c r="E37" s="97" t="s">
        <v>147</v>
      </c>
      <c r="F37" s="107">
        <v>43810</v>
      </c>
      <c r="G37" s="94">
        <v>3451598</v>
      </c>
      <c r="H37" s="96">
        <v>0.98089999999999999</v>
      </c>
      <c r="I37" s="94">
        <v>33.85548</v>
      </c>
      <c r="J37" s="95">
        <v>4.8986510383608739E-2</v>
      </c>
      <c r="K37" s="95">
        <v>4.2767735679158582E-5</v>
      </c>
    </row>
    <row r="38" spans="2:11">
      <c r="B38" s="87" t="s">
        <v>625</v>
      </c>
      <c r="C38" s="84" t="s">
        <v>626</v>
      </c>
      <c r="D38" s="97" t="s">
        <v>389</v>
      </c>
      <c r="E38" s="97" t="s">
        <v>147</v>
      </c>
      <c r="F38" s="107">
        <v>43829</v>
      </c>
      <c r="G38" s="94">
        <v>1396152</v>
      </c>
      <c r="H38" s="96">
        <v>0.18690000000000001</v>
      </c>
      <c r="I38" s="94">
        <v>2.61002</v>
      </c>
      <c r="J38" s="95">
        <v>3.7765162931208329E-3</v>
      </c>
      <c r="K38" s="95">
        <v>3.297092390281203E-6</v>
      </c>
    </row>
    <row r="39" spans="2:11">
      <c r="B39" s="87" t="s">
        <v>627</v>
      </c>
      <c r="C39" s="84" t="s">
        <v>628</v>
      </c>
      <c r="D39" s="97" t="s">
        <v>389</v>
      </c>
      <c r="E39" s="97" t="s">
        <v>148</v>
      </c>
      <c r="F39" s="107">
        <v>43766</v>
      </c>
      <c r="G39" s="94">
        <v>113992.5</v>
      </c>
      <c r="H39" s="96">
        <v>2.3561000000000001</v>
      </c>
      <c r="I39" s="94">
        <v>2.68581</v>
      </c>
      <c r="J39" s="95">
        <v>3.8861791194040136E-3</v>
      </c>
      <c r="K39" s="95">
        <v>3.3928336613287093E-6</v>
      </c>
    </row>
    <row r="40" spans="2:11">
      <c r="B40" s="87" t="s">
        <v>629</v>
      </c>
      <c r="C40" s="84" t="s">
        <v>630</v>
      </c>
      <c r="D40" s="97" t="s">
        <v>389</v>
      </c>
      <c r="E40" s="97" t="s">
        <v>148</v>
      </c>
      <c r="F40" s="107">
        <v>43761</v>
      </c>
      <c r="G40" s="94">
        <v>775149</v>
      </c>
      <c r="H40" s="96">
        <v>2.0851999999999999</v>
      </c>
      <c r="I40" s="94">
        <v>16.163129999999999</v>
      </c>
      <c r="J40" s="95">
        <v>2.3386918028532395E-2</v>
      </c>
      <c r="K40" s="95">
        <v>2.0417978761130498E-5</v>
      </c>
    </row>
    <row r="41" spans="2:11">
      <c r="B41" s="87" t="s">
        <v>631</v>
      </c>
      <c r="C41" s="84" t="s">
        <v>632</v>
      </c>
      <c r="D41" s="97" t="s">
        <v>389</v>
      </c>
      <c r="E41" s="97" t="s">
        <v>145</v>
      </c>
      <c r="F41" s="107">
        <v>43773</v>
      </c>
      <c r="G41" s="94">
        <v>1458730</v>
      </c>
      <c r="H41" s="96">
        <v>-0.53500000000000003</v>
      </c>
      <c r="I41" s="94">
        <v>-7.8044899999999995</v>
      </c>
      <c r="J41" s="95">
        <v>-1.1292550878728365E-2</v>
      </c>
      <c r="K41" s="95">
        <v>-9.8589760189675742E-6</v>
      </c>
    </row>
    <row r="42" spans="2:11">
      <c r="B42" s="87" t="s">
        <v>633</v>
      </c>
      <c r="C42" s="84" t="s">
        <v>634</v>
      </c>
      <c r="D42" s="97" t="s">
        <v>389</v>
      </c>
      <c r="E42" s="97" t="s">
        <v>145</v>
      </c>
      <c r="F42" s="107">
        <v>43796</v>
      </c>
      <c r="G42" s="94">
        <v>3758300</v>
      </c>
      <c r="H42" s="96">
        <v>0.2596</v>
      </c>
      <c r="I42" s="94">
        <v>9.7551500000000004</v>
      </c>
      <c r="J42" s="95">
        <v>1.4115019393275795E-2</v>
      </c>
      <c r="K42" s="95">
        <v>1.2323135773308893E-5</v>
      </c>
    </row>
    <row r="43" spans="2:11">
      <c r="B43" s="87" t="s">
        <v>635</v>
      </c>
      <c r="C43" s="84" t="s">
        <v>636</v>
      </c>
      <c r="D43" s="97" t="s">
        <v>389</v>
      </c>
      <c r="E43" s="97" t="s">
        <v>147</v>
      </c>
      <c r="F43" s="107">
        <v>43745</v>
      </c>
      <c r="G43" s="94">
        <v>1765587.46</v>
      </c>
      <c r="H43" s="96">
        <v>-1.6226</v>
      </c>
      <c r="I43" s="94">
        <v>-28.648700000000002</v>
      </c>
      <c r="J43" s="95">
        <v>-4.145266408944407E-2</v>
      </c>
      <c r="K43" s="95">
        <v>-3.6190301515486126E-5</v>
      </c>
    </row>
    <row r="44" spans="2:11">
      <c r="B44" s="87" t="s">
        <v>637</v>
      </c>
      <c r="C44" s="84" t="s">
        <v>638</v>
      </c>
      <c r="D44" s="97" t="s">
        <v>389</v>
      </c>
      <c r="E44" s="97" t="s">
        <v>147</v>
      </c>
      <c r="F44" s="107">
        <v>43753</v>
      </c>
      <c r="G44" s="94">
        <v>578155.97</v>
      </c>
      <c r="H44" s="96">
        <v>-1.1993</v>
      </c>
      <c r="I44" s="94">
        <v>-6.9338100000000003</v>
      </c>
      <c r="J44" s="95">
        <v>-1.003273784814069E-2</v>
      </c>
      <c r="K44" s="95">
        <v>-8.7590946378402114E-6</v>
      </c>
    </row>
    <row r="45" spans="2:11">
      <c r="B45" s="87" t="s">
        <v>639</v>
      </c>
      <c r="C45" s="84" t="s">
        <v>640</v>
      </c>
      <c r="D45" s="97" t="s">
        <v>389</v>
      </c>
      <c r="E45" s="97" t="s">
        <v>147</v>
      </c>
      <c r="F45" s="107">
        <v>43732</v>
      </c>
      <c r="G45" s="94">
        <v>809694.14</v>
      </c>
      <c r="H45" s="96">
        <v>-1.165</v>
      </c>
      <c r="I45" s="94">
        <v>-9.4329999999999998</v>
      </c>
      <c r="J45" s="95">
        <v>-1.3648890887046388E-2</v>
      </c>
      <c r="K45" s="95">
        <v>-1.1916181683482345E-5</v>
      </c>
    </row>
    <row r="46" spans="2:11">
      <c r="B46" s="87" t="s">
        <v>641</v>
      </c>
      <c r="C46" s="84" t="s">
        <v>642</v>
      </c>
      <c r="D46" s="97" t="s">
        <v>389</v>
      </c>
      <c r="E46" s="97" t="s">
        <v>147</v>
      </c>
      <c r="F46" s="107">
        <v>43766</v>
      </c>
      <c r="G46" s="94">
        <v>1045281.02</v>
      </c>
      <c r="H46" s="96">
        <v>-0.72489999999999999</v>
      </c>
      <c r="I46" s="94">
        <v>-7.5770799999999996</v>
      </c>
      <c r="J46" s="95">
        <v>-1.0963504522677987E-2</v>
      </c>
      <c r="K46" s="95">
        <v>-9.5717016760606814E-6</v>
      </c>
    </row>
    <row r="47" spans="2:11">
      <c r="B47" s="87" t="s">
        <v>643</v>
      </c>
      <c r="C47" s="84" t="s">
        <v>644</v>
      </c>
      <c r="D47" s="97" t="s">
        <v>389</v>
      </c>
      <c r="E47" s="97" t="s">
        <v>147</v>
      </c>
      <c r="F47" s="107">
        <v>43726</v>
      </c>
      <c r="G47" s="94">
        <v>4255060.72</v>
      </c>
      <c r="H47" s="96">
        <v>-0.71589999999999998</v>
      </c>
      <c r="I47" s="94">
        <v>-30.463459999999998</v>
      </c>
      <c r="J47" s="95">
        <v>-4.4078494814152672E-2</v>
      </c>
      <c r="K47" s="95">
        <v>-3.8482786395367013E-5</v>
      </c>
    </row>
    <row r="48" spans="2:11">
      <c r="B48" s="87" t="s">
        <v>645</v>
      </c>
      <c r="C48" s="84" t="s">
        <v>646</v>
      </c>
      <c r="D48" s="97" t="s">
        <v>389</v>
      </c>
      <c r="E48" s="97" t="s">
        <v>147</v>
      </c>
      <c r="F48" s="107">
        <v>43755</v>
      </c>
      <c r="G48" s="94">
        <v>735477.34</v>
      </c>
      <c r="H48" s="96">
        <v>-0.42059999999999997</v>
      </c>
      <c r="I48" s="94">
        <v>-3.0933299999999999</v>
      </c>
      <c r="J48" s="95">
        <v>-4.4758320415167179E-3</v>
      </c>
      <c r="K48" s="95">
        <v>-3.9076309007703209E-6</v>
      </c>
    </row>
    <row r="49" spans="2:11">
      <c r="B49" s="87" t="s">
        <v>647</v>
      </c>
      <c r="C49" s="84" t="s">
        <v>648</v>
      </c>
      <c r="D49" s="97" t="s">
        <v>389</v>
      </c>
      <c r="E49" s="97" t="s">
        <v>147</v>
      </c>
      <c r="F49" s="107">
        <v>43760</v>
      </c>
      <c r="G49" s="94">
        <v>1010880</v>
      </c>
      <c r="H49" s="96">
        <v>-0.29709999999999998</v>
      </c>
      <c r="I49" s="94">
        <v>-3.0030799999999997</v>
      </c>
      <c r="J49" s="95">
        <v>-4.3452466071314819E-3</v>
      </c>
      <c r="K49" s="95">
        <v>-3.7936231199016387E-6</v>
      </c>
    </row>
    <row r="50" spans="2:11">
      <c r="B50" s="87" t="s">
        <v>649</v>
      </c>
      <c r="C50" s="84" t="s">
        <v>650</v>
      </c>
      <c r="D50" s="97" t="s">
        <v>389</v>
      </c>
      <c r="E50" s="97" t="s">
        <v>147</v>
      </c>
      <c r="F50" s="107">
        <v>43829</v>
      </c>
      <c r="G50" s="94">
        <v>1051066.3700000001</v>
      </c>
      <c r="H50" s="96">
        <v>-0.2046</v>
      </c>
      <c r="I50" s="94">
        <v>-2.15002</v>
      </c>
      <c r="J50" s="95">
        <v>-3.1109284835118709E-3</v>
      </c>
      <c r="K50" s="95">
        <v>-2.7160000999809933E-6</v>
      </c>
    </row>
    <row r="51" spans="2:11">
      <c r="B51" s="87" t="s">
        <v>651</v>
      </c>
      <c r="C51" s="84" t="s">
        <v>652</v>
      </c>
      <c r="D51" s="97" t="s">
        <v>389</v>
      </c>
      <c r="E51" s="97" t="s">
        <v>147</v>
      </c>
      <c r="F51" s="107">
        <v>43670</v>
      </c>
      <c r="G51" s="94">
        <v>589317.12</v>
      </c>
      <c r="H51" s="96">
        <v>0.70730000000000004</v>
      </c>
      <c r="I51" s="94">
        <v>4.1684599999999996</v>
      </c>
      <c r="J51" s="95">
        <v>6.0314699148751602E-3</v>
      </c>
      <c r="K51" s="95">
        <v>5.2657825400539401E-6</v>
      </c>
    </row>
    <row r="52" spans="2:11">
      <c r="B52" s="87" t="s">
        <v>653</v>
      </c>
      <c r="C52" s="84" t="s">
        <v>654</v>
      </c>
      <c r="D52" s="97" t="s">
        <v>389</v>
      </c>
      <c r="E52" s="97" t="s">
        <v>147</v>
      </c>
      <c r="F52" s="107">
        <v>43684</v>
      </c>
      <c r="G52" s="94">
        <v>1179722.8799999999</v>
      </c>
      <c r="H52" s="96">
        <v>0.79849999999999999</v>
      </c>
      <c r="I52" s="94">
        <v>9.41981</v>
      </c>
      <c r="J52" s="95">
        <v>1.3629805880070862E-2</v>
      </c>
      <c r="K52" s="95">
        <v>1.189951949368004E-5</v>
      </c>
    </row>
    <row r="53" spans="2:11">
      <c r="B53" s="87" t="s">
        <v>655</v>
      </c>
      <c r="C53" s="84" t="s">
        <v>656</v>
      </c>
      <c r="D53" s="97" t="s">
        <v>389</v>
      </c>
      <c r="E53" s="97" t="s">
        <v>147</v>
      </c>
      <c r="F53" s="107">
        <v>43663</v>
      </c>
      <c r="G53" s="94">
        <v>237487.33</v>
      </c>
      <c r="H53" s="96">
        <v>1.4395</v>
      </c>
      <c r="I53" s="94">
        <v>3.41858</v>
      </c>
      <c r="J53" s="95">
        <v>4.9464460308108809E-3</v>
      </c>
      <c r="K53" s="95">
        <v>4.3185010473358497E-6</v>
      </c>
    </row>
    <row r="54" spans="2:11">
      <c r="B54" s="87" t="s">
        <v>657</v>
      </c>
      <c r="C54" s="84" t="s">
        <v>658</v>
      </c>
      <c r="D54" s="97" t="s">
        <v>389</v>
      </c>
      <c r="E54" s="97" t="s">
        <v>147</v>
      </c>
      <c r="F54" s="107">
        <v>43656</v>
      </c>
      <c r="G54" s="94">
        <v>578117.94999999995</v>
      </c>
      <c r="H54" s="96">
        <v>1.4787999999999999</v>
      </c>
      <c r="I54" s="94">
        <v>8.549430000000001</v>
      </c>
      <c r="J54" s="95">
        <v>1.2370426928489454E-2</v>
      </c>
      <c r="K54" s="95">
        <v>1.0800017085785484E-5</v>
      </c>
    </row>
    <row r="55" spans="2:11">
      <c r="B55" s="87" t="s">
        <v>659</v>
      </c>
      <c r="C55" s="84" t="s">
        <v>660</v>
      </c>
      <c r="D55" s="97" t="s">
        <v>389</v>
      </c>
      <c r="E55" s="97" t="s">
        <v>147</v>
      </c>
      <c r="F55" s="107">
        <v>43650</v>
      </c>
      <c r="G55" s="94">
        <v>800188.14</v>
      </c>
      <c r="H55" s="96">
        <v>2.0036999999999998</v>
      </c>
      <c r="I55" s="94">
        <v>16.033519999999999</v>
      </c>
      <c r="J55" s="95">
        <v>2.3199381428524967E-2</v>
      </c>
      <c r="K55" s="95">
        <v>2.0254249692117869E-5</v>
      </c>
    </row>
    <row r="56" spans="2:11">
      <c r="B56" s="87" t="s">
        <v>661</v>
      </c>
      <c r="C56" s="84" t="s">
        <v>662</v>
      </c>
      <c r="D56" s="97" t="s">
        <v>389</v>
      </c>
      <c r="E56" s="97" t="s">
        <v>148</v>
      </c>
      <c r="F56" s="107">
        <v>43720</v>
      </c>
      <c r="G56" s="94">
        <v>838538.44</v>
      </c>
      <c r="H56" s="96">
        <v>-6.4074</v>
      </c>
      <c r="I56" s="94">
        <v>-53.728459999999998</v>
      </c>
      <c r="J56" s="95">
        <v>-7.7741321750136372E-2</v>
      </c>
      <c r="K56" s="95">
        <v>-6.7872160599354795E-5</v>
      </c>
    </row>
    <row r="57" spans="2:11">
      <c r="B57" s="87" t="s">
        <v>663</v>
      </c>
      <c r="C57" s="84" t="s">
        <v>664</v>
      </c>
      <c r="D57" s="97" t="s">
        <v>389</v>
      </c>
      <c r="E57" s="97" t="s">
        <v>145</v>
      </c>
      <c r="F57" s="107">
        <v>43648</v>
      </c>
      <c r="G57" s="94">
        <v>3179870.44</v>
      </c>
      <c r="H57" s="96">
        <v>1.6276999999999999</v>
      </c>
      <c r="I57" s="94">
        <v>51.759029999999996</v>
      </c>
      <c r="J57" s="95">
        <v>7.4891694359096844E-2</v>
      </c>
      <c r="K57" s="95">
        <v>6.5384289753081008E-5</v>
      </c>
    </row>
    <row r="58" spans="2:11">
      <c r="B58" s="87" t="s">
        <v>665</v>
      </c>
      <c r="C58" s="84" t="s">
        <v>666</v>
      </c>
      <c r="D58" s="97" t="s">
        <v>389</v>
      </c>
      <c r="E58" s="97" t="s">
        <v>145</v>
      </c>
      <c r="F58" s="107">
        <v>43734</v>
      </c>
      <c r="G58" s="94">
        <v>2140.96</v>
      </c>
      <c r="H58" s="96">
        <v>1.6007</v>
      </c>
      <c r="I58" s="94">
        <v>3.4270000000000002E-2</v>
      </c>
      <c r="J58" s="95">
        <v>4.9586291815867676E-5</v>
      </c>
      <c r="K58" s="95">
        <v>4.329137562736563E-8</v>
      </c>
    </row>
    <row r="59" spans="2:11">
      <c r="B59" s="87" t="s">
        <v>667</v>
      </c>
      <c r="C59" s="84" t="s">
        <v>668</v>
      </c>
      <c r="D59" s="97" t="s">
        <v>389</v>
      </c>
      <c r="E59" s="97" t="s">
        <v>145</v>
      </c>
      <c r="F59" s="107">
        <v>43734</v>
      </c>
      <c r="G59" s="94">
        <v>2140741.44</v>
      </c>
      <c r="H59" s="96">
        <v>1.5908</v>
      </c>
      <c r="I59" s="94">
        <v>34.055889999999998</v>
      </c>
      <c r="J59" s="95">
        <v>4.9276489629095116E-2</v>
      </c>
      <c r="K59" s="95">
        <v>4.3020902431113064E-5</v>
      </c>
    </row>
    <row r="60" spans="2:11">
      <c r="B60" s="87" t="s">
        <v>669</v>
      </c>
      <c r="C60" s="84" t="s">
        <v>670</v>
      </c>
      <c r="D60" s="97" t="s">
        <v>389</v>
      </c>
      <c r="E60" s="97" t="s">
        <v>145</v>
      </c>
      <c r="F60" s="107">
        <v>43633</v>
      </c>
      <c r="G60" s="94">
        <v>498285.77</v>
      </c>
      <c r="H60" s="96">
        <v>1.3503000000000001</v>
      </c>
      <c r="I60" s="94">
        <v>6.7284300000000004</v>
      </c>
      <c r="J60" s="95">
        <v>9.7355673604504964E-3</v>
      </c>
      <c r="K60" s="95">
        <v>8.4996495626622619E-6</v>
      </c>
    </row>
    <row r="61" spans="2:11">
      <c r="B61" s="83"/>
      <c r="C61" s="84"/>
      <c r="D61" s="84"/>
      <c r="E61" s="84"/>
      <c r="F61" s="84"/>
      <c r="G61" s="94"/>
      <c r="H61" s="96"/>
      <c r="I61" s="84"/>
      <c r="J61" s="95"/>
      <c r="K61" s="84"/>
    </row>
    <row r="62" spans="2:11">
      <c r="B62" s="102" t="s">
        <v>210</v>
      </c>
      <c r="C62" s="82"/>
      <c r="D62" s="82"/>
      <c r="E62" s="82"/>
      <c r="F62" s="82"/>
      <c r="G62" s="91"/>
      <c r="H62" s="93"/>
      <c r="I62" s="91">
        <v>4.8674169889999996</v>
      </c>
      <c r="J62" s="92">
        <v>7.0428117655694763E-3</v>
      </c>
      <c r="K62" s="92">
        <v>6.1487358390960012E-6</v>
      </c>
    </row>
    <row r="63" spans="2:11">
      <c r="B63" s="87" t="s">
        <v>671</v>
      </c>
      <c r="C63" s="84" t="s">
        <v>672</v>
      </c>
      <c r="D63" s="97" t="s">
        <v>389</v>
      </c>
      <c r="E63" s="97" t="s">
        <v>146</v>
      </c>
      <c r="F63" s="107">
        <v>43614</v>
      </c>
      <c r="G63" s="94">
        <v>2369.355</v>
      </c>
      <c r="H63" s="96">
        <v>0.25469999999999998</v>
      </c>
      <c r="I63" s="94">
        <v>6.0338229999999998E-3</v>
      </c>
      <c r="J63" s="95">
        <v>8.7305196394308173E-6</v>
      </c>
      <c r="K63" s="95">
        <v>7.62219136160018E-9</v>
      </c>
    </row>
    <row r="64" spans="2:11">
      <c r="B64" s="87" t="s">
        <v>671</v>
      </c>
      <c r="C64" s="84" t="s">
        <v>673</v>
      </c>
      <c r="D64" s="97" t="s">
        <v>389</v>
      </c>
      <c r="E64" s="97" t="s">
        <v>146</v>
      </c>
      <c r="F64" s="107">
        <v>43626</v>
      </c>
      <c r="G64" s="94">
        <v>473871</v>
      </c>
      <c r="H64" s="96">
        <v>1.0259</v>
      </c>
      <c r="I64" s="94">
        <v>4.8613831659999995</v>
      </c>
      <c r="J64" s="95">
        <v>7.0340812459300447E-3</v>
      </c>
      <c r="K64" s="95">
        <v>6.1411136477344009E-6</v>
      </c>
    </row>
    <row r="65" spans="2:4">
      <c r="C65" s="1"/>
      <c r="D65" s="1"/>
    </row>
    <row r="66" spans="2:4">
      <c r="C66" s="1"/>
      <c r="D66" s="1"/>
    </row>
    <row r="67" spans="2:4">
      <c r="C67" s="1"/>
      <c r="D67" s="1"/>
    </row>
    <row r="68" spans="2:4">
      <c r="B68" s="99" t="s">
        <v>232</v>
      </c>
      <c r="C68" s="1"/>
      <c r="D68" s="1"/>
    </row>
    <row r="69" spans="2:4">
      <c r="B69" s="99" t="s">
        <v>94</v>
      </c>
      <c r="C69" s="1"/>
      <c r="D69" s="1"/>
    </row>
    <row r="70" spans="2:4">
      <c r="B70" s="99" t="s">
        <v>215</v>
      </c>
      <c r="C70" s="1"/>
      <c r="D70" s="1"/>
    </row>
    <row r="71" spans="2:4">
      <c r="B71" s="99" t="s">
        <v>223</v>
      </c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161</v>
      </c>
      <c r="C1" s="78" t="s" vm="1">
        <v>240</v>
      </c>
    </row>
    <row r="2" spans="2:78">
      <c r="B2" s="57" t="s">
        <v>160</v>
      </c>
      <c r="C2" s="78" t="s">
        <v>241</v>
      </c>
    </row>
    <row r="3" spans="2:78">
      <c r="B3" s="57" t="s">
        <v>162</v>
      </c>
      <c r="C3" s="78" t="s">
        <v>242</v>
      </c>
    </row>
    <row r="4" spans="2:78">
      <c r="B4" s="57" t="s">
        <v>163</v>
      </c>
      <c r="C4" s="78">
        <v>2112</v>
      </c>
    </row>
    <row r="6" spans="2:78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78" ht="26.25" customHeight="1">
      <c r="B7" s="137" t="s">
        <v>82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78" s="3" customFormat="1" ht="47.25">
      <c r="B8" s="23" t="s">
        <v>98</v>
      </c>
      <c r="C8" s="31" t="s">
        <v>35</v>
      </c>
      <c r="D8" s="31" t="s">
        <v>39</v>
      </c>
      <c r="E8" s="31" t="s">
        <v>15</v>
      </c>
      <c r="F8" s="31" t="s">
        <v>49</v>
      </c>
      <c r="G8" s="31" t="s">
        <v>84</v>
      </c>
      <c r="H8" s="31" t="s">
        <v>18</v>
      </c>
      <c r="I8" s="31" t="s">
        <v>83</v>
      </c>
      <c r="J8" s="31" t="s">
        <v>17</v>
      </c>
      <c r="K8" s="31" t="s">
        <v>19</v>
      </c>
      <c r="L8" s="31" t="s">
        <v>217</v>
      </c>
      <c r="M8" s="31" t="s">
        <v>216</v>
      </c>
      <c r="N8" s="31" t="s">
        <v>92</v>
      </c>
      <c r="O8" s="31" t="s">
        <v>46</v>
      </c>
      <c r="P8" s="31" t="s">
        <v>164</v>
      </c>
      <c r="Q8" s="32" t="s">
        <v>166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224</v>
      </c>
      <c r="M9" s="17"/>
      <c r="N9" s="17" t="s">
        <v>220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95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22"/>
  <sheetViews>
    <sheetView rightToLeft="1" workbookViewId="0">
      <selection activeCell="C25" sqref="C25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9.5703125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6.8554687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161</v>
      </c>
      <c r="C1" s="78" t="s" vm="1">
        <v>240</v>
      </c>
    </row>
    <row r="2" spans="2:61">
      <c r="B2" s="57" t="s">
        <v>160</v>
      </c>
      <c r="C2" s="78" t="s">
        <v>241</v>
      </c>
    </row>
    <row r="3" spans="2:61">
      <c r="B3" s="57" t="s">
        <v>162</v>
      </c>
      <c r="C3" s="78" t="s">
        <v>242</v>
      </c>
    </row>
    <row r="4" spans="2:61">
      <c r="B4" s="57" t="s">
        <v>163</v>
      </c>
      <c r="C4" s="78">
        <v>2112</v>
      </c>
    </row>
    <row r="6" spans="2:61" ht="26.25" customHeight="1">
      <c r="B6" s="137" t="s">
        <v>193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61" s="3" customFormat="1" ht="63">
      <c r="B7" s="23" t="s">
        <v>98</v>
      </c>
      <c r="C7" s="31" t="s">
        <v>205</v>
      </c>
      <c r="D7" s="31" t="s">
        <v>35</v>
      </c>
      <c r="E7" s="31" t="s">
        <v>99</v>
      </c>
      <c r="F7" s="31" t="s">
        <v>15</v>
      </c>
      <c r="G7" s="31" t="s">
        <v>84</v>
      </c>
      <c r="H7" s="31" t="s">
        <v>49</v>
      </c>
      <c r="I7" s="31" t="s">
        <v>18</v>
      </c>
      <c r="J7" s="31" t="s">
        <v>83</v>
      </c>
      <c r="K7" s="14" t="s">
        <v>31</v>
      </c>
      <c r="L7" s="71" t="s">
        <v>19</v>
      </c>
      <c r="M7" s="31" t="s">
        <v>217</v>
      </c>
      <c r="N7" s="31" t="s">
        <v>216</v>
      </c>
      <c r="O7" s="31" t="s">
        <v>92</v>
      </c>
      <c r="P7" s="31" t="s">
        <v>164</v>
      </c>
      <c r="Q7" s="32" t="s">
        <v>166</v>
      </c>
      <c r="R7" s="1"/>
      <c r="S7" s="1"/>
      <c r="T7" s="1"/>
      <c r="U7" s="1"/>
      <c r="V7" s="1"/>
      <c r="W7" s="1"/>
      <c r="BH7" s="3" t="s">
        <v>144</v>
      </c>
      <c r="BI7" s="3" t="s">
        <v>146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224</v>
      </c>
      <c r="N8" s="17"/>
      <c r="O8" s="17" t="s">
        <v>220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142</v>
      </c>
      <c r="BI8" s="3" t="s">
        <v>145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95</v>
      </c>
      <c r="R9" s="1"/>
      <c r="S9" s="1"/>
      <c r="T9" s="1"/>
      <c r="U9" s="1"/>
      <c r="V9" s="1"/>
      <c r="W9" s="1"/>
      <c r="BH9" s="4" t="s">
        <v>143</v>
      </c>
      <c r="BI9" s="4" t="s">
        <v>147</v>
      </c>
    </row>
    <row r="10" spans="2:61" s="4" customFormat="1" ht="18" customHeight="1">
      <c r="B10" s="101"/>
      <c r="C10" s="84"/>
      <c r="D10" s="84"/>
      <c r="E10" s="84"/>
      <c r="F10" s="84"/>
      <c r="G10" s="84"/>
      <c r="H10" s="84"/>
      <c r="I10" s="94"/>
      <c r="J10" s="84"/>
      <c r="K10" s="84"/>
      <c r="L10" s="98"/>
      <c r="M10" s="94"/>
      <c r="N10" s="96"/>
      <c r="O10" s="94"/>
      <c r="P10" s="95"/>
      <c r="Q10" s="95"/>
      <c r="R10" s="1"/>
      <c r="S10" s="1"/>
      <c r="T10" s="1"/>
      <c r="U10" s="1"/>
      <c r="V10" s="1"/>
      <c r="W10" s="1"/>
      <c r="BH10" s="1"/>
    </row>
    <row r="11" spans="2:61" ht="21.75" customHeight="1">
      <c r="B11" s="104"/>
      <c r="C11" s="84"/>
      <c r="D11" s="84"/>
      <c r="E11" s="84"/>
      <c r="F11" s="84"/>
      <c r="G11" s="84"/>
      <c r="H11" s="84"/>
      <c r="I11" s="94"/>
      <c r="J11" s="84"/>
      <c r="K11" s="84"/>
      <c r="L11" s="98"/>
      <c r="M11" s="94"/>
      <c r="N11" s="96"/>
      <c r="O11" s="94"/>
      <c r="P11" s="95"/>
      <c r="Q11" s="95"/>
    </row>
    <row r="12" spans="2:61">
      <c r="B12" s="102"/>
      <c r="C12" s="82"/>
      <c r="D12" s="82"/>
      <c r="E12" s="82"/>
      <c r="F12" s="82"/>
      <c r="G12" s="82"/>
      <c r="H12" s="82"/>
      <c r="I12" s="91"/>
      <c r="J12" s="82"/>
      <c r="K12" s="82"/>
      <c r="L12" s="106"/>
      <c r="M12" s="91"/>
      <c r="N12" s="93"/>
      <c r="O12" s="91"/>
      <c r="P12" s="92"/>
      <c r="Q12" s="92"/>
    </row>
    <row r="13" spans="2:61">
      <c r="B13" s="87"/>
      <c r="C13" s="97"/>
      <c r="D13" s="84"/>
      <c r="E13" s="84"/>
      <c r="F13" s="84"/>
      <c r="G13" s="107"/>
      <c r="H13" s="84"/>
      <c r="I13" s="94"/>
      <c r="J13" s="97"/>
      <c r="K13" s="84"/>
      <c r="L13" s="98"/>
      <c r="M13" s="94"/>
      <c r="N13" s="96"/>
      <c r="O13" s="94"/>
      <c r="P13" s="95"/>
      <c r="Q13" s="95"/>
    </row>
    <row r="14" spans="2:61">
      <c r="B14" s="87"/>
      <c r="C14" s="97"/>
      <c r="D14" s="84"/>
      <c r="E14" s="84"/>
      <c r="F14" s="84"/>
      <c r="G14" s="107"/>
      <c r="H14" s="84"/>
      <c r="I14" s="94"/>
      <c r="J14" s="97"/>
      <c r="K14" s="84"/>
      <c r="L14" s="98"/>
      <c r="M14" s="94"/>
      <c r="N14" s="96"/>
      <c r="O14" s="94"/>
      <c r="P14" s="95"/>
      <c r="Q14" s="95"/>
    </row>
    <row r="15" spans="2:61">
      <c r="B15" s="87"/>
      <c r="C15" s="97"/>
      <c r="D15" s="84"/>
      <c r="E15" s="84"/>
      <c r="F15" s="84"/>
      <c r="G15" s="107"/>
      <c r="H15" s="84"/>
      <c r="I15" s="94"/>
      <c r="J15" s="97"/>
      <c r="K15" s="84"/>
      <c r="L15" s="98"/>
      <c r="M15" s="94"/>
      <c r="N15" s="96"/>
      <c r="O15" s="94"/>
      <c r="P15" s="95"/>
      <c r="Q15" s="95"/>
    </row>
    <row r="16" spans="2:61">
      <c r="B16" s="87"/>
      <c r="C16" s="97"/>
      <c r="D16" s="84"/>
      <c r="E16" s="84"/>
      <c r="F16" s="84"/>
      <c r="G16" s="107"/>
      <c r="H16" s="84"/>
      <c r="I16" s="94"/>
      <c r="J16" s="97"/>
      <c r="K16" s="84"/>
      <c r="L16" s="98"/>
      <c r="M16" s="94"/>
      <c r="N16" s="96"/>
      <c r="O16" s="94"/>
      <c r="P16" s="95"/>
      <c r="Q16" s="95"/>
    </row>
    <row r="17" spans="2:17">
      <c r="B17" s="87"/>
      <c r="C17" s="97"/>
      <c r="D17" s="84"/>
      <c r="E17" s="84"/>
      <c r="F17" s="84"/>
      <c r="G17" s="107"/>
      <c r="H17" s="84"/>
      <c r="I17" s="94"/>
      <c r="J17" s="97"/>
      <c r="K17" s="84"/>
      <c r="L17" s="98"/>
      <c r="M17" s="94"/>
      <c r="N17" s="96"/>
      <c r="O17" s="94"/>
      <c r="P17" s="95"/>
      <c r="Q17" s="95"/>
    </row>
    <row r="18" spans="2:17">
      <c r="B18" s="87"/>
      <c r="C18" s="97"/>
      <c r="D18" s="84"/>
      <c r="E18" s="84"/>
      <c r="F18" s="84"/>
      <c r="G18" s="107"/>
      <c r="H18" s="84"/>
      <c r="I18" s="94"/>
      <c r="J18" s="97"/>
      <c r="K18" s="84"/>
      <c r="L18" s="98"/>
      <c r="M18" s="94"/>
      <c r="N18" s="96"/>
      <c r="O18" s="94"/>
      <c r="P18" s="95"/>
      <c r="Q18" s="95"/>
    </row>
    <row r="19" spans="2:17">
      <c r="B19" s="87"/>
      <c r="C19" s="97"/>
      <c r="D19" s="84"/>
      <c r="E19" s="84"/>
      <c r="F19" s="84"/>
      <c r="G19" s="107"/>
      <c r="H19" s="84"/>
      <c r="I19" s="94"/>
      <c r="J19" s="97"/>
      <c r="K19" s="84"/>
      <c r="L19" s="98"/>
      <c r="M19" s="94"/>
      <c r="N19" s="96"/>
      <c r="O19" s="94"/>
      <c r="P19" s="95"/>
      <c r="Q19" s="95"/>
    </row>
    <row r="20" spans="2:17">
      <c r="B20" s="87"/>
      <c r="C20" s="97"/>
      <c r="D20" s="84"/>
      <c r="E20" s="84"/>
      <c r="F20" s="84"/>
      <c r="G20" s="107"/>
      <c r="H20" s="84"/>
      <c r="I20" s="94"/>
      <c r="J20" s="97"/>
      <c r="K20" s="84"/>
      <c r="L20" s="98"/>
      <c r="M20" s="94"/>
      <c r="N20" s="96"/>
      <c r="O20" s="94"/>
      <c r="P20" s="95"/>
      <c r="Q20" s="95"/>
    </row>
    <row r="21" spans="2:17">
      <c r="B21" s="87"/>
      <c r="C21" s="97"/>
      <c r="D21" s="84"/>
      <c r="E21" s="84"/>
      <c r="F21" s="84"/>
      <c r="G21" s="107"/>
      <c r="H21" s="84"/>
      <c r="I21" s="94"/>
      <c r="J21" s="97"/>
      <c r="K21" s="84"/>
      <c r="L21" s="98"/>
      <c r="M21" s="94"/>
      <c r="N21" s="96"/>
      <c r="O21" s="94"/>
      <c r="P21" s="95"/>
      <c r="Q21" s="95"/>
    </row>
    <row r="22" spans="2:17">
      <c r="B22" s="87"/>
      <c r="C22" s="97"/>
      <c r="D22" s="84"/>
      <c r="E22" s="84"/>
      <c r="F22" s="84"/>
      <c r="G22" s="107"/>
      <c r="H22" s="84"/>
      <c r="I22" s="94"/>
      <c r="J22" s="97"/>
      <c r="K22" s="84"/>
      <c r="L22" s="98"/>
      <c r="M22" s="94"/>
      <c r="N22" s="96"/>
      <c r="O22" s="94"/>
      <c r="P22" s="95"/>
      <c r="Q22" s="95"/>
    </row>
    <row r="23" spans="2:17"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94"/>
      <c r="N23" s="96"/>
      <c r="O23" s="84"/>
      <c r="P23" s="95"/>
      <c r="Q23" s="84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99" t="s">
        <v>232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99" t="s">
        <v>94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99" t="s">
        <v>215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99" t="s">
        <v>223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2:17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2:17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2:17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  <row r="115" spans="2:17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</row>
    <row r="116" spans="2:17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2:17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</row>
    <row r="118" spans="2:17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</row>
    <row r="119" spans="2:17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</row>
    <row r="120" spans="2:17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</row>
    <row r="121" spans="2:17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</row>
    <row r="122" spans="2:17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</sheetData>
  <sheetProtection sheet="1" objects="1" scenarios="1"/>
  <mergeCells count="1">
    <mergeCell ref="B6:Q6"/>
  </mergeCells>
  <phoneticPr fontId="3" type="noConversion"/>
  <conditionalFormatting sqref="B58:B122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22">
    <cfRule type="cellIs" dxfId="1" priority="2" operator="equal">
      <formula>2958465</formula>
    </cfRule>
  </conditionalFormatting>
  <conditionalFormatting sqref="B11:B25 B30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23:Q1048576 B26:B29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161</v>
      </c>
      <c r="C1" s="78" t="s" vm="1">
        <v>240</v>
      </c>
    </row>
    <row r="2" spans="2:64">
      <c r="B2" s="57" t="s">
        <v>160</v>
      </c>
      <c r="C2" s="78" t="s">
        <v>241</v>
      </c>
    </row>
    <row r="3" spans="2:64">
      <c r="B3" s="57" t="s">
        <v>162</v>
      </c>
      <c r="C3" s="78" t="s">
        <v>242</v>
      </c>
    </row>
    <row r="4" spans="2:64">
      <c r="B4" s="57" t="s">
        <v>163</v>
      </c>
      <c r="C4" s="78">
        <v>2112</v>
      </c>
    </row>
    <row r="6" spans="2:64" ht="26.25" customHeight="1">
      <c r="B6" s="137" t="s">
        <v>194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4" s="3" customFormat="1" ht="78.75">
      <c r="B7" s="60" t="s">
        <v>98</v>
      </c>
      <c r="C7" s="61" t="s">
        <v>35</v>
      </c>
      <c r="D7" s="61" t="s">
        <v>99</v>
      </c>
      <c r="E7" s="61" t="s">
        <v>15</v>
      </c>
      <c r="F7" s="61" t="s">
        <v>49</v>
      </c>
      <c r="G7" s="61" t="s">
        <v>18</v>
      </c>
      <c r="H7" s="61" t="s">
        <v>83</v>
      </c>
      <c r="I7" s="61" t="s">
        <v>40</v>
      </c>
      <c r="J7" s="61" t="s">
        <v>19</v>
      </c>
      <c r="K7" s="61" t="s">
        <v>217</v>
      </c>
      <c r="L7" s="61" t="s">
        <v>216</v>
      </c>
      <c r="M7" s="61" t="s">
        <v>92</v>
      </c>
      <c r="N7" s="61" t="s">
        <v>164</v>
      </c>
      <c r="O7" s="63" t="s">
        <v>166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224</v>
      </c>
      <c r="L8" s="33"/>
      <c r="M8" s="33" t="s">
        <v>220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232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94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223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161</v>
      </c>
      <c r="C1" s="78" t="s" vm="1">
        <v>240</v>
      </c>
    </row>
    <row r="2" spans="2:56">
      <c r="B2" s="57" t="s">
        <v>160</v>
      </c>
      <c r="C2" s="78" t="s">
        <v>241</v>
      </c>
    </row>
    <row r="3" spans="2:56">
      <c r="B3" s="57" t="s">
        <v>162</v>
      </c>
      <c r="C3" s="78" t="s">
        <v>242</v>
      </c>
    </row>
    <row r="4" spans="2:56">
      <c r="B4" s="57" t="s">
        <v>163</v>
      </c>
      <c r="C4" s="78">
        <v>2112</v>
      </c>
    </row>
    <row r="6" spans="2:56" ht="26.25" customHeight="1">
      <c r="B6" s="137" t="s">
        <v>195</v>
      </c>
      <c r="C6" s="138"/>
      <c r="D6" s="138"/>
      <c r="E6" s="138"/>
      <c r="F6" s="138"/>
      <c r="G6" s="138"/>
      <c r="H6" s="138"/>
      <c r="I6" s="138"/>
      <c r="J6" s="139"/>
    </row>
    <row r="7" spans="2:56" s="3" customFormat="1" ht="78.75">
      <c r="B7" s="60" t="s">
        <v>98</v>
      </c>
      <c r="C7" s="62" t="s">
        <v>42</v>
      </c>
      <c r="D7" s="62" t="s">
        <v>68</v>
      </c>
      <c r="E7" s="62" t="s">
        <v>43</v>
      </c>
      <c r="F7" s="62" t="s">
        <v>83</v>
      </c>
      <c r="G7" s="62" t="s">
        <v>206</v>
      </c>
      <c r="H7" s="62" t="s">
        <v>164</v>
      </c>
      <c r="I7" s="64" t="s">
        <v>165</v>
      </c>
      <c r="J7" s="77" t="s">
        <v>227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221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9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09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161</v>
      </c>
      <c r="C1" s="78" t="s" vm="1">
        <v>240</v>
      </c>
    </row>
    <row r="2" spans="2:60">
      <c r="B2" s="57" t="s">
        <v>160</v>
      </c>
      <c r="C2" s="78" t="s">
        <v>241</v>
      </c>
    </row>
    <row r="3" spans="2:60">
      <c r="B3" s="57" t="s">
        <v>162</v>
      </c>
      <c r="C3" s="78" t="s">
        <v>242</v>
      </c>
    </row>
    <row r="4" spans="2:60">
      <c r="B4" s="57" t="s">
        <v>163</v>
      </c>
      <c r="C4" s="78">
        <v>2112</v>
      </c>
    </row>
    <row r="6" spans="2:60" ht="26.25" customHeight="1">
      <c r="B6" s="137" t="s">
        <v>196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66">
      <c r="B7" s="60" t="s">
        <v>98</v>
      </c>
      <c r="C7" s="60" t="s">
        <v>99</v>
      </c>
      <c r="D7" s="60" t="s">
        <v>15</v>
      </c>
      <c r="E7" s="60" t="s">
        <v>16</v>
      </c>
      <c r="F7" s="60" t="s">
        <v>44</v>
      </c>
      <c r="G7" s="60" t="s">
        <v>83</v>
      </c>
      <c r="H7" s="60" t="s">
        <v>41</v>
      </c>
      <c r="I7" s="60" t="s">
        <v>92</v>
      </c>
      <c r="J7" s="60" t="s">
        <v>164</v>
      </c>
      <c r="K7" s="60" t="s">
        <v>165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220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9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9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161</v>
      </c>
      <c r="C1" s="78" t="s" vm="1">
        <v>240</v>
      </c>
    </row>
    <row r="2" spans="2:60">
      <c r="B2" s="57" t="s">
        <v>160</v>
      </c>
      <c r="C2" s="78" t="s">
        <v>241</v>
      </c>
    </row>
    <row r="3" spans="2:60">
      <c r="B3" s="57" t="s">
        <v>162</v>
      </c>
      <c r="C3" s="78" t="s">
        <v>242</v>
      </c>
    </row>
    <row r="4" spans="2:60">
      <c r="B4" s="57" t="s">
        <v>163</v>
      </c>
      <c r="C4" s="78">
        <v>2112</v>
      </c>
    </row>
    <row r="6" spans="2:60" ht="26.25" customHeight="1">
      <c r="B6" s="137" t="s">
        <v>197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78.75">
      <c r="B7" s="60" t="s">
        <v>98</v>
      </c>
      <c r="C7" s="62" t="s">
        <v>35</v>
      </c>
      <c r="D7" s="62" t="s">
        <v>15</v>
      </c>
      <c r="E7" s="62" t="s">
        <v>16</v>
      </c>
      <c r="F7" s="62" t="s">
        <v>44</v>
      </c>
      <c r="G7" s="62" t="s">
        <v>83</v>
      </c>
      <c r="H7" s="62" t="s">
        <v>41</v>
      </c>
      <c r="I7" s="62" t="s">
        <v>92</v>
      </c>
      <c r="J7" s="62" t="s">
        <v>164</v>
      </c>
      <c r="K7" s="64" t="s">
        <v>165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220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9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9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161</v>
      </c>
      <c r="C1" s="78" t="s" vm="1">
        <v>240</v>
      </c>
    </row>
    <row r="2" spans="2:47">
      <c r="B2" s="57" t="s">
        <v>160</v>
      </c>
      <c r="C2" s="78" t="s">
        <v>241</v>
      </c>
    </row>
    <row r="3" spans="2:47">
      <c r="B3" s="57" t="s">
        <v>162</v>
      </c>
      <c r="C3" s="78" t="s">
        <v>242</v>
      </c>
    </row>
    <row r="4" spans="2:47">
      <c r="B4" s="57" t="s">
        <v>163</v>
      </c>
      <c r="C4" s="78">
        <v>2112</v>
      </c>
    </row>
    <row r="6" spans="2:47" ht="26.25" customHeight="1">
      <c r="B6" s="137" t="s">
        <v>198</v>
      </c>
      <c r="C6" s="138"/>
      <c r="D6" s="139"/>
    </row>
    <row r="7" spans="2:47" s="3" customFormat="1" ht="33">
      <c r="B7" s="60" t="s">
        <v>98</v>
      </c>
      <c r="C7" s="65" t="s">
        <v>89</v>
      </c>
      <c r="D7" s="66" t="s">
        <v>88</v>
      </c>
    </row>
    <row r="8" spans="2:47" s="3" customFormat="1">
      <c r="B8" s="16"/>
      <c r="C8" s="33" t="s">
        <v>220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1"/>
      <c r="C10" s="101"/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9"/>
      <c r="C11" s="101"/>
      <c r="D11" s="101"/>
    </row>
    <row r="12" spans="2:47">
      <c r="B12" s="109"/>
      <c r="C12" s="101"/>
      <c r="D12" s="10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1"/>
      <c r="C13" s="101"/>
      <c r="D13" s="10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1"/>
      <c r="C14" s="101"/>
      <c r="D14" s="101"/>
    </row>
    <row r="15" spans="2:47">
      <c r="B15" s="101"/>
      <c r="C15" s="101"/>
      <c r="D15" s="10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1"/>
      <c r="C16" s="101"/>
      <c r="D16" s="10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1"/>
      <c r="C17" s="101"/>
      <c r="D17" s="101"/>
    </row>
    <row r="18" spans="2:4">
      <c r="B18" s="101"/>
      <c r="C18" s="101"/>
      <c r="D18" s="101"/>
    </row>
    <row r="19" spans="2:4">
      <c r="B19" s="101"/>
      <c r="C19" s="101"/>
      <c r="D19" s="101"/>
    </row>
    <row r="20" spans="2:4">
      <c r="B20" s="101"/>
      <c r="C20" s="101"/>
      <c r="D20" s="101"/>
    </row>
    <row r="21" spans="2:4">
      <c r="B21" s="101"/>
      <c r="C21" s="101"/>
      <c r="D21" s="101"/>
    </row>
    <row r="22" spans="2:4">
      <c r="B22" s="101"/>
      <c r="C22" s="101"/>
      <c r="D22" s="101"/>
    </row>
    <row r="23" spans="2:4">
      <c r="B23" s="101"/>
      <c r="C23" s="101"/>
      <c r="D23" s="101"/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161</v>
      </c>
      <c r="C1" s="78" t="s" vm="1">
        <v>240</v>
      </c>
    </row>
    <row r="2" spans="2:18">
      <c r="B2" s="57" t="s">
        <v>160</v>
      </c>
      <c r="C2" s="78" t="s">
        <v>241</v>
      </c>
    </row>
    <row r="3" spans="2:18">
      <c r="B3" s="57" t="s">
        <v>162</v>
      </c>
      <c r="C3" s="78" t="s">
        <v>242</v>
      </c>
    </row>
    <row r="4" spans="2:18">
      <c r="B4" s="57" t="s">
        <v>163</v>
      </c>
      <c r="C4" s="78">
        <v>2112</v>
      </c>
    </row>
    <row r="6" spans="2:18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98</v>
      </c>
      <c r="C7" s="31" t="s">
        <v>35</v>
      </c>
      <c r="D7" s="31" t="s">
        <v>48</v>
      </c>
      <c r="E7" s="31" t="s">
        <v>15</v>
      </c>
      <c r="F7" s="31" t="s">
        <v>49</v>
      </c>
      <c r="G7" s="31" t="s">
        <v>84</v>
      </c>
      <c r="H7" s="31" t="s">
        <v>18</v>
      </c>
      <c r="I7" s="31" t="s">
        <v>83</v>
      </c>
      <c r="J7" s="31" t="s">
        <v>17</v>
      </c>
      <c r="K7" s="31" t="s">
        <v>199</v>
      </c>
      <c r="L7" s="31" t="s">
        <v>222</v>
      </c>
      <c r="M7" s="31" t="s">
        <v>200</v>
      </c>
      <c r="N7" s="31" t="s">
        <v>46</v>
      </c>
      <c r="O7" s="31" t="s">
        <v>164</v>
      </c>
      <c r="P7" s="32" t="s">
        <v>166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224</v>
      </c>
      <c r="M8" s="33" t="s">
        <v>220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94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4"/>
  <sheetViews>
    <sheetView rightToLeft="1" workbookViewId="0">
      <selection activeCell="B1" sqref="B1:L104857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161</v>
      </c>
      <c r="C1" s="78" t="s" vm="1">
        <v>240</v>
      </c>
    </row>
    <row r="2" spans="2:13">
      <c r="B2" s="57" t="s">
        <v>160</v>
      </c>
      <c r="C2" s="78" t="s">
        <v>241</v>
      </c>
    </row>
    <row r="3" spans="2:13">
      <c r="B3" s="57" t="s">
        <v>162</v>
      </c>
      <c r="C3" s="78" t="s">
        <v>242</v>
      </c>
    </row>
    <row r="4" spans="2:13">
      <c r="B4" s="57" t="s">
        <v>163</v>
      </c>
      <c r="C4" s="78">
        <v>2112</v>
      </c>
    </row>
    <row r="6" spans="2:13" ht="26.25" customHeight="1">
      <c r="B6" s="126" t="s">
        <v>190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2:13" s="3" customFormat="1" ht="63">
      <c r="B7" s="13" t="s">
        <v>97</v>
      </c>
      <c r="C7" s="14" t="s">
        <v>35</v>
      </c>
      <c r="D7" s="14" t="s">
        <v>99</v>
      </c>
      <c r="E7" s="14" t="s">
        <v>15</v>
      </c>
      <c r="F7" s="14" t="s">
        <v>49</v>
      </c>
      <c r="G7" s="14" t="s">
        <v>83</v>
      </c>
      <c r="H7" s="14" t="s">
        <v>17</v>
      </c>
      <c r="I7" s="14" t="s">
        <v>19</v>
      </c>
      <c r="J7" s="14" t="s">
        <v>47</v>
      </c>
      <c r="K7" s="14" t="s">
        <v>164</v>
      </c>
      <c r="L7" s="14" t="s">
        <v>165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220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79" t="s">
        <v>34</v>
      </c>
      <c r="C10" s="80"/>
      <c r="D10" s="80"/>
      <c r="E10" s="80"/>
      <c r="F10" s="80"/>
      <c r="G10" s="80"/>
      <c r="H10" s="80"/>
      <c r="I10" s="80"/>
      <c r="J10" s="88">
        <f>J11+J33</f>
        <v>79455.590741605018</v>
      </c>
      <c r="K10" s="89">
        <f>J10/$J$10</f>
        <v>1</v>
      </c>
      <c r="L10" s="89">
        <f>J10/'[5]סכום נכסי הקרן'!$C$42</f>
        <v>0.10045674058584221</v>
      </c>
    </row>
    <row r="11" spans="2:13">
      <c r="B11" s="81" t="s">
        <v>213</v>
      </c>
      <c r="C11" s="82"/>
      <c r="D11" s="82"/>
      <c r="E11" s="82"/>
      <c r="F11" s="82"/>
      <c r="G11" s="82"/>
      <c r="H11" s="82"/>
      <c r="I11" s="82"/>
      <c r="J11" s="91">
        <f>J12+J20</f>
        <v>79455.590741605018</v>
      </c>
      <c r="K11" s="92">
        <f t="shared" ref="K11:K18" si="0">J11/$J$10</f>
        <v>1</v>
      </c>
      <c r="L11" s="92">
        <f>J11/'[5]סכום נכסי הקרן'!$C$42</f>
        <v>0.10045674058584221</v>
      </c>
    </row>
    <row r="12" spans="2:13">
      <c r="B12" s="102" t="s">
        <v>32</v>
      </c>
      <c r="C12" s="82"/>
      <c r="D12" s="82"/>
      <c r="E12" s="82"/>
      <c r="F12" s="82"/>
      <c r="G12" s="82"/>
      <c r="H12" s="82"/>
      <c r="I12" s="82"/>
      <c r="J12" s="91">
        <f>SUM(J13:J18)</f>
        <v>58956.992791605015</v>
      </c>
      <c r="K12" s="92">
        <f t="shared" si="0"/>
        <v>0.742011886656751</v>
      </c>
      <c r="L12" s="92">
        <f>J12/'[5]סכום נכסי הקרן'!$C$42</f>
        <v>7.4540095609488585E-2</v>
      </c>
    </row>
    <row r="13" spans="2:13">
      <c r="B13" s="87" t="s">
        <v>680</v>
      </c>
      <c r="C13" s="84" t="s">
        <v>681</v>
      </c>
      <c r="D13" s="84">
        <v>11</v>
      </c>
      <c r="E13" s="84" t="s">
        <v>682</v>
      </c>
      <c r="F13" s="84" t="s">
        <v>683</v>
      </c>
      <c r="G13" s="97" t="s">
        <v>146</v>
      </c>
      <c r="H13" s="98">
        <v>0</v>
      </c>
      <c r="I13" s="98">
        <v>0</v>
      </c>
      <c r="J13" s="94">
        <v>123.75676895500001</v>
      </c>
      <c r="K13" s="95">
        <f t="shared" si="0"/>
        <v>1.5575589810598153E-3</v>
      </c>
      <c r="L13" s="95">
        <f>J13/'[5]סכום נכסי הקרן'!$C$42</f>
        <v>1.5646729850747458E-4</v>
      </c>
    </row>
    <row r="14" spans="2:13">
      <c r="B14" s="87" t="s">
        <v>684</v>
      </c>
      <c r="C14" s="84" t="s">
        <v>685</v>
      </c>
      <c r="D14" s="84">
        <v>12</v>
      </c>
      <c r="E14" s="84" t="s">
        <v>682</v>
      </c>
      <c r="F14" s="84" t="s">
        <v>683</v>
      </c>
      <c r="G14" s="97" t="s">
        <v>146</v>
      </c>
      <c r="H14" s="98">
        <v>0</v>
      </c>
      <c r="I14" s="98">
        <v>0</v>
      </c>
      <c r="J14" s="94">
        <v>180.923174023</v>
      </c>
      <c r="K14" s="95">
        <f t="shared" si="0"/>
        <v>2.2770351630934877E-3</v>
      </c>
      <c r="L14" s="95">
        <f>J14/'[5]סכום נכסי הקרן'!$C$42</f>
        <v>2.2874353068372339E-4</v>
      </c>
    </row>
    <row r="15" spans="2:13">
      <c r="B15" s="87" t="s">
        <v>686</v>
      </c>
      <c r="C15" s="84" t="s">
        <v>687</v>
      </c>
      <c r="D15" s="84">
        <v>10</v>
      </c>
      <c r="E15" s="84" t="s">
        <v>682</v>
      </c>
      <c r="F15" s="84" t="s">
        <v>683</v>
      </c>
      <c r="G15" s="97" t="s">
        <v>146</v>
      </c>
      <c r="H15" s="98">
        <v>0</v>
      </c>
      <c r="I15" s="98">
        <v>0</v>
      </c>
      <c r="J15" s="94">
        <v>135.84823259999999</v>
      </c>
      <c r="K15" s="95">
        <f t="shared" si="0"/>
        <v>1.7097378715839856E-3</v>
      </c>
      <c r="L15" s="95">
        <f>J15/'[5]סכום נכסי הקרן'!$C$42</f>
        <v>1.7175469383550243E-4</v>
      </c>
    </row>
    <row r="16" spans="2:13">
      <c r="B16" s="87" t="s">
        <v>686</v>
      </c>
      <c r="C16" s="84" t="s">
        <v>688</v>
      </c>
      <c r="D16" s="84">
        <v>10</v>
      </c>
      <c r="E16" s="84" t="s">
        <v>682</v>
      </c>
      <c r="F16" s="84" t="s">
        <v>683</v>
      </c>
      <c r="G16" s="97" t="s">
        <v>146</v>
      </c>
      <c r="H16" s="98">
        <v>0</v>
      </c>
      <c r="I16" s="98">
        <v>0</v>
      </c>
      <c r="J16" s="94">
        <v>58384.994800000008</v>
      </c>
      <c r="K16" s="95">
        <f t="shared" si="0"/>
        <v>0.73481292197388581</v>
      </c>
      <c r="L16" s="95">
        <f>J16/'[5]סכום נכסי הקרן'!$C$42</f>
        <v>7.3816911081855355E-2</v>
      </c>
    </row>
    <row r="17" spans="2:12">
      <c r="B17" s="87" t="s">
        <v>689</v>
      </c>
      <c r="C17" s="84" t="s">
        <v>690</v>
      </c>
      <c r="D17" s="84">
        <v>20</v>
      </c>
      <c r="E17" s="84" t="s">
        <v>682</v>
      </c>
      <c r="F17" s="84" t="s">
        <v>683</v>
      </c>
      <c r="G17" s="97" t="s">
        <v>146</v>
      </c>
      <c r="H17" s="98">
        <v>0</v>
      </c>
      <c r="I17" s="98">
        <v>0</v>
      </c>
      <c r="J17" s="94">
        <v>112.056616027</v>
      </c>
      <c r="K17" s="95">
        <f t="shared" si="0"/>
        <v>1.4103049890021677E-3</v>
      </c>
      <c r="L17" s="95">
        <f>J17/'[5]סכום נכסי הקרן'!$C$42</f>
        <v>1.416746424271098E-4</v>
      </c>
    </row>
    <row r="18" spans="2:12">
      <c r="B18" s="87" t="s">
        <v>691</v>
      </c>
      <c r="C18" s="84" t="s">
        <v>692</v>
      </c>
      <c r="D18" s="84">
        <v>26</v>
      </c>
      <c r="E18" s="84" t="s">
        <v>682</v>
      </c>
      <c r="F18" s="84" t="s">
        <v>683</v>
      </c>
      <c r="G18" s="97" t="s">
        <v>146</v>
      </c>
      <c r="H18" s="98">
        <v>0</v>
      </c>
      <c r="I18" s="98">
        <v>0</v>
      </c>
      <c r="J18" s="94">
        <v>19.4132</v>
      </c>
      <c r="K18" s="95">
        <f t="shared" si="0"/>
        <v>2.4432767812567206E-4</v>
      </c>
      <c r="L18" s="95">
        <f>J18/'[5]סכום נכסי הקרן'!$C$42</f>
        <v>2.4544362179411791E-5</v>
      </c>
    </row>
    <row r="19" spans="2:12">
      <c r="B19" s="83"/>
      <c r="C19" s="84"/>
      <c r="D19" s="84"/>
      <c r="E19" s="84"/>
      <c r="F19" s="84"/>
      <c r="G19" s="84"/>
      <c r="H19" s="84"/>
      <c r="I19" s="84"/>
      <c r="J19" s="84"/>
      <c r="K19" s="95"/>
      <c r="L19" s="84"/>
    </row>
    <row r="20" spans="2:12">
      <c r="B20" s="102" t="s">
        <v>33</v>
      </c>
      <c r="C20" s="82"/>
      <c r="D20" s="82"/>
      <c r="E20" s="82"/>
      <c r="F20" s="82"/>
      <c r="G20" s="82"/>
      <c r="H20" s="82"/>
      <c r="I20" s="82"/>
      <c r="J20" s="91">
        <f>SUM(J21:J31)</f>
        <v>20498.597950000003</v>
      </c>
      <c r="K20" s="92">
        <f t="shared" ref="K20:K31" si="1">J20/$J$10</f>
        <v>0.257988113343249</v>
      </c>
      <c r="L20" s="92">
        <f>J20/'[5]סכום נכסי הקרן'!$C$42</f>
        <v>2.5916644976353622E-2</v>
      </c>
    </row>
    <row r="21" spans="2:12">
      <c r="B21" s="87" t="s">
        <v>686</v>
      </c>
      <c r="C21" s="84" t="s">
        <v>693</v>
      </c>
      <c r="D21" s="84">
        <v>10</v>
      </c>
      <c r="E21" s="84" t="s">
        <v>682</v>
      </c>
      <c r="F21" s="84" t="s">
        <v>683</v>
      </c>
      <c r="G21" s="97" t="s">
        <v>147</v>
      </c>
      <c r="H21" s="98">
        <v>0</v>
      </c>
      <c r="I21" s="98">
        <v>0</v>
      </c>
      <c r="J21" s="94">
        <v>1.23024</v>
      </c>
      <c r="K21" s="95">
        <f t="shared" si="1"/>
        <v>1.548336609818715E-5</v>
      </c>
      <c r="L21" s="95">
        <f>J21/'[5]סכום נכסי הקרן'!$C$42</f>
        <v>1.5554084915212105E-6</v>
      </c>
    </row>
    <row r="22" spans="2:12">
      <c r="B22" s="87" t="s">
        <v>686</v>
      </c>
      <c r="C22" s="84" t="s">
        <v>694</v>
      </c>
      <c r="D22" s="84">
        <v>10</v>
      </c>
      <c r="E22" s="84" t="s">
        <v>682</v>
      </c>
      <c r="F22" s="84" t="s">
        <v>683</v>
      </c>
      <c r="G22" s="97" t="s">
        <v>148</v>
      </c>
      <c r="H22" s="98">
        <v>0</v>
      </c>
      <c r="I22" s="98">
        <v>0</v>
      </c>
      <c r="J22" s="94">
        <v>1.0245599999999999</v>
      </c>
      <c r="K22" s="95">
        <f t="shared" si="1"/>
        <v>1.2894750267881573E-5</v>
      </c>
      <c r="L22" s="95">
        <f>J22/'[5]סכום נכסי הקרן'!$C$42</f>
        <v>1.2953645825797985E-6</v>
      </c>
    </row>
    <row r="23" spans="2:12">
      <c r="B23" s="87" t="s">
        <v>686</v>
      </c>
      <c r="C23" s="84" t="s">
        <v>695</v>
      </c>
      <c r="D23" s="84">
        <v>10</v>
      </c>
      <c r="E23" s="84" t="s">
        <v>682</v>
      </c>
      <c r="F23" s="84" t="s">
        <v>683</v>
      </c>
      <c r="G23" s="97" t="s">
        <v>155</v>
      </c>
      <c r="H23" s="98">
        <v>0</v>
      </c>
      <c r="I23" s="98">
        <v>0</v>
      </c>
      <c r="J23" s="94">
        <v>-0.82935999999999999</v>
      </c>
      <c r="K23" s="95">
        <f t="shared" si="1"/>
        <v>-1.0438032015860722E-5</v>
      </c>
      <c r="L23" s="95">
        <f>J23/'[5]סכום נכסי הקרן'!$C$42</f>
        <v>-1.0485706744440362E-6</v>
      </c>
    </row>
    <row r="24" spans="2:12">
      <c r="B24" s="87" t="s">
        <v>686</v>
      </c>
      <c r="C24" s="84" t="s">
        <v>696</v>
      </c>
      <c r="D24" s="84">
        <v>10</v>
      </c>
      <c r="E24" s="84" t="s">
        <v>682</v>
      </c>
      <c r="F24" s="84" t="s">
        <v>683</v>
      </c>
      <c r="G24" s="97" t="s">
        <v>149</v>
      </c>
      <c r="H24" s="98">
        <v>0</v>
      </c>
      <c r="I24" s="98">
        <v>0</v>
      </c>
      <c r="J24" s="94">
        <v>8.7958799999999986</v>
      </c>
      <c r="K24" s="95">
        <f t="shared" si="1"/>
        <v>1.1070183882471906E-4</v>
      </c>
      <c r="L24" s="95">
        <f>J24/'[5]סכום נכסי הקרן'!$C$42</f>
        <v>1.1120745905190517E-5</v>
      </c>
    </row>
    <row r="25" spans="2:12">
      <c r="B25" s="87" t="s">
        <v>686</v>
      </c>
      <c r="C25" s="84" t="s">
        <v>697</v>
      </c>
      <c r="D25" s="84">
        <v>10</v>
      </c>
      <c r="E25" s="84" t="s">
        <v>682</v>
      </c>
      <c r="F25" s="84" t="s">
        <v>683</v>
      </c>
      <c r="G25" s="97" t="s">
        <v>154</v>
      </c>
      <c r="H25" s="98">
        <v>0</v>
      </c>
      <c r="I25" s="98">
        <v>0</v>
      </c>
      <c r="J25" s="94">
        <v>-0.12065000000000001</v>
      </c>
      <c r="K25" s="95">
        <f t="shared" si="1"/>
        <v>-1.5184582843561255E-6</v>
      </c>
      <c r="L25" s="95">
        <f>J25/'[5]סכום נכסי הקרן'!$C$42</f>
        <v>-1.5253936996198631E-7</v>
      </c>
    </row>
    <row r="26" spans="2:12">
      <c r="B26" s="87" t="s">
        <v>686</v>
      </c>
      <c r="C26" s="84" t="s">
        <v>698</v>
      </c>
      <c r="D26" s="84">
        <v>10</v>
      </c>
      <c r="E26" s="84" t="s">
        <v>682</v>
      </c>
      <c r="F26" s="84" t="s">
        <v>683</v>
      </c>
      <c r="G26" s="97" t="s">
        <v>145</v>
      </c>
      <c r="H26" s="98">
        <v>0</v>
      </c>
      <c r="I26" s="98">
        <v>0</v>
      </c>
      <c r="J26" s="94">
        <f>17147.80893+3313.14683</f>
        <v>20460.955760000001</v>
      </c>
      <c r="K26" s="95">
        <f t="shared" si="1"/>
        <v>0.25751436203577444</v>
      </c>
      <c r="L26" s="95">
        <f>J26/'[5]סכום נכסי הקרן'!$C$42</f>
        <v>2.5869053464156442E-2</v>
      </c>
    </row>
    <row r="27" spans="2:12">
      <c r="B27" s="87" t="s">
        <v>691</v>
      </c>
      <c r="C27" s="84" t="s">
        <v>699</v>
      </c>
      <c r="D27" s="84">
        <v>26</v>
      </c>
      <c r="E27" s="84" t="s">
        <v>682</v>
      </c>
      <c r="F27" s="84" t="s">
        <v>683</v>
      </c>
      <c r="G27" s="97" t="s">
        <v>145</v>
      </c>
      <c r="H27" s="98">
        <v>0</v>
      </c>
      <c r="I27" s="98">
        <v>0</v>
      </c>
      <c r="J27" s="94">
        <v>23.653380000000002</v>
      </c>
      <c r="K27" s="95">
        <f t="shared" si="1"/>
        <v>2.9769308590156231E-4</v>
      </c>
      <c r="L27" s="95">
        <f>J27/'[5]סכום נכסי הקרן'!$C$42</f>
        <v>2.9905277104612086E-5</v>
      </c>
    </row>
    <row r="28" spans="2:12">
      <c r="B28" s="87" t="s">
        <v>691</v>
      </c>
      <c r="C28" s="84" t="s">
        <v>700</v>
      </c>
      <c r="D28" s="84">
        <v>26</v>
      </c>
      <c r="E28" s="84" t="s">
        <v>682</v>
      </c>
      <c r="F28" s="84" t="s">
        <v>683</v>
      </c>
      <c r="G28" s="97" t="s">
        <v>154</v>
      </c>
      <c r="H28" s="98">
        <v>0</v>
      </c>
      <c r="I28" s="98">
        <v>0</v>
      </c>
      <c r="J28" s="94">
        <v>2.1116799999999998</v>
      </c>
      <c r="K28" s="95">
        <f t="shared" si="1"/>
        <v>2.6576858598500976E-5</v>
      </c>
      <c r="L28" s="95">
        <f>J28/'[5]סכום נכסי הקרן'!$C$42</f>
        <v>2.6698245898162221E-6</v>
      </c>
    </row>
    <row r="29" spans="2:12">
      <c r="B29" s="87" t="s">
        <v>691</v>
      </c>
      <c r="C29" s="84" t="s">
        <v>701</v>
      </c>
      <c r="D29" s="84">
        <v>26</v>
      </c>
      <c r="E29" s="84" t="s">
        <v>682</v>
      </c>
      <c r="F29" s="84" t="s">
        <v>683</v>
      </c>
      <c r="G29" s="97" t="s">
        <v>155</v>
      </c>
      <c r="H29" s="98">
        <v>0</v>
      </c>
      <c r="I29" s="98">
        <v>0</v>
      </c>
      <c r="J29" s="94">
        <v>0.23296</v>
      </c>
      <c r="K29" s="95">
        <f t="shared" si="1"/>
        <v>2.9319522745429176E-6</v>
      </c>
      <c r="L29" s="95">
        <f>J29/'[5]סכום נכסי הקרן'!$C$42</f>
        <v>2.9453436905382783E-7</v>
      </c>
    </row>
    <row r="30" spans="2:12">
      <c r="B30" s="87" t="s">
        <v>691</v>
      </c>
      <c r="C30" s="84" t="s">
        <v>702</v>
      </c>
      <c r="D30" s="84">
        <v>26</v>
      </c>
      <c r="E30" s="84" t="s">
        <v>682</v>
      </c>
      <c r="F30" s="84" t="s">
        <v>683</v>
      </c>
      <c r="G30" s="97" t="s">
        <v>148</v>
      </c>
      <c r="H30" s="98">
        <v>0</v>
      </c>
      <c r="I30" s="98">
        <v>0</v>
      </c>
      <c r="J30" s="94">
        <v>1.5405899999999999</v>
      </c>
      <c r="K30" s="95">
        <f t="shared" si="1"/>
        <v>1.938932157725821E-5</v>
      </c>
      <c r="L30" s="95">
        <f>J30/'[5]סכום נכסי הקרן'!$C$42</f>
        <v>1.9477880478221007E-6</v>
      </c>
    </row>
    <row r="31" spans="2:12">
      <c r="B31" s="87" t="s">
        <v>691</v>
      </c>
      <c r="C31" s="84" t="s">
        <v>703</v>
      </c>
      <c r="D31" s="84">
        <v>26</v>
      </c>
      <c r="E31" s="84" t="s">
        <v>682</v>
      </c>
      <c r="F31" s="84" t="s">
        <v>683</v>
      </c>
      <c r="G31" s="97" t="s">
        <v>147</v>
      </c>
      <c r="H31" s="98">
        <v>0</v>
      </c>
      <c r="I31" s="98">
        <v>0</v>
      </c>
      <c r="J31" s="94">
        <v>2.9100000000000003E-3</v>
      </c>
      <c r="K31" s="95">
        <f t="shared" si="1"/>
        <v>3.6624232138220681E-8</v>
      </c>
      <c r="L31" s="95">
        <f>J31/'[5]סכום נכסי הקרן'!$C$42</f>
        <v>3.6791509870649003E-9</v>
      </c>
    </row>
    <row r="32" spans="2:12">
      <c r="B32" s="83"/>
      <c r="C32" s="84"/>
      <c r="D32" s="84"/>
      <c r="E32" s="84"/>
      <c r="F32" s="84"/>
      <c r="G32" s="84"/>
      <c r="H32" s="84"/>
      <c r="I32" s="84"/>
      <c r="J32" s="84"/>
      <c r="K32" s="95"/>
      <c r="L32" s="84"/>
    </row>
    <row r="33" spans="2:14">
      <c r="B33" s="81"/>
      <c r="C33" s="82"/>
      <c r="D33" s="82"/>
      <c r="E33" s="82"/>
      <c r="F33" s="82"/>
      <c r="G33" s="82"/>
      <c r="H33" s="82"/>
      <c r="I33" s="82"/>
      <c r="J33" s="91"/>
      <c r="K33" s="92"/>
      <c r="L33" s="92"/>
    </row>
    <row r="34" spans="2:14" s="100" customFormat="1">
      <c r="B34" s="114"/>
      <c r="C34" s="115"/>
      <c r="D34" s="115"/>
      <c r="E34" s="115"/>
      <c r="F34" s="115"/>
      <c r="G34" s="115"/>
      <c r="H34" s="115"/>
      <c r="I34" s="115"/>
      <c r="J34" s="116"/>
      <c r="K34" s="117"/>
      <c r="L34" s="117"/>
    </row>
    <row r="35" spans="2:14">
      <c r="B35" s="87"/>
      <c r="C35" s="84"/>
      <c r="D35" s="84"/>
      <c r="E35" s="84"/>
      <c r="F35" s="84"/>
      <c r="G35" s="97"/>
      <c r="H35" s="98"/>
      <c r="I35" s="98"/>
      <c r="J35" s="94"/>
      <c r="K35" s="95"/>
      <c r="L35" s="95"/>
      <c r="N35" s="119"/>
    </row>
    <row r="36" spans="2:14">
      <c r="B36" s="87"/>
      <c r="C36" s="84"/>
      <c r="D36" s="84"/>
      <c r="E36" s="84"/>
      <c r="F36" s="84"/>
      <c r="G36" s="97"/>
      <c r="H36" s="98"/>
      <c r="I36" s="98"/>
      <c r="J36" s="94"/>
      <c r="K36" s="95"/>
      <c r="L36" s="95"/>
    </row>
    <row r="37" spans="2:14">
      <c r="B37" s="6"/>
      <c r="D37" s="1"/>
    </row>
    <row r="38" spans="2:14">
      <c r="D38" s="1"/>
    </row>
    <row r="39" spans="2:14">
      <c r="D39" s="1"/>
    </row>
    <row r="40" spans="2:14">
      <c r="D40" s="1"/>
    </row>
    <row r="41" spans="2:14">
      <c r="B41" s="122" t="s">
        <v>232</v>
      </c>
      <c r="D41" s="1"/>
    </row>
    <row r="42" spans="2:14">
      <c r="B42" s="109"/>
      <c r="D42" s="1"/>
    </row>
    <row r="43" spans="2:14">
      <c r="D43" s="1"/>
    </row>
    <row r="44" spans="2:14">
      <c r="D44" s="1"/>
    </row>
    <row r="45" spans="2:14">
      <c r="D45" s="1"/>
    </row>
    <row r="46" spans="2:14">
      <c r="D46" s="1"/>
    </row>
    <row r="47" spans="2:14">
      <c r="D47" s="1"/>
    </row>
    <row r="48" spans="2:1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E514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161</v>
      </c>
      <c r="C1" s="78" t="s" vm="1">
        <v>240</v>
      </c>
    </row>
    <row r="2" spans="2:18">
      <c r="B2" s="57" t="s">
        <v>160</v>
      </c>
      <c r="C2" s="78" t="s">
        <v>241</v>
      </c>
    </row>
    <row r="3" spans="2:18">
      <c r="B3" s="57" t="s">
        <v>162</v>
      </c>
      <c r="C3" s="78" t="s">
        <v>242</v>
      </c>
    </row>
    <row r="4" spans="2:18">
      <c r="B4" s="57" t="s">
        <v>163</v>
      </c>
      <c r="C4" s="78">
        <v>2112</v>
      </c>
    </row>
    <row r="6" spans="2:18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98</v>
      </c>
      <c r="C7" s="31" t="s">
        <v>35</v>
      </c>
      <c r="D7" s="31" t="s">
        <v>48</v>
      </c>
      <c r="E7" s="31" t="s">
        <v>15</v>
      </c>
      <c r="F7" s="31" t="s">
        <v>49</v>
      </c>
      <c r="G7" s="31" t="s">
        <v>84</v>
      </c>
      <c r="H7" s="31" t="s">
        <v>18</v>
      </c>
      <c r="I7" s="31" t="s">
        <v>83</v>
      </c>
      <c r="J7" s="31" t="s">
        <v>17</v>
      </c>
      <c r="K7" s="31" t="s">
        <v>199</v>
      </c>
      <c r="L7" s="31" t="s">
        <v>217</v>
      </c>
      <c r="M7" s="31" t="s">
        <v>200</v>
      </c>
      <c r="N7" s="31" t="s">
        <v>46</v>
      </c>
      <c r="O7" s="31" t="s">
        <v>164</v>
      </c>
      <c r="P7" s="32" t="s">
        <v>166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224</v>
      </c>
      <c r="M8" s="33" t="s">
        <v>220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94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topLeftCell="A3" workbookViewId="0">
      <selection activeCell="S28" sqref="S2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161</v>
      </c>
      <c r="C1" s="78" t="s" vm="1">
        <v>240</v>
      </c>
    </row>
    <row r="2" spans="2:18">
      <c r="B2" s="57" t="s">
        <v>160</v>
      </c>
      <c r="C2" s="78" t="s">
        <v>241</v>
      </c>
    </row>
    <row r="3" spans="2:18">
      <c r="B3" s="57" t="s">
        <v>162</v>
      </c>
      <c r="C3" s="78" t="s">
        <v>242</v>
      </c>
    </row>
    <row r="4" spans="2:18">
      <c r="B4" s="57" t="s">
        <v>163</v>
      </c>
      <c r="C4" s="78">
        <v>2112</v>
      </c>
    </row>
    <row r="6" spans="2:18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98</v>
      </c>
      <c r="C7" s="31" t="s">
        <v>35</v>
      </c>
      <c r="D7" s="31" t="s">
        <v>48</v>
      </c>
      <c r="E7" s="31" t="s">
        <v>15</v>
      </c>
      <c r="F7" s="31" t="s">
        <v>49</v>
      </c>
      <c r="G7" s="31" t="s">
        <v>84</v>
      </c>
      <c r="H7" s="31" t="s">
        <v>18</v>
      </c>
      <c r="I7" s="31" t="s">
        <v>83</v>
      </c>
      <c r="J7" s="31" t="s">
        <v>17</v>
      </c>
      <c r="K7" s="31" t="s">
        <v>199</v>
      </c>
      <c r="L7" s="31" t="s">
        <v>217</v>
      </c>
      <c r="M7" s="31" t="s">
        <v>200</v>
      </c>
      <c r="N7" s="31" t="s">
        <v>46</v>
      </c>
      <c r="O7" s="31" t="s">
        <v>164</v>
      </c>
      <c r="P7" s="32" t="s">
        <v>166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224</v>
      </c>
      <c r="M8" s="33" t="s">
        <v>220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94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42" workbookViewId="0">
      <selection activeCell="Q55" sqref="Q55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9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161</v>
      </c>
      <c r="C1" s="78" t="s" vm="1">
        <v>240</v>
      </c>
    </row>
    <row r="2" spans="2:53">
      <c r="B2" s="57" t="s">
        <v>160</v>
      </c>
      <c r="C2" s="78" t="s">
        <v>241</v>
      </c>
    </row>
    <row r="3" spans="2:53">
      <c r="B3" s="57" t="s">
        <v>162</v>
      </c>
      <c r="C3" s="78" t="s">
        <v>242</v>
      </c>
    </row>
    <row r="4" spans="2:53">
      <c r="B4" s="57" t="s">
        <v>163</v>
      </c>
      <c r="C4" s="78">
        <v>2112</v>
      </c>
    </row>
    <row r="6" spans="2:53" ht="21.75" customHeight="1">
      <c r="B6" s="128" t="s">
        <v>191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53" ht="27.75" customHeight="1">
      <c r="B7" s="131" t="s">
        <v>69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AU7" s="3"/>
      <c r="AV7" s="3"/>
    </row>
    <row r="8" spans="2:53" s="3" customFormat="1" ht="66" customHeight="1">
      <c r="B8" s="23" t="s">
        <v>97</v>
      </c>
      <c r="C8" s="31" t="s">
        <v>35</v>
      </c>
      <c r="D8" s="31" t="s">
        <v>101</v>
      </c>
      <c r="E8" s="31" t="s">
        <v>15</v>
      </c>
      <c r="F8" s="31" t="s">
        <v>49</v>
      </c>
      <c r="G8" s="31" t="s">
        <v>84</v>
      </c>
      <c r="H8" s="31" t="s">
        <v>18</v>
      </c>
      <c r="I8" s="31" t="s">
        <v>83</v>
      </c>
      <c r="J8" s="31" t="s">
        <v>17</v>
      </c>
      <c r="K8" s="31" t="s">
        <v>19</v>
      </c>
      <c r="L8" s="31" t="s">
        <v>217</v>
      </c>
      <c r="M8" s="31" t="s">
        <v>216</v>
      </c>
      <c r="N8" s="31" t="s">
        <v>231</v>
      </c>
      <c r="O8" s="31" t="s">
        <v>47</v>
      </c>
      <c r="P8" s="31" t="s">
        <v>219</v>
      </c>
      <c r="Q8" s="31" t="s">
        <v>164</v>
      </c>
      <c r="R8" s="72" t="s">
        <v>166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224</v>
      </c>
      <c r="M9" s="33"/>
      <c r="N9" s="17" t="s">
        <v>220</v>
      </c>
      <c r="O9" s="33" t="s">
        <v>225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95</v>
      </c>
      <c r="R10" s="21" t="s">
        <v>96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28</v>
      </c>
      <c r="C11" s="80"/>
      <c r="D11" s="80"/>
      <c r="E11" s="80"/>
      <c r="F11" s="80"/>
      <c r="G11" s="80"/>
      <c r="H11" s="88">
        <v>4.6982103585211545</v>
      </c>
      <c r="I11" s="80"/>
      <c r="J11" s="80"/>
      <c r="K11" s="89">
        <v>1.2673352167954775E-3</v>
      </c>
      <c r="L11" s="88"/>
      <c r="M11" s="90"/>
      <c r="N11" s="80"/>
      <c r="O11" s="88">
        <f>O12</f>
        <v>59837.329785508002</v>
      </c>
      <c r="P11" s="80"/>
      <c r="Q11" s="89">
        <f>O11/$O$11</f>
        <v>1</v>
      </c>
      <c r="R11" s="89">
        <f>O11/'סכום נכסי הקרן'!$C$42</f>
        <v>7.565311716277652E-2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213</v>
      </c>
      <c r="C12" s="82"/>
      <c r="D12" s="82"/>
      <c r="E12" s="82"/>
      <c r="F12" s="82"/>
      <c r="G12" s="82"/>
      <c r="H12" s="91">
        <v>4.6982103585211528</v>
      </c>
      <c r="I12" s="82"/>
      <c r="J12" s="82"/>
      <c r="K12" s="92">
        <v>1.2673352167954779E-3</v>
      </c>
      <c r="L12" s="91"/>
      <c r="M12" s="93"/>
      <c r="N12" s="82"/>
      <c r="O12" s="91">
        <f>O13+O27</f>
        <v>59837.329785508002</v>
      </c>
      <c r="P12" s="82"/>
      <c r="Q12" s="92">
        <f t="shared" ref="Q12:Q25" si="0">O12/$O$11</f>
        <v>1</v>
      </c>
      <c r="R12" s="92">
        <f>O12/'סכום נכסי הקרן'!$C$42</f>
        <v>7.565311716277652E-2</v>
      </c>
      <c r="AW12" s="4"/>
    </row>
    <row r="13" spans="2:53" s="100" customFormat="1">
      <c r="B13" s="114" t="s">
        <v>27</v>
      </c>
      <c r="C13" s="115"/>
      <c r="D13" s="115"/>
      <c r="E13" s="115"/>
      <c r="F13" s="115"/>
      <c r="G13" s="115"/>
      <c r="H13" s="116">
        <v>6.4574047358006119</v>
      </c>
      <c r="I13" s="115"/>
      <c r="J13" s="115"/>
      <c r="K13" s="117">
        <v>-6.5186017463085008E-3</v>
      </c>
      <c r="L13" s="116"/>
      <c r="M13" s="118"/>
      <c r="N13" s="115"/>
      <c r="O13" s="116">
        <f>O14</f>
        <v>17552.648916479</v>
      </c>
      <c r="P13" s="115"/>
      <c r="Q13" s="117">
        <f t="shared" si="0"/>
        <v>0.29333944177318677</v>
      </c>
      <c r="R13" s="117">
        <f>O13/'סכום נכסי הקרן'!$C$42</f>
        <v>2.2192043156930363E-2</v>
      </c>
    </row>
    <row r="14" spans="2:53">
      <c r="B14" s="85" t="s">
        <v>26</v>
      </c>
      <c r="C14" s="82"/>
      <c r="D14" s="82"/>
      <c r="E14" s="82"/>
      <c r="F14" s="82"/>
      <c r="G14" s="82"/>
      <c r="H14" s="91">
        <v>6.4574047358006119</v>
      </c>
      <c r="I14" s="82"/>
      <c r="J14" s="82"/>
      <c r="K14" s="92">
        <v>-6.5186017463085008E-3</v>
      </c>
      <c r="L14" s="91"/>
      <c r="M14" s="93"/>
      <c r="N14" s="82"/>
      <c r="O14" s="91">
        <f>SUM(O15:O25)</f>
        <v>17552.648916479</v>
      </c>
      <c r="P14" s="82"/>
      <c r="Q14" s="92">
        <f t="shared" si="0"/>
        <v>0.29333944177318677</v>
      </c>
      <c r="R14" s="92">
        <f>O14/'סכום נכסי הקרן'!$C$42</f>
        <v>2.2192043156930363E-2</v>
      </c>
    </row>
    <row r="15" spans="2:53">
      <c r="B15" s="86" t="s">
        <v>243</v>
      </c>
      <c r="C15" s="84" t="s">
        <v>244</v>
      </c>
      <c r="D15" s="97" t="s">
        <v>102</v>
      </c>
      <c r="E15" s="84" t="s">
        <v>245</v>
      </c>
      <c r="F15" s="84"/>
      <c r="G15" s="84"/>
      <c r="H15" s="94">
        <v>1.5400000000001293</v>
      </c>
      <c r="I15" s="97" t="s">
        <v>146</v>
      </c>
      <c r="J15" s="98">
        <v>0.04</v>
      </c>
      <c r="K15" s="95">
        <v>-9.5999999999987068E-3</v>
      </c>
      <c r="L15" s="94">
        <v>1503747.205478</v>
      </c>
      <c r="M15" s="96">
        <v>143.96</v>
      </c>
      <c r="N15" s="84"/>
      <c r="O15" s="94">
        <v>2164.7944536680002</v>
      </c>
      <c r="P15" s="95">
        <v>9.6717640338473451E-5</v>
      </c>
      <c r="Q15" s="95">
        <f t="shared" si="0"/>
        <v>3.6177992257139316E-2</v>
      </c>
      <c r="R15" s="95">
        <f>O15/'סכום נכסי הקרן'!$C$42</f>
        <v>2.7369778869433827E-3</v>
      </c>
    </row>
    <row r="16" spans="2:53" ht="20.25">
      <c r="B16" s="86" t="s">
        <v>246</v>
      </c>
      <c r="C16" s="84" t="s">
        <v>247</v>
      </c>
      <c r="D16" s="97" t="s">
        <v>102</v>
      </c>
      <c r="E16" s="84" t="s">
        <v>245</v>
      </c>
      <c r="F16" s="84"/>
      <c r="G16" s="84"/>
      <c r="H16" s="94">
        <v>4.2599999999998115</v>
      </c>
      <c r="I16" s="97" t="s">
        <v>146</v>
      </c>
      <c r="J16" s="98">
        <v>0.04</v>
      </c>
      <c r="K16" s="95">
        <v>-8.6999999999988926E-3</v>
      </c>
      <c r="L16" s="94">
        <v>1574926.007432</v>
      </c>
      <c r="M16" s="96">
        <v>154.88</v>
      </c>
      <c r="N16" s="84"/>
      <c r="O16" s="94">
        <v>2439.2454213209999</v>
      </c>
      <c r="P16" s="95">
        <v>1.3556036984258937E-4</v>
      </c>
      <c r="Q16" s="95">
        <f t="shared" si="0"/>
        <v>4.0764610153305347E-2</v>
      </c>
      <c r="R16" s="95">
        <f>O16/'סכום נכסי הקרן'!$C$42</f>
        <v>3.0839698280229191E-3</v>
      </c>
      <c r="AU16" s="4"/>
    </row>
    <row r="17" spans="2:48" ht="20.25">
      <c r="B17" s="86" t="s">
        <v>248</v>
      </c>
      <c r="C17" s="84" t="s">
        <v>249</v>
      </c>
      <c r="D17" s="97" t="s">
        <v>102</v>
      </c>
      <c r="E17" s="84" t="s">
        <v>245</v>
      </c>
      <c r="F17" s="84"/>
      <c r="G17" s="84"/>
      <c r="H17" s="94">
        <v>7.2199999999992661</v>
      </c>
      <c r="I17" s="97" t="s">
        <v>146</v>
      </c>
      <c r="J17" s="98">
        <v>7.4999999999999997E-3</v>
      </c>
      <c r="K17" s="95">
        <v>-6.699999999995725E-3</v>
      </c>
      <c r="L17" s="94">
        <v>578712.23869699996</v>
      </c>
      <c r="M17" s="96">
        <v>113.2</v>
      </c>
      <c r="N17" s="84"/>
      <c r="O17" s="94">
        <v>655.10225068400007</v>
      </c>
      <c r="P17" s="95">
        <v>4.0823243164672187E-5</v>
      </c>
      <c r="Q17" s="95">
        <f t="shared" si="0"/>
        <v>1.0948052879904063E-2</v>
      </c>
      <c r="R17" s="95">
        <f>O17/'סכום נכסי הקרן'!$C$42</f>
        <v>8.2825432722765508E-4</v>
      </c>
      <c r="AV17" s="4"/>
    </row>
    <row r="18" spans="2:48">
      <c r="B18" s="86" t="s">
        <v>250</v>
      </c>
      <c r="C18" s="84" t="s">
        <v>251</v>
      </c>
      <c r="D18" s="97" t="s">
        <v>102</v>
      </c>
      <c r="E18" s="84" t="s">
        <v>245</v>
      </c>
      <c r="F18" s="84"/>
      <c r="G18" s="84"/>
      <c r="H18" s="94">
        <v>13.200000000000831</v>
      </c>
      <c r="I18" s="97" t="s">
        <v>146</v>
      </c>
      <c r="J18" s="98">
        <v>0.04</v>
      </c>
      <c r="K18" s="95">
        <v>-5.9999999999596921E-4</v>
      </c>
      <c r="L18" s="94">
        <v>831721.85002800007</v>
      </c>
      <c r="M18" s="96">
        <v>202.83</v>
      </c>
      <c r="N18" s="84"/>
      <c r="O18" s="94">
        <v>1686.9814113779996</v>
      </c>
      <c r="P18" s="95">
        <v>5.1272482135581797E-5</v>
      </c>
      <c r="Q18" s="95">
        <f t="shared" si="0"/>
        <v>2.819279231585246E-2</v>
      </c>
      <c r="R18" s="95">
        <f>O18/'סכום נכסי הקרן'!$C$42</f>
        <v>2.1328726202170119E-3</v>
      </c>
      <c r="AU18" s="3"/>
    </row>
    <row r="19" spans="2:48">
      <c r="B19" s="86" t="s">
        <v>252</v>
      </c>
      <c r="C19" s="84" t="s">
        <v>253</v>
      </c>
      <c r="D19" s="97" t="s">
        <v>102</v>
      </c>
      <c r="E19" s="84" t="s">
        <v>245</v>
      </c>
      <c r="F19" s="84"/>
      <c r="G19" s="84"/>
      <c r="H19" s="94">
        <v>17.589999999995598</v>
      </c>
      <c r="I19" s="97" t="s">
        <v>146</v>
      </c>
      <c r="J19" s="98">
        <v>2.75E-2</v>
      </c>
      <c r="K19" s="95">
        <v>2.8999999999936711E-3</v>
      </c>
      <c r="L19" s="94">
        <v>855980.10443999991</v>
      </c>
      <c r="M19" s="96">
        <v>164.26</v>
      </c>
      <c r="N19" s="84"/>
      <c r="O19" s="94">
        <v>1406.032890041</v>
      </c>
      <c r="P19" s="95">
        <v>4.8428676646034774E-5</v>
      </c>
      <c r="Q19" s="95">
        <f t="shared" si="0"/>
        <v>2.3497587460554213E-2</v>
      </c>
      <c r="R19" s="95">
        <f>O19/'סכום נכסי הקרן'!$C$42</f>
        <v>1.7776657371958964E-3</v>
      </c>
      <c r="AV19" s="3"/>
    </row>
    <row r="20" spans="2:48">
      <c r="B20" s="86" t="s">
        <v>254</v>
      </c>
      <c r="C20" s="84" t="s">
        <v>255</v>
      </c>
      <c r="D20" s="97" t="s">
        <v>102</v>
      </c>
      <c r="E20" s="84" t="s">
        <v>245</v>
      </c>
      <c r="F20" s="84"/>
      <c r="G20" s="84"/>
      <c r="H20" s="94">
        <v>3.6500000000006567</v>
      </c>
      <c r="I20" s="97" t="s">
        <v>146</v>
      </c>
      <c r="J20" s="98">
        <v>1.7500000000000002E-2</v>
      </c>
      <c r="K20" s="95">
        <v>-9.0000000000013819E-3</v>
      </c>
      <c r="L20" s="94">
        <v>2551498.0860640001</v>
      </c>
      <c r="M20" s="96">
        <v>113.25</v>
      </c>
      <c r="N20" s="84"/>
      <c r="O20" s="94">
        <v>2889.5717768940003</v>
      </c>
      <c r="P20" s="95">
        <v>1.5212361724440993E-4</v>
      </c>
      <c r="Q20" s="95">
        <f t="shared" si="0"/>
        <v>4.8290453254714344E-2</v>
      </c>
      <c r="R20" s="95">
        <f>O20/'סכום נכסי הקרן'!$C$42</f>
        <v>3.6533233179224874E-3</v>
      </c>
    </row>
    <row r="21" spans="2:48">
      <c r="B21" s="86" t="s">
        <v>256</v>
      </c>
      <c r="C21" s="84" t="s">
        <v>257</v>
      </c>
      <c r="D21" s="97" t="s">
        <v>102</v>
      </c>
      <c r="E21" s="84" t="s">
        <v>245</v>
      </c>
      <c r="F21" s="84"/>
      <c r="G21" s="84"/>
      <c r="H21" s="94">
        <v>0.82999999999940632</v>
      </c>
      <c r="I21" s="97" t="s">
        <v>146</v>
      </c>
      <c r="J21" s="98">
        <v>1E-3</v>
      </c>
      <c r="K21" s="95">
        <v>-8.2000000000049793E-3</v>
      </c>
      <c r="L21" s="94">
        <v>510457.36047499999</v>
      </c>
      <c r="M21" s="96">
        <v>102.3</v>
      </c>
      <c r="N21" s="84"/>
      <c r="O21" s="94">
        <v>522.19786275700005</v>
      </c>
      <c r="P21" s="95">
        <v>3.3681463168107503E-5</v>
      </c>
      <c r="Q21" s="95">
        <f t="shared" si="0"/>
        <v>8.7269579813949363E-3</v>
      </c>
      <c r="R21" s="95">
        <f>O21/'סכום נכסי הקרן'!$C$42</f>
        <v>6.6022157464109893E-4</v>
      </c>
    </row>
    <row r="22" spans="2:48">
      <c r="B22" s="86" t="s">
        <v>258</v>
      </c>
      <c r="C22" s="84" t="s">
        <v>259</v>
      </c>
      <c r="D22" s="97" t="s">
        <v>102</v>
      </c>
      <c r="E22" s="84" t="s">
        <v>245</v>
      </c>
      <c r="F22" s="84"/>
      <c r="G22" s="84"/>
      <c r="H22" s="94">
        <v>5.7300000000012359</v>
      </c>
      <c r="I22" s="97" t="s">
        <v>146</v>
      </c>
      <c r="J22" s="98">
        <v>7.4999999999999997E-3</v>
      </c>
      <c r="K22" s="95">
        <v>-8.0000000000012544E-3</v>
      </c>
      <c r="L22" s="94">
        <v>1439462.5187319999</v>
      </c>
      <c r="M22" s="96">
        <v>110.65</v>
      </c>
      <c r="N22" s="84"/>
      <c r="O22" s="94">
        <v>1592.7653006109999</v>
      </c>
      <c r="P22" s="95">
        <v>1.0533806356744163E-4</v>
      </c>
      <c r="Q22" s="95">
        <f t="shared" si="0"/>
        <v>2.6618254964257307E-2</v>
      </c>
      <c r="R22" s="95">
        <f>O22/'סכום נכסי הקרן'!$C$42</f>
        <v>2.013753961479616E-3</v>
      </c>
    </row>
    <row r="23" spans="2:48">
      <c r="B23" s="86" t="s">
        <v>260</v>
      </c>
      <c r="C23" s="84" t="s">
        <v>261</v>
      </c>
      <c r="D23" s="97" t="s">
        <v>102</v>
      </c>
      <c r="E23" s="84" t="s">
        <v>245</v>
      </c>
      <c r="F23" s="84"/>
      <c r="G23" s="84"/>
      <c r="H23" s="94">
        <v>9.2100000000011217</v>
      </c>
      <c r="I23" s="97" t="s">
        <v>146</v>
      </c>
      <c r="J23" s="98">
        <v>5.0000000000000001E-3</v>
      </c>
      <c r="K23" s="95">
        <v>-5.2999999999943058E-3</v>
      </c>
      <c r="L23" s="94">
        <v>617172.62823799998</v>
      </c>
      <c r="M23" s="96">
        <v>111</v>
      </c>
      <c r="N23" s="84"/>
      <c r="O23" s="94">
        <v>685.06162206300007</v>
      </c>
      <c r="P23" s="95">
        <v>7.2041652969118537E-5</v>
      </c>
      <c r="Q23" s="95">
        <f t="shared" si="0"/>
        <v>1.1448733165712136E-2</v>
      </c>
      <c r="R23" s="95">
        <f>O23/'סכום נכסי הקרן'!$C$42</f>
        <v>8.6613235155098562E-4</v>
      </c>
    </row>
    <row r="24" spans="2:48">
      <c r="B24" s="86" t="s">
        <v>262</v>
      </c>
      <c r="C24" s="84" t="s">
        <v>263</v>
      </c>
      <c r="D24" s="97" t="s">
        <v>102</v>
      </c>
      <c r="E24" s="84" t="s">
        <v>245</v>
      </c>
      <c r="F24" s="84"/>
      <c r="G24" s="84"/>
      <c r="H24" s="94">
        <v>22.630000000000674</v>
      </c>
      <c r="I24" s="97" t="s">
        <v>146</v>
      </c>
      <c r="J24" s="98">
        <v>0.01</v>
      </c>
      <c r="K24" s="95">
        <v>5.6999999999998337E-3</v>
      </c>
      <c r="L24" s="94">
        <v>539293.09071400005</v>
      </c>
      <c r="M24" s="96">
        <v>112.4</v>
      </c>
      <c r="N24" s="84"/>
      <c r="O24" s="94">
        <v>606.16542189300003</v>
      </c>
      <c r="P24" s="95">
        <v>3.648426851750875E-5</v>
      </c>
      <c r="Q24" s="95">
        <f t="shared" si="0"/>
        <v>1.0130221787400131E-2</v>
      </c>
      <c r="R24" s="95">
        <f>O24/'סכום נכסי הקרן'!$C$42</f>
        <v>7.663828557670936E-4</v>
      </c>
    </row>
    <row r="25" spans="2:48">
      <c r="B25" s="86" t="s">
        <v>264</v>
      </c>
      <c r="C25" s="84" t="s">
        <v>265</v>
      </c>
      <c r="D25" s="97" t="s">
        <v>102</v>
      </c>
      <c r="E25" s="84" t="s">
        <v>245</v>
      </c>
      <c r="F25" s="84"/>
      <c r="G25" s="84"/>
      <c r="H25" s="94">
        <v>2.6699999999999209</v>
      </c>
      <c r="I25" s="97" t="s">
        <v>146</v>
      </c>
      <c r="J25" s="98">
        <v>2.75E-2</v>
      </c>
      <c r="K25" s="95">
        <v>-9.5999999999991734E-3</v>
      </c>
      <c r="L25" s="94">
        <v>2507320.2345790002</v>
      </c>
      <c r="M25" s="96">
        <v>115.85</v>
      </c>
      <c r="N25" s="84"/>
      <c r="O25" s="94">
        <v>2904.730505169</v>
      </c>
      <c r="P25" s="95">
        <v>1.5121427797794377E-4</v>
      </c>
      <c r="Q25" s="95">
        <f t="shared" si="0"/>
        <v>4.8543785552952537E-2</v>
      </c>
      <c r="R25" s="95">
        <f>O25/'סכום נכסי הקרן'!$C$42</f>
        <v>3.6724886959622169E-3</v>
      </c>
    </row>
    <row r="26" spans="2:48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 s="100" customFormat="1">
      <c r="B27" s="114" t="s">
        <v>36</v>
      </c>
      <c r="C27" s="115"/>
      <c r="D27" s="115"/>
      <c r="E27" s="115"/>
      <c r="F27" s="115"/>
      <c r="G27" s="115"/>
      <c r="H27" s="116">
        <v>3.9679572113856145</v>
      </c>
      <c r="I27" s="115"/>
      <c r="J27" s="115"/>
      <c r="K27" s="117">
        <v>4.5080411154701126E-3</v>
      </c>
      <c r="L27" s="116"/>
      <c r="M27" s="118"/>
      <c r="N27" s="115"/>
      <c r="O27" s="116">
        <f>O28+O42+O59</f>
        <v>42284.680869029005</v>
      </c>
      <c r="P27" s="115"/>
      <c r="Q27" s="117">
        <f t="shared" ref="Q27:Q40" si="1">O27/$O$11</f>
        <v>0.70666055822681328</v>
      </c>
      <c r="R27" s="117">
        <f>O27/'סכום נכסי הקרן'!$C$42</f>
        <v>5.3461074005846168E-2</v>
      </c>
    </row>
    <row r="28" spans="2:48">
      <c r="B28" s="85" t="s">
        <v>23</v>
      </c>
      <c r="C28" s="82"/>
      <c r="D28" s="82"/>
      <c r="E28" s="82"/>
      <c r="F28" s="82"/>
      <c r="G28" s="82"/>
      <c r="H28" s="91">
        <v>0.44721731127516268</v>
      </c>
      <c r="I28" s="82"/>
      <c r="J28" s="82"/>
      <c r="K28" s="92">
        <v>1.7484510466793781E-3</v>
      </c>
      <c r="L28" s="91"/>
      <c r="M28" s="93"/>
      <c r="N28" s="82"/>
      <c r="O28" s="91">
        <f>SUM(O29:O40)</f>
        <v>15541.064631395</v>
      </c>
      <c r="P28" s="82"/>
      <c r="Q28" s="92">
        <f t="shared" si="1"/>
        <v>0.25972189412701518</v>
      </c>
      <c r="R28" s="92">
        <f>O28/'סכום נכסי הקרן'!$C$42</f>
        <v>1.9648770886129319E-2</v>
      </c>
    </row>
    <row r="29" spans="2:48">
      <c r="B29" s="86" t="s">
        <v>266</v>
      </c>
      <c r="C29" s="84" t="s">
        <v>267</v>
      </c>
      <c r="D29" s="97" t="s">
        <v>102</v>
      </c>
      <c r="E29" s="84" t="s">
        <v>245</v>
      </c>
      <c r="F29" s="84"/>
      <c r="G29" s="84"/>
      <c r="H29" s="94">
        <v>0.78999999999999992</v>
      </c>
      <c r="I29" s="97" t="s">
        <v>146</v>
      </c>
      <c r="J29" s="98">
        <v>0</v>
      </c>
      <c r="K29" s="95">
        <v>1.3999999999999998E-3</v>
      </c>
      <c r="L29" s="94">
        <v>1465949</v>
      </c>
      <c r="M29" s="96">
        <v>99.89</v>
      </c>
      <c r="N29" s="84"/>
      <c r="O29" s="94">
        <v>1464.3364561000001</v>
      </c>
      <c r="P29" s="95">
        <v>1.6288322222222221E-4</v>
      </c>
      <c r="Q29" s="95">
        <f t="shared" si="1"/>
        <v>2.447195523846132E-2</v>
      </c>
      <c r="R29" s="95">
        <f>O29/'סכום נכסי הקרן'!$C$42</f>
        <v>1.851379696857537E-3</v>
      </c>
    </row>
    <row r="30" spans="2:48">
      <c r="B30" s="86" t="s">
        <v>268</v>
      </c>
      <c r="C30" s="84" t="s">
        <v>269</v>
      </c>
      <c r="D30" s="97" t="s">
        <v>102</v>
      </c>
      <c r="E30" s="84" t="s">
        <v>245</v>
      </c>
      <c r="F30" s="84"/>
      <c r="G30" s="84"/>
      <c r="H30" s="94">
        <v>0.83999999999963415</v>
      </c>
      <c r="I30" s="97" t="s">
        <v>146</v>
      </c>
      <c r="J30" s="98">
        <v>0</v>
      </c>
      <c r="K30" s="95">
        <v>1.3999999999963423E-3</v>
      </c>
      <c r="L30" s="94">
        <v>1094921.2</v>
      </c>
      <c r="M30" s="96">
        <v>99.88</v>
      </c>
      <c r="N30" s="84"/>
      <c r="O30" s="94">
        <v>1093.6072945600001</v>
      </c>
      <c r="P30" s="95">
        <v>1.2165791111111111E-4</v>
      </c>
      <c r="Q30" s="95">
        <f t="shared" si="1"/>
        <v>1.8276338507753079E-2</v>
      </c>
      <c r="R30" s="95">
        <f>O30/'סכום נכסי הקרן'!$C$42</f>
        <v>1.3826619784336079E-3</v>
      </c>
    </row>
    <row r="31" spans="2:48">
      <c r="B31" s="86" t="s">
        <v>270</v>
      </c>
      <c r="C31" s="84" t="s">
        <v>271</v>
      </c>
      <c r="D31" s="97" t="s">
        <v>102</v>
      </c>
      <c r="E31" s="84" t="s">
        <v>245</v>
      </c>
      <c r="F31" s="84"/>
      <c r="G31" s="84"/>
      <c r="H31" s="94">
        <v>1.9999999997360966E-2</v>
      </c>
      <c r="I31" s="97" t="s">
        <v>146</v>
      </c>
      <c r="J31" s="98">
        <v>0</v>
      </c>
      <c r="K31" s="98">
        <v>0</v>
      </c>
      <c r="L31" s="94">
        <v>113677.92331499999</v>
      </c>
      <c r="M31" s="96">
        <v>100</v>
      </c>
      <c r="N31" s="84"/>
      <c r="O31" s="94">
        <v>113.67792331499999</v>
      </c>
      <c r="P31" s="95">
        <v>9.4731602762499989E-6</v>
      </c>
      <c r="Q31" s="95">
        <f t="shared" si="1"/>
        <v>1.8997826895432695E-3</v>
      </c>
      <c r="R31" s="95">
        <f>O31/'סכום נכסי הקרן'!$C$42</f>
        <v>1.4372448239583169E-4</v>
      </c>
    </row>
    <row r="32" spans="2:48">
      <c r="B32" s="86" t="s">
        <v>272</v>
      </c>
      <c r="C32" s="84" t="s">
        <v>273</v>
      </c>
      <c r="D32" s="97" t="s">
        <v>102</v>
      </c>
      <c r="E32" s="84" t="s">
        <v>245</v>
      </c>
      <c r="F32" s="84"/>
      <c r="G32" s="84"/>
      <c r="H32" s="94">
        <v>0.91999999999999993</v>
      </c>
      <c r="I32" s="97" t="s">
        <v>146</v>
      </c>
      <c r="J32" s="98">
        <v>0</v>
      </c>
      <c r="K32" s="95">
        <v>1.5E-3</v>
      </c>
      <c r="L32" s="94">
        <v>155676</v>
      </c>
      <c r="M32" s="96">
        <v>99.86</v>
      </c>
      <c r="N32" s="84"/>
      <c r="O32" s="94">
        <v>155.45805360000003</v>
      </c>
      <c r="P32" s="95">
        <v>1.7297333333333335E-5</v>
      </c>
      <c r="Q32" s="95">
        <f t="shared" si="1"/>
        <v>2.5980112106815702E-3</v>
      </c>
      <c r="R32" s="95">
        <f>O32/'סכום נכסי הקרן'!$C$42</f>
        <v>1.9654764651189972E-4</v>
      </c>
    </row>
    <row r="33" spans="2:18">
      <c r="B33" s="86" t="s">
        <v>274</v>
      </c>
      <c r="C33" s="84" t="s">
        <v>275</v>
      </c>
      <c r="D33" s="97" t="s">
        <v>102</v>
      </c>
      <c r="E33" s="84" t="s">
        <v>245</v>
      </c>
      <c r="F33" s="84"/>
      <c r="G33" s="84"/>
      <c r="H33" s="94">
        <v>9.9999999999999992E-2</v>
      </c>
      <c r="I33" s="97" t="s">
        <v>146</v>
      </c>
      <c r="J33" s="98">
        <v>0</v>
      </c>
      <c r="K33" s="95">
        <v>3.0999999999994292E-3</v>
      </c>
      <c r="L33" s="94">
        <v>1752652.3</v>
      </c>
      <c r="M33" s="96">
        <v>99.97</v>
      </c>
      <c r="N33" s="84"/>
      <c r="O33" s="94">
        <v>1752.12650431</v>
      </c>
      <c r="P33" s="95">
        <v>1.4605435833333334E-4</v>
      </c>
      <c r="Q33" s="95">
        <f t="shared" si="1"/>
        <v>2.9281495524460174E-2</v>
      </c>
      <c r="R33" s="95">
        <f>O33/'סכום נכסי הקרן'!$C$42</f>
        <v>2.2152364116133018E-3</v>
      </c>
    </row>
    <row r="34" spans="2:18">
      <c r="B34" s="86" t="s">
        <v>276</v>
      </c>
      <c r="C34" s="84" t="s">
        <v>277</v>
      </c>
      <c r="D34" s="97" t="s">
        <v>102</v>
      </c>
      <c r="E34" s="84" t="s">
        <v>245</v>
      </c>
      <c r="F34" s="84"/>
      <c r="G34" s="84"/>
      <c r="H34" s="94">
        <v>0.17</v>
      </c>
      <c r="I34" s="97" t="s">
        <v>146</v>
      </c>
      <c r="J34" s="98">
        <v>0</v>
      </c>
      <c r="K34" s="95">
        <v>1.7000000000000001E-3</v>
      </c>
      <c r="L34" s="94">
        <v>1894058</v>
      </c>
      <c r="M34" s="96">
        <v>99.97</v>
      </c>
      <c r="N34" s="84"/>
      <c r="O34" s="94">
        <v>1893.4897825999999</v>
      </c>
      <c r="P34" s="95">
        <v>1.5783816666666668E-4</v>
      </c>
      <c r="Q34" s="95">
        <f t="shared" si="1"/>
        <v>3.1643955192976941E-2</v>
      </c>
      <c r="R34" s="95">
        <f>O34/'סכום נכסי הקרן'!$C$42</f>
        <v>2.3939638497079353E-3</v>
      </c>
    </row>
    <row r="35" spans="2:18">
      <c r="B35" s="86" t="s">
        <v>278</v>
      </c>
      <c r="C35" s="84" t="s">
        <v>279</v>
      </c>
      <c r="D35" s="97" t="s">
        <v>102</v>
      </c>
      <c r="E35" s="84" t="s">
        <v>245</v>
      </c>
      <c r="F35" s="84"/>
      <c r="G35" s="84"/>
      <c r="H35" s="94">
        <v>0.27000000000002694</v>
      </c>
      <c r="I35" s="97" t="s">
        <v>146</v>
      </c>
      <c r="J35" s="98">
        <v>0</v>
      </c>
      <c r="K35" s="95">
        <v>1.8999999999991931E-3</v>
      </c>
      <c r="L35" s="94">
        <v>743875.97135999997</v>
      </c>
      <c r="M35" s="96">
        <v>99.95</v>
      </c>
      <c r="N35" s="84"/>
      <c r="O35" s="94">
        <v>743.50403337399996</v>
      </c>
      <c r="P35" s="95">
        <v>7.4387597135999994E-5</v>
      </c>
      <c r="Q35" s="95">
        <f t="shared" si="1"/>
        <v>1.2425421322093639E-2</v>
      </c>
      <c r="R35" s="95">
        <f>O35/'סכום נכסי הקרן'!$C$42</f>
        <v>9.400218550772117E-4</v>
      </c>
    </row>
    <row r="36" spans="2:18">
      <c r="B36" s="86" t="s">
        <v>280</v>
      </c>
      <c r="C36" s="84" t="s">
        <v>281</v>
      </c>
      <c r="D36" s="97" t="s">
        <v>102</v>
      </c>
      <c r="E36" s="84" t="s">
        <v>245</v>
      </c>
      <c r="F36" s="84"/>
      <c r="G36" s="84"/>
      <c r="H36" s="94">
        <v>0.35000000000014453</v>
      </c>
      <c r="I36" s="97" t="s">
        <v>146</v>
      </c>
      <c r="J36" s="98">
        <v>0</v>
      </c>
      <c r="K36" s="95">
        <v>1.699999999999968E-3</v>
      </c>
      <c r="L36" s="94">
        <v>3116541.4117000001</v>
      </c>
      <c r="M36" s="96">
        <v>99.94</v>
      </c>
      <c r="N36" s="84"/>
      <c r="O36" s="94">
        <v>3114.6714868529998</v>
      </c>
      <c r="P36" s="95">
        <v>3.1165414117000003E-4</v>
      </c>
      <c r="Q36" s="95">
        <f t="shared" si="1"/>
        <v>5.2052314132629326E-2</v>
      </c>
      <c r="R36" s="95">
        <f>O36/'סכום נכסי הקרן'!$C$42</f>
        <v>3.9379198196694545E-3</v>
      </c>
    </row>
    <row r="37" spans="2:18">
      <c r="B37" s="86" t="s">
        <v>282</v>
      </c>
      <c r="C37" s="84" t="s">
        <v>283</v>
      </c>
      <c r="D37" s="97" t="s">
        <v>102</v>
      </c>
      <c r="E37" s="84" t="s">
        <v>245</v>
      </c>
      <c r="F37" s="84"/>
      <c r="G37" s="84"/>
      <c r="H37" s="94">
        <v>0.42000000000031806</v>
      </c>
      <c r="I37" s="97" t="s">
        <v>146</v>
      </c>
      <c r="J37" s="98">
        <v>0</v>
      </c>
      <c r="K37" s="95">
        <v>1.7000000000012875E-3</v>
      </c>
      <c r="L37" s="94">
        <v>1321215.437499</v>
      </c>
      <c r="M37" s="96">
        <v>99.93</v>
      </c>
      <c r="N37" s="84"/>
      <c r="O37" s="94">
        <v>1320.2905866990002</v>
      </c>
      <c r="P37" s="95">
        <v>1.321215437499E-4</v>
      </c>
      <c r="Q37" s="95">
        <f t="shared" si="1"/>
        <v>2.2064664172544029E-2</v>
      </c>
      <c r="R37" s="95">
        <f>O37/'סכום נכסי הקרן'!$C$42</f>
        <v>1.6692606238027912E-3</v>
      </c>
    </row>
    <row r="38" spans="2:18">
      <c r="B38" s="86" t="s">
        <v>284</v>
      </c>
      <c r="C38" s="84" t="s">
        <v>285</v>
      </c>
      <c r="D38" s="97" t="s">
        <v>102</v>
      </c>
      <c r="E38" s="84" t="s">
        <v>245</v>
      </c>
      <c r="F38" s="84"/>
      <c r="G38" s="84"/>
      <c r="H38" s="94">
        <v>0.51999999999872404</v>
      </c>
      <c r="I38" s="97" t="s">
        <v>146</v>
      </c>
      <c r="J38" s="98">
        <v>0</v>
      </c>
      <c r="K38" s="95">
        <v>1.7000000000031894E-3</v>
      </c>
      <c r="L38" s="94">
        <v>470691.67119999998</v>
      </c>
      <c r="M38" s="96">
        <v>99.91</v>
      </c>
      <c r="N38" s="84"/>
      <c r="O38" s="94">
        <v>470.26804870500007</v>
      </c>
      <c r="P38" s="95">
        <v>5.2299074577777773E-5</v>
      </c>
      <c r="Q38" s="95">
        <f t="shared" si="1"/>
        <v>7.8591081920051566E-3</v>
      </c>
      <c r="R38" s="95">
        <f>O38/'סכום נכסי הקרן'!$C$42</f>
        <v>5.9456603284470291E-4</v>
      </c>
    </row>
    <row r="39" spans="2:18">
      <c r="B39" s="86" t="s">
        <v>286</v>
      </c>
      <c r="C39" s="84" t="s">
        <v>287</v>
      </c>
      <c r="D39" s="97" t="s">
        <v>102</v>
      </c>
      <c r="E39" s="84" t="s">
        <v>245</v>
      </c>
      <c r="F39" s="84"/>
      <c r="G39" s="84"/>
      <c r="H39" s="94">
        <v>0.58999999999986019</v>
      </c>
      <c r="I39" s="97" t="s">
        <v>146</v>
      </c>
      <c r="J39" s="98">
        <v>0</v>
      </c>
      <c r="K39" s="95">
        <v>1.3000000000009681E-3</v>
      </c>
      <c r="L39" s="94">
        <v>1860504.6587459999</v>
      </c>
      <c r="M39" s="96">
        <v>99.92</v>
      </c>
      <c r="N39" s="84"/>
      <c r="O39" s="94">
        <v>1859.0162550140001</v>
      </c>
      <c r="P39" s="95">
        <v>2.0672273986066666E-4</v>
      </c>
      <c r="Q39" s="95">
        <f t="shared" si="1"/>
        <v>3.1067834438431693E-2</v>
      </c>
      <c r="R39" s="95">
        <f>O39/'סכום נכסי הקרן'!$C$42</f>
        <v>2.3503785187644166E-3</v>
      </c>
    </row>
    <row r="40" spans="2:18">
      <c r="B40" s="86" t="s">
        <v>288</v>
      </c>
      <c r="C40" s="84" t="s">
        <v>289</v>
      </c>
      <c r="D40" s="97" t="s">
        <v>102</v>
      </c>
      <c r="E40" s="84" t="s">
        <v>245</v>
      </c>
      <c r="F40" s="84"/>
      <c r="G40" s="84"/>
      <c r="H40" s="94">
        <v>0.67000000000028836</v>
      </c>
      <c r="I40" s="97" t="s">
        <v>146</v>
      </c>
      <c r="J40" s="98">
        <v>0</v>
      </c>
      <c r="K40" s="95">
        <v>1.5000000000016023E-3</v>
      </c>
      <c r="L40" s="94">
        <v>1562180.3866439997</v>
      </c>
      <c r="M40" s="96">
        <v>99.9</v>
      </c>
      <c r="N40" s="84"/>
      <c r="O40" s="94">
        <v>1560.6182062649998</v>
      </c>
      <c r="P40" s="95">
        <v>1.7357559851599998E-4</v>
      </c>
      <c r="Q40" s="95">
        <f t="shared" si="1"/>
        <v>2.6081013505434961E-2</v>
      </c>
      <c r="R40" s="95">
        <f>O40/'סכום נכסי הקרן'!$C$42</f>
        <v>1.9731099704506281E-3</v>
      </c>
    </row>
    <row r="41" spans="2:18">
      <c r="B41" s="87"/>
      <c r="C41" s="84"/>
      <c r="D41" s="84"/>
      <c r="E41" s="84"/>
      <c r="F41" s="84"/>
      <c r="G41" s="84"/>
      <c r="H41" s="84"/>
      <c r="I41" s="84"/>
      <c r="J41" s="84"/>
      <c r="K41" s="95"/>
      <c r="L41" s="94"/>
      <c r="M41" s="96"/>
      <c r="N41" s="84"/>
      <c r="O41" s="84"/>
      <c r="P41" s="84"/>
      <c r="Q41" s="95"/>
      <c r="R41" s="84"/>
    </row>
    <row r="42" spans="2:18">
      <c r="B42" s="85" t="s">
        <v>24</v>
      </c>
      <c r="C42" s="82"/>
      <c r="D42" s="82"/>
      <c r="E42" s="82"/>
      <c r="F42" s="82"/>
      <c r="G42" s="82"/>
      <c r="H42" s="91">
        <v>6.0344838440846846</v>
      </c>
      <c r="I42" s="82"/>
      <c r="J42" s="82"/>
      <c r="K42" s="92">
        <v>6.1150007187455975E-3</v>
      </c>
      <c r="L42" s="91"/>
      <c r="M42" s="93"/>
      <c r="N42" s="82"/>
      <c r="O42" s="91">
        <f>SUM(O43:O57)</f>
        <v>26645.767459495004</v>
      </c>
      <c r="P42" s="82"/>
      <c r="Q42" s="92">
        <f t="shared" ref="Q42:Q57" si="2">O42/$O$11</f>
        <v>0.44530341769943654</v>
      </c>
      <c r="R42" s="92">
        <f>O42/'סכום נכסי הקרן'!$C$42</f>
        <v>3.3688591632200289E-2</v>
      </c>
    </row>
    <row r="43" spans="2:18">
      <c r="B43" s="86" t="s">
        <v>290</v>
      </c>
      <c r="C43" s="84" t="s">
        <v>291</v>
      </c>
      <c r="D43" s="97" t="s">
        <v>102</v>
      </c>
      <c r="E43" s="84" t="s">
        <v>245</v>
      </c>
      <c r="F43" s="84"/>
      <c r="G43" s="84"/>
      <c r="H43" s="94">
        <v>5.8999999999998103</v>
      </c>
      <c r="I43" s="97" t="s">
        <v>146</v>
      </c>
      <c r="J43" s="98">
        <v>6.25E-2</v>
      </c>
      <c r="K43" s="95">
        <v>6.4999999999933869E-3</v>
      </c>
      <c r="L43" s="94">
        <v>382473.322461</v>
      </c>
      <c r="M43" s="96">
        <v>138.36000000000001</v>
      </c>
      <c r="N43" s="84"/>
      <c r="O43" s="94">
        <v>529.19010365899999</v>
      </c>
      <c r="P43" s="95">
        <v>2.3224779239014572E-5</v>
      </c>
      <c r="Q43" s="95">
        <f t="shared" si="2"/>
        <v>8.8438121412824887E-3</v>
      </c>
      <c r="R43" s="95">
        <f>O43/'סכום נכסי הקרן'!$C$42</f>
        <v>6.6906195609002972E-4</v>
      </c>
    </row>
    <row r="44" spans="2:18">
      <c r="B44" s="86" t="s">
        <v>292</v>
      </c>
      <c r="C44" s="84" t="s">
        <v>293</v>
      </c>
      <c r="D44" s="97" t="s">
        <v>102</v>
      </c>
      <c r="E44" s="84" t="s">
        <v>245</v>
      </c>
      <c r="F44" s="84"/>
      <c r="G44" s="84"/>
      <c r="H44" s="94">
        <v>3.9299999999991404</v>
      </c>
      <c r="I44" s="97" t="s">
        <v>146</v>
      </c>
      <c r="J44" s="98">
        <v>3.7499999999999999E-2</v>
      </c>
      <c r="K44" s="95">
        <v>3.9000000000024727E-3</v>
      </c>
      <c r="L44" s="94">
        <v>725911.28395899991</v>
      </c>
      <c r="M44" s="96">
        <v>116.98</v>
      </c>
      <c r="N44" s="84"/>
      <c r="O44" s="94">
        <v>849.17103786100006</v>
      </c>
      <c r="P44" s="95">
        <v>4.4734819143801559E-5</v>
      </c>
      <c r="Q44" s="95">
        <f t="shared" si="2"/>
        <v>1.4191325731026532E-2</v>
      </c>
      <c r="R44" s="95">
        <f>O44/'סכום נכסי הקרן'!$C$42</f>
        <v>1.0736180282244754E-3</v>
      </c>
    </row>
    <row r="45" spans="2:18">
      <c r="B45" s="86" t="s">
        <v>294</v>
      </c>
      <c r="C45" s="84" t="s">
        <v>295</v>
      </c>
      <c r="D45" s="97" t="s">
        <v>102</v>
      </c>
      <c r="E45" s="84" t="s">
        <v>245</v>
      </c>
      <c r="F45" s="84"/>
      <c r="G45" s="84"/>
      <c r="H45" s="94">
        <v>18.770000000002081</v>
      </c>
      <c r="I45" s="97" t="s">
        <v>146</v>
      </c>
      <c r="J45" s="98">
        <v>3.7499999999999999E-2</v>
      </c>
      <c r="K45" s="95">
        <v>1.8700000000003724E-2</v>
      </c>
      <c r="L45" s="94">
        <v>2502096.5305810003</v>
      </c>
      <c r="M45" s="96">
        <v>142.79</v>
      </c>
      <c r="N45" s="84"/>
      <c r="O45" s="94">
        <v>3572.7436977409998</v>
      </c>
      <c r="P45" s="95">
        <v>1.7152410290809201E-4</v>
      </c>
      <c r="Q45" s="95">
        <f t="shared" si="2"/>
        <v>5.9707605779666363E-2</v>
      </c>
      <c r="R45" s="95">
        <f>O45/'סכום נכסי הקרן'!$C$42</f>
        <v>4.5170664955579724E-3</v>
      </c>
    </row>
    <row r="46" spans="2:18">
      <c r="B46" s="86" t="s">
        <v>296</v>
      </c>
      <c r="C46" s="84" t="s">
        <v>297</v>
      </c>
      <c r="D46" s="97" t="s">
        <v>102</v>
      </c>
      <c r="E46" s="84" t="s">
        <v>245</v>
      </c>
      <c r="F46" s="84"/>
      <c r="G46" s="84"/>
      <c r="H46" s="94">
        <v>2.8800000000005213</v>
      </c>
      <c r="I46" s="97" t="s">
        <v>146</v>
      </c>
      <c r="J46" s="98">
        <v>1.2500000000000001E-2</v>
      </c>
      <c r="K46" s="95">
        <v>2.7000000000024366E-3</v>
      </c>
      <c r="L46" s="94">
        <v>1714102.8519820003</v>
      </c>
      <c r="M46" s="96">
        <v>102.96</v>
      </c>
      <c r="N46" s="84"/>
      <c r="O46" s="94">
        <v>1764.840279991</v>
      </c>
      <c r="P46" s="95">
        <v>1.4753573035623959E-4</v>
      </c>
      <c r="Q46" s="95">
        <f t="shared" si="2"/>
        <v>2.9493967834414072E-2</v>
      </c>
      <c r="R46" s="95">
        <f>O46/'סכום נכסי הקרן'!$C$42</f>
        <v>2.2313106041720898E-3</v>
      </c>
    </row>
    <row r="47" spans="2:18">
      <c r="B47" s="86" t="s">
        <v>298</v>
      </c>
      <c r="C47" s="84" t="s">
        <v>299</v>
      </c>
      <c r="D47" s="97" t="s">
        <v>102</v>
      </c>
      <c r="E47" s="84" t="s">
        <v>245</v>
      </c>
      <c r="F47" s="84"/>
      <c r="G47" s="84"/>
      <c r="H47" s="94">
        <v>3.8299999999990852</v>
      </c>
      <c r="I47" s="97" t="s">
        <v>146</v>
      </c>
      <c r="J47" s="98">
        <v>1.4999999999999999E-2</v>
      </c>
      <c r="K47" s="95">
        <v>3.5000000000023363E-3</v>
      </c>
      <c r="L47" s="94">
        <v>1432083.1939610001</v>
      </c>
      <c r="M47" s="96">
        <v>104.59</v>
      </c>
      <c r="N47" s="84"/>
      <c r="O47" s="94">
        <v>1497.8157674390002</v>
      </c>
      <c r="P47" s="95">
        <v>9.0907198851753899E-5</v>
      </c>
      <c r="Q47" s="95">
        <f t="shared" si="2"/>
        <v>2.5031460675268236E-2</v>
      </c>
      <c r="R47" s="95">
        <f>O47/'סכום נכסי הקרן'!$C$42</f>
        <v>1.8937080272215009E-3</v>
      </c>
    </row>
    <row r="48" spans="2:18">
      <c r="B48" s="86" t="s">
        <v>300</v>
      </c>
      <c r="C48" s="84" t="s">
        <v>301</v>
      </c>
      <c r="D48" s="97" t="s">
        <v>102</v>
      </c>
      <c r="E48" s="84" t="s">
        <v>245</v>
      </c>
      <c r="F48" s="84"/>
      <c r="G48" s="84"/>
      <c r="H48" s="94">
        <v>1.0799999999999639</v>
      </c>
      <c r="I48" s="97" t="s">
        <v>146</v>
      </c>
      <c r="J48" s="98">
        <v>5.0000000000000001E-3</v>
      </c>
      <c r="K48" s="95">
        <v>1.4000000000001208E-3</v>
      </c>
      <c r="L48" s="94">
        <v>3286822.8792420002</v>
      </c>
      <c r="M48" s="96">
        <v>100.85</v>
      </c>
      <c r="N48" s="84"/>
      <c r="O48" s="94">
        <v>3314.7610133139997</v>
      </c>
      <c r="P48" s="95">
        <v>2.1010351810624845E-4</v>
      </c>
      <c r="Q48" s="95">
        <f t="shared" si="2"/>
        <v>5.5396205432228382E-2</v>
      </c>
      <c r="R48" s="95">
        <f>O48/'סכום נכסי הקרן'!$C$42</f>
        <v>4.1908956199376117E-3</v>
      </c>
    </row>
    <row r="49" spans="2:18">
      <c r="B49" s="86" t="s">
        <v>302</v>
      </c>
      <c r="C49" s="84" t="s">
        <v>303</v>
      </c>
      <c r="D49" s="97" t="s">
        <v>102</v>
      </c>
      <c r="E49" s="84" t="s">
        <v>245</v>
      </c>
      <c r="F49" s="84"/>
      <c r="G49" s="84"/>
      <c r="H49" s="94">
        <v>1.9400000000002047</v>
      </c>
      <c r="I49" s="97" t="s">
        <v>146</v>
      </c>
      <c r="J49" s="98">
        <v>5.5E-2</v>
      </c>
      <c r="K49" s="95">
        <v>1.7999999999997076E-3</v>
      </c>
      <c r="L49" s="94">
        <v>2943828.324881</v>
      </c>
      <c r="M49" s="96">
        <v>116.1</v>
      </c>
      <c r="N49" s="84"/>
      <c r="O49" s="94">
        <v>3417.7845883949999</v>
      </c>
      <c r="P49" s="95">
        <v>1.6611586744214022E-4</v>
      </c>
      <c r="Q49" s="95">
        <f t="shared" si="2"/>
        <v>5.7117932913222223E-2</v>
      </c>
      <c r="R49" s="95">
        <f>O49/'סכום נכסי הקרן'!$C$42</f>
        <v>4.3211496707796105E-3</v>
      </c>
    </row>
    <row r="50" spans="2:18">
      <c r="B50" s="86" t="s">
        <v>304</v>
      </c>
      <c r="C50" s="84" t="s">
        <v>305</v>
      </c>
      <c r="D50" s="97" t="s">
        <v>102</v>
      </c>
      <c r="E50" s="84" t="s">
        <v>245</v>
      </c>
      <c r="F50" s="84"/>
      <c r="G50" s="84"/>
      <c r="H50" s="94">
        <v>15.030000000001959</v>
      </c>
      <c r="I50" s="97" t="s">
        <v>146</v>
      </c>
      <c r="J50" s="98">
        <v>5.5E-2</v>
      </c>
      <c r="K50" s="95">
        <v>1.6200000000001945E-2</v>
      </c>
      <c r="L50" s="94">
        <v>1222126.9881889999</v>
      </c>
      <c r="M50" s="96">
        <v>176.61</v>
      </c>
      <c r="N50" s="84"/>
      <c r="O50" s="94">
        <v>2158.3984151590003</v>
      </c>
      <c r="P50" s="95">
        <v>6.6842703312187631E-5</v>
      </c>
      <c r="Q50" s="95">
        <f t="shared" si="2"/>
        <v>3.6071101817142626E-2</v>
      </c>
      <c r="R50" s="95">
        <f>O50/'סכום נכסי הקרן'!$C$42</f>
        <v>2.7288912919627324E-3</v>
      </c>
    </row>
    <row r="51" spans="2:18">
      <c r="B51" s="86" t="s">
        <v>306</v>
      </c>
      <c r="C51" s="84" t="s">
        <v>307</v>
      </c>
      <c r="D51" s="97" t="s">
        <v>102</v>
      </c>
      <c r="E51" s="84" t="s">
        <v>245</v>
      </c>
      <c r="F51" s="84"/>
      <c r="G51" s="84"/>
      <c r="H51" s="94">
        <v>3.0300000000005811</v>
      </c>
      <c r="I51" s="97" t="s">
        <v>146</v>
      </c>
      <c r="J51" s="98">
        <v>4.2500000000000003E-2</v>
      </c>
      <c r="K51" s="95">
        <v>2.9999999999990919E-3</v>
      </c>
      <c r="L51" s="94">
        <v>1898912.5639219999</v>
      </c>
      <c r="M51" s="96">
        <v>115.95</v>
      </c>
      <c r="N51" s="84"/>
      <c r="O51" s="94">
        <v>2201.7892089240004</v>
      </c>
      <c r="P51" s="95">
        <v>1.1222099492659146E-4</v>
      </c>
      <c r="Q51" s="95">
        <f t="shared" si="2"/>
        <v>3.6796247707183809E-2</v>
      </c>
      <c r="R51" s="95">
        <f>O51/'סכום נכסי הקרן'!$C$42</f>
        <v>2.7837508389421239E-3</v>
      </c>
    </row>
    <row r="52" spans="2:18">
      <c r="B52" s="86" t="s">
        <v>308</v>
      </c>
      <c r="C52" s="84" t="s">
        <v>309</v>
      </c>
      <c r="D52" s="97" t="s">
        <v>102</v>
      </c>
      <c r="E52" s="84" t="s">
        <v>245</v>
      </c>
      <c r="F52" s="84"/>
      <c r="G52" s="84"/>
      <c r="H52" s="94">
        <v>6.7500000000002878</v>
      </c>
      <c r="I52" s="97" t="s">
        <v>146</v>
      </c>
      <c r="J52" s="98">
        <v>0.02</v>
      </c>
      <c r="K52" s="95">
        <v>7.2000000000096544E-3</v>
      </c>
      <c r="L52" s="94">
        <v>787307.73811499996</v>
      </c>
      <c r="M52" s="96">
        <v>110.52</v>
      </c>
      <c r="N52" s="84"/>
      <c r="O52" s="94">
        <v>870.13250675299992</v>
      </c>
      <c r="P52" s="95">
        <v>4.8343873623788614E-5</v>
      </c>
      <c r="Q52" s="95">
        <f t="shared" si="2"/>
        <v>1.4541633289320628E-2</v>
      </c>
      <c r="R52" s="95">
        <f>O52/'סכום נכסי הקרן'!$C$42</f>
        <v>1.1001198869751048E-3</v>
      </c>
    </row>
    <row r="53" spans="2:18">
      <c r="B53" s="86" t="s">
        <v>310</v>
      </c>
      <c r="C53" s="84" t="s">
        <v>311</v>
      </c>
      <c r="D53" s="97" t="s">
        <v>102</v>
      </c>
      <c r="E53" s="84" t="s">
        <v>245</v>
      </c>
      <c r="F53" s="84"/>
      <c r="G53" s="84"/>
      <c r="H53" s="94">
        <v>1.3199999999998357</v>
      </c>
      <c r="I53" s="97" t="s">
        <v>146</v>
      </c>
      <c r="J53" s="98">
        <v>0.01</v>
      </c>
      <c r="K53" s="95">
        <v>1.300000000000616E-3</v>
      </c>
      <c r="L53" s="94">
        <v>1913539.3878240001</v>
      </c>
      <c r="M53" s="96">
        <v>101.83</v>
      </c>
      <c r="N53" s="84"/>
      <c r="O53" s="94">
        <v>1948.5572436760001</v>
      </c>
      <c r="P53" s="95">
        <v>1.2954202760708205E-4</v>
      </c>
      <c r="Q53" s="95">
        <f t="shared" si="2"/>
        <v>3.2564241263117341E-2</v>
      </c>
      <c r="R53" s="95">
        <f>O53/'סכום נכסי הקרן'!$C$42</f>
        <v>2.4635863595955381E-3</v>
      </c>
    </row>
    <row r="54" spans="2:18">
      <c r="B54" s="86" t="s">
        <v>312</v>
      </c>
      <c r="C54" s="84" t="s">
        <v>313</v>
      </c>
      <c r="D54" s="97" t="s">
        <v>102</v>
      </c>
      <c r="E54" s="84" t="s">
        <v>245</v>
      </c>
      <c r="F54" s="84"/>
      <c r="G54" s="84"/>
      <c r="H54" s="94">
        <v>2.5600000000000329</v>
      </c>
      <c r="I54" s="97" t="s">
        <v>146</v>
      </c>
      <c r="J54" s="98">
        <v>7.4999999999999997E-3</v>
      </c>
      <c r="K54" s="95">
        <v>2.3000000000015933E-3</v>
      </c>
      <c r="L54" s="94">
        <v>2407746.1305669998</v>
      </c>
      <c r="M54" s="96">
        <v>101.65</v>
      </c>
      <c r="N54" s="84"/>
      <c r="O54" s="94">
        <v>2447.4740275070003</v>
      </c>
      <c r="P54" s="95">
        <v>3.2064564847658611E-4</v>
      </c>
      <c r="Q54" s="95">
        <f t="shared" si="2"/>
        <v>4.090212641974799E-2</v>
      </c>
      <c r="R54" s="95">
        <f>O54/'סכום נכסי הקרן'!$C$42</f>
        <v>3.0943733622398923E-3</v>
      </c>
    </row>
    <row r="55" spans="2:18">
      <c r="B55" s="86" t="s">
        <v>314</v>
      </c>
      <c r="C55" s="84" t="s">
        <v>315</v>
      </c>
      <c r="D55" s="97" t="s">
        <v>102</v>
      </c>
      <c r="E55" s="84" t="s">
        <v>245</v>
      </c>
      <c r="F55" s="84"/>
      <c r="G55" s="84"/>
      <c r="H55" s="94">
        <v>5.4299999999988069</v>
      </c>
      <c r="I55" s="97" t="s">
        <v>146</v>
      </c>
      <c r="J55" s="98">
        <v>1.7500000000000002E-2</v>
      </c>
      <c r="K55" s="95">
        <v>5.3999999999980322E-3</v>
      </c>
      <c r="L55" s="94">
        <v>1515239.059565</v>
      </c>
      <c r="M55" s="96">
        <v>107.33</v>
      </c>
      <c r="N55" s="84"/>
      <c r="O55" s="94">
        <v>1626.3060909579999</v>
      </c>
      <c r="P55" s="95">
        <v>7.7678809660601772E-5</v>
      </c>
      <c r="Q55" s="95">
        <f t="shared" si="2"/>
        <v>2.7178787836750609E-2</v>
      </c>
      <c r="R55" s="95">
        <f>O55/'סכום נכסי הקרן'!$C$42</f>
        <v>2.0561600205559393E-3</v>
      </c>
    </row>
    <row r="56" spans="2:18">
      <c r="B56" s="86" t="s">
        <v>316</v>
      </c>
      <c r="C56" s="84" t="s">
        <v>317</v>
      </c>
      <c r="D56" s="97" t="s">
        <v>102</v>
      </c>
      <c r="E56" s="84" t="s">
        <v>245</v>
      </c>
      <c r="F56" s="84"/>
      <c r="G56" s="84"/>
      <c r="H56" s="94">
        <v>8.0399999999841416</v>
      </c>
      <c r="I56" s="97" t="s">
        <v>146</v>
      </c>
      <c r="J56" s="98">
        <v>2.2499999999999999E-2</v>
      </c>
      <c r="K56" s="95">
        <v>8.4999999999731228E-3</v>
      </c>
      <c r="L56" s="94">
        <v>397333.804099</v>
      </c>
      <c r="M56" s="96">
        <v>112.37</v>
      </c>
      <c r="N56" s="84"/>
      <c r="O56" s="94">
        <v>446.48398635200004</v>
      </c>
      <c r="P56" s="95">
        <v>2.5512130528487652E-5</v>
      </c>
      <c r="Q56" s="95">
        <f t="shared" si="2"/>
        <v>7.4616295204425042E-3</v>
      </c>
      <c r="R56" s="95">
        <f>O56/'סכום נכסי הקרן'!$C$42</f>
        <v>5.6449553233526878E-4</v>
      </c>
    </row>
    <row r="57" spans="2:18">
      <c r="B57" s="86" t="s">
        <v>318</v>
      </c>
      <c r="C57" s="84" t="s">
        <v>319</v>
      </c>
      <c r="D57" s="97" t="s">
        <v>102</v>
      </c>
      <c r="E57" s="84" t="s">
        <v>245</v>
      </c>
      <c r="F57" s="84"/>
      <c r="G57" s="84"/>
      <c r="H57" s="94">
        <v>7.9999999123608084E-2</v>
      </c>
      <c r="I57" s="97" t="s">
        <v>146</v>
      </c>
      <c r="J57" s="98">
        <v>0.05</v>
      </c>
      <c r="K57" s="95">
        <v>3.499999996870029E-3</v>
      </c>
      <c r="L57" s="94">
        <v>304.36480799999998</v>
      </c>
      <c r="M57" s="96">
        <v>104.97</v>
      </c>
      <c r="N57" s="84"/>
      <c r="O57" s="94">
        <v>0.31949176600000001</v>
      </c>
      <c r="P57" s="95">
        <v>4.1132190092908941E-8</v>
      </c>
      <c r="Q57" s="95">
        <f t="shared" si="2"/>
        <v>5.3393386226498644E-6</v>
      </c>
      <c r="R57" s="95">
        <f>O57/'סכום נכסי הקרן'!$C$42</f>
        <v>4.0393761039106803E-7</v>
      </c>
    </row>
    <row r="58" spans="2:18">
      <c r="B58" s="87"/>
      <c r="C58" s="84"/>
      <c r="D58" s="84"/>
      <c r="E58" s="84"/>
      <c r="F58" s="84"/>
      <c r="G58" s="84"/>
      <c r="H58" s="84"/>
      <c r="I58" s="84"/>
      <c r="J58" s="84"/>
      <c r="K58" s="95"/>
      <c r="L58" s="94"/>
      <c r="M58" s="96"/>
      <c r="N58" s="84"/>
      <c r="O58" s="84"/>
      <c r="P58" s="84"/>
      <c r="Q58" s="95"/>
      <c r="R58" s="84"/>
    </row>
    <row r="59" spans="2:18">
      <c r="B59" s="85" t="s">
        <v>25</v>
      </c>
      <c r="C59" s="82"/>
      <c r="D59" s="82"/>
      <c r="E59" s="82"/>
      <c r="F59" s="82"/>
      <c r="G59" s="82"/>
      <c r="H59" s="91">
        <v>0.41000000000010223</v>
      </c>
      <c r="I59" s="82"/>
      <c r="J59" s="82"/>
      <c r="K59" s="92">
        <v>2.0000000000204394E-3</v>
      </c>
      <c r="L59" s="91"/>
      <c r="M59" s="93"/>
      <c r="N59" s="82"/>
      <c r="O59" s="91">
        <f>O60</f>
        <v>97.848778139000004</v>
      </c>
      <c r="P59" s="82"/>
      <c r="Q59" s="92">
        <f t="shared" ref="Q59:Q60" si="3">O59/$O$11</f>
        <v>1.635246400361568E-3</v>
      </c>
      <c r="R59" s="92">
        <f>O59/'סכום נכסי הקרן'!$C$42</f>
        <v>1.2371148751656228E-4</v>
      </c>
    </row>
    <row r="60" spans="2:18">
      <c r="B60" s="86" t="s">
        <v>320</v>
      </c>
      <c r="C60" s="84" t="s">
        <v>321</v>
      </c>
      <c r="D60" s="97" t="s">
        <v>102</v>
      </c>
      <c r="E60" s="84" t="s">
        <v>245</v>
      </c>
      <c r="F60" s="84"/>
      <c r="G60" s="84"/>
      <c r="H60" s="94">
        <v>0.41000000000010223</v>
      </c>
      <c r="I60" s="97" t="s">
        <v>146</v>
      </c>
      <c r="J60" s="98">
        <v>1.2999999999999999E-3</v>
      </c>
      <c r="K60" s="95">
        <v>2.0000000000204394E-3</v>
      </c>
      <c r="L60" s="94">
        <v>97858.566682000004</v>
      </c>
      <c r="M60" s="96">
        <v>99.99</v>
      </c>
      <c r="N60" s="84"/>
      <c r="O60" s="94">
        <v>97.848778139000004</v>
      </c>
      <c r="P60" s="95">
        <v>6.1574182141472786E-6</v>
      </c>
      <c r="Q60" s="95">
        <f t="shared" si="3"/>
        <v>1.635246400361568E-3</v>
      </c>
      <c r="R60" s="95">
        <f>O60/'סכום נכסי הקרן'!$C$42</f>
        <v>1.2371148751656228E-4</v>
      </c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B64" s="99" t="s">
        <v>94</v>
      </c>
      <c r="C64" s="100"/>
      <c r="D64" s="100"/>
    </row>
    <row r="65" spans="2:4">
      <c r="B65" s="99" t="s">
        <v>215</v>
      </c>
      <c r="C65" s="100"/>
      <c r="D65" s="100"/>
    </row>
    <row r="66" spans="2:4">
      <c r="B66" s="134" t="s">
        <v>223</v>
      </c>
      <c r="C66" s="134"/>
      <c r="D66" s="134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C67:D1048576 E1:I30 D1:D29 R1:AF1048576 AJ1:XFD1048576 AG1:AI27 AG31:AI1048576 A1:B1048576 E32:I1048576 C32:D65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topLeftCell="A19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161</v>
      </c>
      <c r="C1" s="78" t="s" vm="1">
        <v>240</v>
      </c>
    </row>
    <row r="2" spans="2:67">
      <c r="B2" s="57" t="s">
        <v>160</v>
      </c>
      <c r="C2" s="78" t="s">
        <v>241</v>
      </c>
    </row>
    <row r="3" spans="2:67">
      <c r="B3" s="57" t="s">
        <v>162</v>
      </c>
      <c r="C3" s="78" t="s">
        <v>242</v>
      </c>
    </row>
    <row r="4" spans="2:67">
      <c r="B4" s="57" t="s">
        <v>163</v>
      </c>
      <c r="C4" s="78">
        <v>2112</v>
      </c>
    </row>
    <row r="6" spans="2:67" ht="26.25" customHeight="1">
      <c r="B6" s="131" t="s">
        <v>191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BO6" s="3"/>
    </row>
    <row r="7" spans="2:67" ht="26.25" customHeight="1">
      <c r="B7" s="131" t="s">
        <v>70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Z7" s="44"/>
      <c r="BJ7" s="3"/>
      <c r="BO7" s="3"/>
    </row>
    <row r="8" spans="2:67" s="3" customFormat="1" ht="78.75">
      <c r="B8" s="38" t="s">
        <v>97</v>
      </c>
      <c r="C8" s="14" t="s">
        <v>35</v>
      </c>
      <c r="D8" s="14" t="s">
        <v>101</v>
      </c>
      <c r="E8" s="14" t="s">
        <v>207</v>
      </c>
      <c r="F8" s="14" t="s">
        <v>99</v>
      </c>
      <c r="G8" s="14" t="s">
        <v>48</v>
      </c>
      <c r="H8" s="14" t="s">
        <v>15</v>
      </c>
      <c r="I8" s="14" t="s">
        <v>49</v>
      </c>
      <c r="J8" s="14" t="s">
        <v>84</v>
      </c>
      <c r="K8" s="14" t="s">
        <v>18</v>
      </c>
      <c r="L8" s="14" t="s">
        <v>83</v>
      </c>
      <c r="M8" s="14" t="s">
        <v>17</v>
      </c>
      <c r="N8" s="14" t="s">
        <v>19</v>
      </c>
      <c r="O8" s="14" t="s">
        <v>217</v>
      </c>
      <c r="P8" s="14" t="s">
        <v>216</v>
      </c>
      <c r="Q8" s="14" t="s">
        <v>47</v>
      </c>
      <c r="R8" s="14" t="s">
        <v>46</v>
      </c>
      <c r="S8" s="14" t="s">
        <v>164</v>
      </c>
      <c r="T8" s="39" t="s">
        <v>166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224</v>
      </c>
      <c r="P9" s="17"/>
      <c r="Q9" s="17" t="s">
        <v>220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95</v>
      </c>
      <c r="R10" s="20" t="s">
        <v>96</v>
      </c>
      <c r="S10" s="46" t="s">
        <v>167</v>
      </c>
      <c r="T10" s="73" t="s">
        <v>208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161</v>
      </c>
      <c r="C1" s="78" t="s" vm="1">
        <v>240</v>
      </c>
    </row>
    <row r="2" spans="2:66">
      <c r="B2" s="57" t="s">
        <v>160</v>
      </c>
      <c r="C2" s="78" t="s">
        <v>241</v>
      </c>
    </row>
    <row r="3" spans="2:66">
      <c r="B3" s="57" t="s">
        <v>162</v>
      </c>
      <c r="C3" s="78" t="s">
        <v>242</v>
      </c>
    </row>
    <row r="4" spans="2:66">
      <c r="B4" s="57" t="s">
        <v>163</v>
      </c>
      <c r="C4" s="78">
        <v>2112</v>
      </c>
    </row>
    <row r="6" spans="2:66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66" ht="26.25" customHeight="1">
      <c r="B7" s="137" t="s">
        <v>71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BN7" s="3"/>
    </row>
    <row r="8" spans="2:66" s="3" customFormat="1" ht="78.75">
      <c r="B8" s="23" t="s">
        <v>97</v>
      </c>
      <c r="C8" s="31" t="s">
        <v>35</v>
      </c>
      <c r="D8" s="31" t="s">
        <v>101</v>
      </c>
      <c r="E8" s="31" t="s">
        <v>207</v>
      </c>
      <c r="F8" s="31" t="s">
        <v>99</v>
      </c>
      <c r="G8" s="31" t="s">
        <v>48</v>
      </c>
      <c r="H8" s="31" t="s">
        <v>15</v>
      </c>
      <c r="I8" s="31" t="s">
        <v>49</v>
      </c>
      <c r="J8" s="31" t="s">
        <v>84</v>
      </c>
      <c r="K8" s="31" t="s">
        <v>18</v>
      </c>
      <c r="L8" s="31" t="s">
        <v>83</v>
      </c>
      <c r="M8" s="31" t="s">
        <v>17</v>
      </c>
      <c r="N8" s="31" t="s">
        <v>19</v>
      </c>
      <c r="O8" s="14" t="s">
        <v>217</v>
      </c>
      <c r="P8" s="31" t="s">
        <v>216</v>
      </c>
      <c r="Q8" s="31" t="s">
        <v>231</v>
      </c>
      <c r="R8" s="31" t="s">
        <v>47</v>
      </c>
      <c r="S8" s="14" t="s">
        <v>46</v>
      </c>
      <c r="T8" s="31" t="s">
        <v>164</v>
      </c>
      <c r="U8" s="15" t="s">
        <v>166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224</v>
      </c>
      <c r="P9" s="33"/>
      <c r="Q9" s="17" t="s">
        <v>220</v>
      </c>
      <c r="R9" s="33" t="s">
        <v>220</v>
      </c>
      <c r="S9" s="17" t="s">
        <v>20</v>
      </c>
      <c r="T9" s="33" t="s">
        <v>220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95</v>
      </c>
      <c r="R10" s="20" t="s">
        <v>96</v>
      </c>
      <c r="S10" s="20" t="s">
        <v>167</v>
      </c>
      <c r="T10" s="21" t="s">
        <v>208</v>
      </c>
      <c r="U10" s="21" t="s">
        <v>226</v>
      </c>
      <c r="V10" s="5"/>
      <c r="BI10" s="1"/>
      <c r="BJ10" s="3"/>
      <c r="BK10" s="1"/>
    </row>
    <row r="11" spans="2:66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"/>
      <c r="BI11" s="1"/>
      <c r="BJ11" s="3"/>
      <c r="BK11" s="1"/>
      <c r="BN11" s="1"/>
    </row>
    <row r="12" spans="2:66">
      <c r="B12" s="99" t="s">
        <v>232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BJ12" s="3"/>
    </row>
    <row r="13" spans="2:66" ht="20.25">
      <c r="B13" s="99" t="s">
        <v>94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BJ13" s="4"/>
    </row>
    <row r="14" spans="2:66">
      <c r="B14" s="99" t="s">
        <v>215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2:66">
      <c r="B15" s="99" t="s">
        <v>223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2:66">
      <c r="B16" s="134" t="s">
        <v>228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2:61" ht="2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BI17" s="4"/>
    </row>
    <row r="18" spans="2:6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2:6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BI19" s="3"/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2:6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2:2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2:2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2:2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2:2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2:2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2:2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2:2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2:2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2:2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2:2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2:2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2:2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2:2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2:2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2:2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2:2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2:2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2:2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2:2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2:2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2:2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2:2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2:2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2:2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2:2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2:2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2:2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2:2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2:2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2:21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2:2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2:2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2:2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2:2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2:2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2:2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2:21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2:2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2:21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2:2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2:2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2:2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2:2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2:2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2:2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2:2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2:2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2:21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2:21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2:2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2:2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2:2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2:21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2:21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2:21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2:2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2:2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2:21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2:2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2:2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2:21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2:21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2:2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2:21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2:2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2:2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2:21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2:2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2:2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2:2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2:2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2:2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2:2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2:2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2:2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2:2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2:2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2:2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161</v>
      </c>
      <c r="C1" s="78" t="s" vm="1">
        <v>240</v>
      </c>
    </row>
    <row r="2" spans="2:62">
      <c r="B2" s="57" t="s">
        <v>160</v>
      </c>
      <c r="C2" s="78" t="s">
        <v>241</v>
      </c>
    </row>
    <row r="3" spans="2:62">
      <c r="B3" s="57" t="s">
        <v>162</v>
      </c>
      <c r="C3" s="78" t="s">
        <v>242</v>
      </c>
    </row>
    <row r="4" spans="2:62">
      <c r="B4" s="57" t="s">
        <v>163</v>
      </c>
      <c r="C4" s="78">
        <v>2112</v>
      </c>
    </row>
    <row r="6" spans="2:62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BJ6" s="3"/>
    </row>
    <row r="7" spans="2:62" ht="26.25" customHeight="1">
      <c r="B7" s="137" t="s">
        <v>72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F7" s="3"/>
      <c r="BJ7" s="3"/>
    </row>
    <row r="8" spans="2:62" s="3" customFormat="1" ht="78.75">
      <c r="B8" s="23" t="s">
        <v>97</v>
      </c>
      <c r="C8" s="31" t="s">
        <v>35</v>
      </c>
      <c r="D8" s="31" t="s">
        <v>101</v>
      </c>
      <c r="E8" s="31" t="s">
        <v>207</v>
      </c>
      <c r="F8" s="31" t="s">
        <v>99</v>
      </c>
      <c r="G8" s="31" t="s">
        <v>48</v>
      </c>
      <c r="H8" s="31" t="s">
        <v>83</v>
      </c>
      <c r="I8" s="14" t="s">
        <v>217</v>
      </c>
      <c r="J8" s="14" t="s">
        <v>216</v>
      </c>
      <c r="K8" s="31" t="s">
        <v>231</v>
      </c>
      <c r="L8" s="14" t="s">
        <v>47</v>
      </c>
      <c r="M8" s="14" t="s">
        <v>46</v>
      </c>
      <c r="N8" s="14" t="s">
        <v>164</v>
      </c>
      <c r="O8" s="15" t="s">
        <v>166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224</v>
      </c>
      <c r="J9" s="17"/>
      <c r="K9" s="17" t="s">
        <v>220</v>
      </c>
      <c r="L9" s="17" t="s">
        <v>220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BF11" s="1"/>
      <c r="BG11" s="3"/>
      <c r="BH11" s="1"/>
      <c r="BJ11" s="1"/>
    </row>
    <row r="12" spans="2:62" ht="20.25">
      <c r="B12" s="99" t="s">
        <v>232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BG12" s="4"/>
    </row>
    <row r="13" spans="2:62">
      <c r="B13" s="99" t="s">
        <v>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2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2">
      <c r="B15" s="99" t="s">
        <v>223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2" ht="20.25">
      <c r="B16" s="99" t="s">
        <v>229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BF16" s="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22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9.5703125" style="2" bestFit="1" customWidth="1"/>
    <col min="4" max="4" width="6.5703125" style="2" bestFit="1" customWidth="1"/>
    <col min="5" max="5" width="11.28515625" style="2" bestFit="1" customWidth="1"/>
    <col min="6" max="6" width="21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161</v>
      </c>
      <c r="C1" s="78" t="s" vm="1">
        <v>240</v>
      </c>
    </row>
    <row r="2" spans="2:63">
      <c r="B2" s="57" t="s">
        <v>160</v>
      </c>
      <c r="C2" s="78" t="s">
        <v>241</v>
      </c>
    </row>
    <row r="3" spans="2:63">
      <c r="B3" s="57" t="s">
        <v>162</v>
      </c>
      <c r="C3" s="78" t="s">
        <v>242</v>
      </c>
    </row>
    <row r="4" spans="2:63">
      <c r="B4" s="57" t="s">
        <v>163</v>
      </c>
      <c r="C4" s="78">
        <v>2112</v>
      </c>
    </row>
    <row r="6" spans="2:63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BK6" s="3"/>
    </row>
    <row r="7" spans="2:63" ht="26.25" customHeight="1">
      <c r="B7" s="137" t="s">
        <v>239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BH7" s="3"/>
      <c r="BK7" s="3"/>
    </row>
    <row r="8" spans="2:63" s="3" customFormat="1" ht="74.25" customHeight="1">
      <c r="B8" s="23" t="s">
        <v>97</v>
      </c>
      <c r="C8" s="31" t="s">
        <v>35</v>
      </c>
      <c r="D8" s="31" t="s">
        <v>101</v>
      </c>
      <c r="E8" s="31" t="s">
        <v>99</v>
      </c>
      <c r="F8" s="31" t="s">
        <v>48</v>
      </c>
      <c r="G8" s="31" t="s">
        <v>83</v>
      </c>
      <c r="H8" s="31" t="s">
        <v>217</v>
      </c>
      <c r="I8" s="31" t="s">
        <v>216</v>
      </c>
      <c r="J8" s="31" t="s">
        <v>231</v>
      </c>
      <c r="K8" s="31" t="s">
        <v>47</v>
      </c>
      <c r="L8" s="31" t="s">
        <v>46</v>
      </c>
      <c r="M8" s="31" t="s">
        <v>164</v>
      </c>
      <c r="N8" s="15" t="s">
        <v>166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224</v>
      </c>
      <c r="I9" s="33"/>
      <c r="J9" s="17" t="s">
        <v>220</v>
      </c>
      <c r="K9" s="33" t="s">
        <v>220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 t="s">
        <v>234</v>
      </c>
      <c r="C11" s="80"/>
      <c r="D11" s="80"/>
      <c r="E11" s="80"/>
      <c r="F11" s="80"/>
      <c r="G11" s="80"/>
      <c r="H11" s="88"/>
      <c r="I11" s="90"/>
      <c r="J11" s="80"/>
      <c r="K11" s="88">
        <v>435184.87192000041</v>
      </c>
      <c r="L11" s="80"/>
      <c r="M11" s="89">
        <f>K11/$K$11</f>
        <v>1</v>
      </c>
      <c r="N11" s="89">
        <f>K11/'סכום נכסי הקרן'!$C$42</f>
        <v>0.55020991446054346</v>
      </c>
      <c r="O11" s="5"/>
      <c r="BH11" s="1"/>
      <c r="BI11" s="3"/>
      <c r="BK11" s="1"/>
    </row>
    <row r="12" spans="2:63" ht="20.25">
      <c r="B12" s="81" t="s">
        <v>213</v>
      </c>
      <c r="C12" s="82"/>
      <c r="D12" s="82"/>
      <c r="E12" s="82"/>
      <c r="F12" s="82"/>
      <c r="G12" s="82"/>
      <c r="H12" s="91"/>
      <c r="I12" s="93"/>
      <c r="J12" s="82"/>
      <c r="K12" s="91">
        <v>256822.41336000001</v>
      </c>
      <c r="L12" s="82"/>
      <c r="M12" s="92">
        <f t="shared" ref="M12:M17" si="0">K12/$K$11</f>
        <v>0.59014554487365412</v>
      </c>
      <c r="N12" s="92">
        <f>K12/'סכום נכסי הקרן'!$C$42</f>
        <v>0.32470392976420404</v>
      </c>
      <c r="BI12" s="4"/>
    </row>
    <row r="13" spans="2:63">
      <c r="B13" s="102" t="s">
        <v>235</v>
      </c>
      <c r="C13" s="82"/>
      <c r="D13" s="82"/>
      <c r="E13" s="82"/>
      <c r="F13" s="82"/>
      <c r="G13" s="82"/>
      <c r="H13" s="91"/>
      <c r="I13" s="93"/>
      <c r="J13" s="82"/>
      <c r="K13" s="91">
        <v>103371.18764</v>
      </c>
      <c r="L13" s="82"/>
      <c r="M13" s="92">
        <f t="shared" si="0"/>
        <v>0.23753396386215056</v>
      </c>
      <c r="N13" s="92">
        <f>K13/'סכום נכסי הקרן'!$C$42</f>
        <v>0.1306935419380677</v>
      </c>
    </row>
    <row r="14" spans="2:63">
      <c r="B14" s="87" t="s">
        <v>322</v>
      </c>
      <c r="C14" s="84" t="s">
        <v>323</v>
      </c>
      <c r="D14" s="97" t="s">
        <v>102</v>
      </c>
      <c r="E14" s="84" t="s">
        <v>324</v>
      </c>
      <c r="F14" s="97" t="s">
        <v>704</v>
      </c>
      <c r="G14" s="97" t="s">
        <v>146</v>
      </c>
      <c r="H14" s="94">
        <v>1679935</v>
      </c>
      <c r="I14" s="96">
        <v>1602</v>
      </c>
      <c r="J14" s="84"/>
      <c r="K14" s="94">
        <v>26912.558699999998</v>
      </c>
      <c r="L14" s="95">
        <v>0.17722904744562973</v>
      </c>
      <c r="M14" s="95">
        <f t="shared" si="0"/>
        <v>6.1841668763125815E-2</v>
      </c>
      <c r="N14" s="95">
        <f>K14/'סכום נכסי הקרן'!$C$42</f>
        <v>3.4025899280256719E-2</v>
      </c>
    </row>
    <row r="15" spans="2:63">
      <c r="B15" s="87" t="s">
        <v>325</v>
      </c>
      <c r="C15" s="84" t="s">
        <v>326</v>
      </c>
      <c r="D15" s="97" t="s">
        <v>102</v>
      </c>
      <c r="E15" s="84" t="s">
        <v>327</v>
      </c>
      <c r="F15" s="97" t="s">
        <v>704</v>
      </c>
      <c r="G15" s="97" t="s">
        <v>146</v>
      </c>
      <c r="H15" s="94">
        <v>1648168</v>
      </c>
      <c r="I15" s="96">
        <v>1598</v>
      </c>
      <c r="J15" s="84"/>
      <c r="K15" s="94">
        <v>26337.72464</v>
      </c>
      <c r="L15" s="95">
        <v>0.21310820642856579</v>
      </c>
      <c r="M15" s="95">
        <f t="shared" si="0"/>
        <v>6.0520772525478869E-2</v>
      </c>
      <c r="N15" s="95">
        <f>K15/'סכום נכסי הקרן'!$C$42</f>
        <v>3.3299129074329734E-2</v>
      </c>
    </row>
    <row r="16" spans="2:63" ht="20.25">
      <c r="B16" s="87" t="s">
        <v>328</v>
      </c>
      <c r="C16" s="84" t="s">
        <v>329</v>
      </c>
      <c r="D16" s="97" t="s">
        <v>102</v>
      </c>
      <c r="E16" s="84" t="s">
        <v>330</v>
      </c>
      <c r="F16" s="97" t="s">
        <v>704</v>
      </c>
      <c r="G16" s="97" t="s">
        <v>146</v>
      </c>
      <c r="H16" s="94">
        <v>160814</v>
      </c>
      <c r="I16" s="96">
        <v>15980</v>
      </c>
      <c r="J16" s="84"/>
      <c r="K16" s="94">
        <v>25698.0772</v>
      </c>
      <c r="L16" s="95">
        <v>0.12626935588605026</v>
      </c>
      <c r="M16" s="95">
        <f t="shared" si="0"/>
        <v>5.9050943307431998E-2</v>
      </c>
      <c r="N16" s="95">
        <f>K16/'סכום נכסי הקרן'!$C$42</f>
        <v>3.2490414465996563E-2</v>
      </c>
      <c r="BH16" s="4"/>
    </row>
    <row r="17" spans="2:14">
      <c r="B17" s="87" t="s">
        <v>331</v>
      </c>
      <c r="C17" s="84" t="s">
        <v>332</v>
      </c>
      <c r="D17" s="97" t="s">
        <v>102</v>
      </c>
      <c r="E17" s="84" t="s">
        <v>333</v>
      </c>
      <c r="F17" s="97" t="s">
        <v>704</v>
      </c>
      <c r="G17" s="97" t="s">
        <v>146</v>
      </c>
      <c r="H17" s="94">
        <v>1523570</v>
      </c>
      <c r="I17" s="96">
        <v>1603</v>
      </c>
      <c r="J17" s="84"/>
      <c r="K17" s="94">
        <v>24422.827100000002</v>
      </c>
      <c r="L17" s="95">
        <v>0.10506575013912728</v>
      </c>
      <c r="M17" s="95">
        <f t="shared" si="0"/>
        <v>5.6120579266113885E-2</v>
      </c>
      <c r="N17" s="95">
        <f>K17/'סכום נכסי הקרן'!$C$42</f>
        <v>3.087809911748467E-2</v>
      </c>
    </row>
    <row r="18" spans="2:14">
      <c r="B18" s="83"/>
      <c r="C18" s="84"/>
      <c r="D18" s="84"/>
      <c r="E18" s="84"/>
      <c r="F18" s="84"/>
      <c r="G18" s="84"/>
      <c r="H18" s="94"/>
      <c r="I18" s="96"/>
      <c r="J18" s="84"/>
      <c r="K18" s="84"/>
      <c r="L18" s="84"/>
      <c r="M18" s="95"/>
      <c r="N18" s="84"/>
    </row>
    <row r="19" spans="2:14">
      <c r="B19" s="102" t="s">
        <v>236</v>
      </c>
      <c r="C19" s="82"/>
      <c r="D19" s="82"/>
      <c r="E19" s="82"/>
      <c r="F19" s="82"/>
      <c r="G19" s="82"/>
      <c r="H19" s="91"/>
      <c r="I19" s="93"/>
      <c r="J19" s="82"/>
      <c r="K19" s="91">
        <v>153451.22571999999</v>
      </c>
      <c r="L19" s="82"/>
      <c r="M19" s="92">
        <f t="shared" ref="M19:M26" si="1">K19/$K$11</f>
        <v>0.35261158101150347</v>
      </c>
      <c r="N19" s="92">
        <f>K19/'סכום נכסי הקרן'!$C$42</f>
        <v>0.19401038782613633</v>
      </c>
    </row>
    <row r="20" spans="2:14">
      <c r="B20" s="87" t="s">
        <v>334</v>
      </c>
      <c r="C20" s="84" t="s">
        <v>335</v>
      </c>
      <c r="D20" s="97" t="s">
        <v>102</v>
      </c>
      <c r="E20" s="84" t="s">
        <v>324</v>
      </c>
      <c r="F20" s="97" t="s">
        <v>705</v>
      </c>
      <c r="G20" s="97" t="s">
        <v>146</v>
      </c>
      <c r="H20" s="94">
        <v>11869786</v>
      </c>
      <c r="I20" s="96">
        <v>354.84</v>
      </c>
      <c r="J20" s="84"/>
      <c r="K20" s="94">
        <v>42118.748639999998</v>
      </c>
      <c r="L20" s="95">
        <v>0.13834585123615703</v>
      </c>
      <c r="M20" s="95">
        <f t="shared" si="1"/>
        <v>9.6783577182211061E-2</v>
      </c>
      <c r="N20" s="95">
        <f>K20/'סכום נכסי הקרן'!$C$42</f>
        <v>5.325128372260976E-2</v>
      </c>
    </row>
    <row r="21" spans="2:14">
      <c r="B21" s="87" t="s">
        <v>336</v>
      </c>
      <c r="C21" s="84" t="s">
        <v>337</v>
      </c>
      <c r="D21" s="97" t="s">
        <v>102</v>
      </c>
      <c r="E21" s="84" t="s">
        <v>324</v>
      </c>
      <c r="F21" s="97" t="s">
        <v>705</v>
      </c>
      <c r="G21" s="97" t="s">
        <v>146</v>
      </c>
      <c r="H21" s="94">
        <v>1334200</v>
      </c>
      <c r="I21" s="96">
        <v>382.91</v>
      </c>
      <c r="J21" s="84"/>
      <c r="K21" s="94">
        <v>5108.7852199999998</v>
      </c>
      <c r="L21" s="95">
        <v>9.2527210642335239E-2</v>
      </c>
      <c r="M21" s="95">
        <f t="shared" si="1"/>
        <v>1.1739344700702608E-2</v>
      </c>
      <c r="N21" s="95">
        <f>K21/'סכום נכסי הקרן'!$C$42</f>
        <v>6.4591038435964157E-3</v>
      </c>
    </row>
    <row r="22" spans="2:14">
      <c r="B22" s="87" t="s">
        <v>338</v>
      </c>
      <c r="C22" s="84" t="s">
        <v>339</v>
      </c>
      <c r="D22" s="97" t="s">
        <v>102</v>
      </c>
      <c r="E22" s="84" t="s">
        <v>327</v>
      </c>
      <c r="F22" s="97" t="s">
        <v>705</v>
      </c>
      <c r="G22" s="97" t="s">
        <v>146</v>
      </c>
      <c r="H22" s="94">
        <v>12238677</v>
      </c>
      <c r="I22" s="96">
        <v>344.85</v>
      </c>
      <c r="J22" s="84"/>
      <c r="K22" s="94">
        <v>42205.07763</v>
      </c>
      <c r="L22" s="95">
        <v>0.16633179939537562</v>
      </c>
      <c r="M22" s="95">
        <f t="shared" si="1"/>
        <v>9.6981950323306546E-2</v>
      </c>
      <c r="N22" s="95">
        <f>K22/'סכום נכסי הקרן'!$C$42</f>
        <v>5.336043059160317E-2</v>
      </c>
    </row>
    <row r="23" spans="2:14">
      <c r="B23" s="87" t="s">
        <v>340</v>
      </c>
      <c r="C23" s="84" t="s">
        <v>341</v>
      </c>
      <c r="D23" s="97" t="s">
        <v>102</v>
      </c>
      <c r="E23" s="84" t="s">
        <v>327</v>
      </c>
      <c r="F23" s="97" t="s">
        <v>705</v>
      </c>
      <c r="G23" s="97" t="s">
        <v>146</v>
      </c>
      <c r="H23" s="94">
        <v>1600600</v>
      </c>
      <c r="I23" s="96">
        <v>379.95</v>
      </c>
      <c r="J23" s="84"/>
      <c r="K23" s="94">
        <v>6081.4796999999999</v>
      </c>
      <c r="L23" s="95">
        <v>0.1222273385733933</v>
      </c>
      <c r="M23" s="95">
        <f t="shared" si="1"/>
        <v>1.3974474050922321E-2</v>
      </c>
      <c r="N23" s="95">
        <f>K23/'סכום נכסי הקרן'!$C$42</f>
        <v>7.6888941721890546E-3</v>
      </c>
    </row>
    <row r="24" spans="2:14">
      <c r="B24" s="87" t="s">
        <v>342</v>
      </c>
      <c r="C24" s="84" t="s">
        <v>343</v>
      </c>
      <c r="D24" s="97" t="s">
        <v>102</v>
      </c>
      <c r="E24" s="84" t="s">
        <v>330</v>
      </c>
      <c r="F24" s="97" t="s">
        <v>705</v>
      </c>
      <c r="G24" s="97" t="s">
        <v>146</v>
      </c>
      <c r="H24" s="94">
        <v>292000</v>
      </c>
      <c r="I24" s="96">
        <v>3816.68</v>
      </c>
      <c r="J24" s="84"/>
      <c r="K24" s="94">
        <v>11144.705599999999</v>
      </c>
      <c r="L24" s="95">
        <v>0.17887936975652191</v>
      </c>
      <c r="M24" s="95">
        <f t="shared" si="1"/>
        <v>2.560912917498823E-2</v>
      </c>
      <c r="N24" s="95">
        <f>K24/'סכום נכסי הקרן'!$C$42</f>
        <v>1.4090396772779283E-2</v>
      </c>
    </row>
    <row r="25" spans="2:14">
      <c r="B25" s="87" t="s">
        <v>344</v>
      </c>
      <c r="C25" s="84" t="s">
        <v>345</v>
      </c>
      <c r="D25" s="97" t="s">
        <v>102</v>
      </c>
      <c r="E25" s="84" t="s">
        <v>330</v>
      </c>
      <c r="F25" s="97" t="s">
        <v>705</v>
      </c>
      <c r="G25" s="97" t="s">
        <v>146</v>
      </c>
      <c r="H25" s="94">
        <v>36268159</v>
      </c>
      <c r="I25" s="96">
        <v>105.26</v>
      </c>
      <c r="J25" s="84"/>
      <c r="K25" s="94">
        <v>38175.864159999997</v>
      </c>
      <c r="L25" s="95">
        <v>0.18776287781308706</v>
      </c>
      <c r="M25" s="95">
        <f t="shared" si="1"/>
        <v>8.7723325472163535E-2</v>
      </c>
      <c r="N25" s="95">
        <f>K25/'סכום נכסי הקרן'!$C$42</f>
        <v>4.8266243404233515E-2</v>
      </c>
    </row>
    <row r="26" spans="2:14">
      <c r="B26" s="87" t="s">
        <v>346</v>
      </c>
      <c r="C26" s="84" t="s">
        <v>347</v>
      </c>
      <c r="D26" s="97" t="s">
        <v>102</v>
      </c>
      <c r="E26" s="84" t="s">
        <v>333</v>
      </c>
      <c r="F26" s="97" t="s">
        <v>705</v>
      </c>
      <c r="G26" s="97" t="s">
        <v>146</v>
      </c>
      <c r="H26" s="94">
        <v>2247057</v>
      </c>
      <c r="I26" s="96">
        <v>383.46</v>
      </c>
      <c r="J26" s="84"/>
      <c r="K26" s="94">
        <v>8616.564769999999</v>
      </c>
      <c r="L26" s="95">
        <v>0.10125148983935306</v>
      </c>
      <c r="M26" s="95">
        <f t="shared" si="1"/>
        <v>1.9799780107209178E-2</v>
      </c>
      <c r="N26" s="95">
        <f>K26/'סכום נכסי הקרן'!$C$42</f>
        <v>1.0894035319125132E-2</v>
      </c>
    </row>
    <row r="27" spans="2:14">
      <c r="B27" s="83"/>
      <c r="C27" s="84"/>
      <c r="D27" s="84"/>
      <c r="E27" s="84"/>
      <c r="F27" s="84"/>
      <c r="G27" s="84"/>
      <c r="H27" s="94"/>
      <c r="I27" s="96"/>
      <c r="J27" s="84"/>
      <c r="K27" s="84"/>
      <c r="L27" s="84"/>
      <c r="M27" s="95"/>
      <c r="N27" s="84"/>
    </row>
    <row r="28" spans="2:14">
      <c r="B28" s="81" t="s">
        <v>212</v>
      </c>
      <c r="C28" s="82"/>
      <c r="D28" s="82"/>
      <c r="E28" s="82"/>
      <c r="F28" s="82"/>
      <c r="G28" s="82"/>
      <c r="H28" s="91"/>
      <c r="I28" s="93"/>
      <c r="J28" s="82"/>
      <c r="K28" s="91">
        <v>178362.45856000055</v>
      </c>
      <c r="L28" s="82"/>
      <c r="M28" s="92">
        <f t="shared" ref="M28:M39" si="2">K28/$K$11</f>
        <v>0.40985445512634627</v>
      </c>
      <c r="N28" s="92">
        <f>K28/'סכום נכסי הקרן'!$C$42</f>
        <v>0.22550598469633962</v>
      </c>
    </row>
    <row r="29" spans="2:14">
      <c r="B29" s="102" t="s">
        <v>237</v>
      </c>
      <c r="C29" s="82"/>
      <c r="D29" s="82"/>
      <c r="E29" s="82"/>
      <c r="F29" s="82"/>
      <c r="G29" s="82"/>
      <c r="H29" s="91"/>
      <c r="I29" s="93"/>
      <c r="J29" s="82"/>
      <c r="K29" s="91">
        <v>121687.95665000049</v>
      </c>
      <c r="L29" s="82"/>
      <c r="M29" s="92">
        <f t="shared" si="2"/>
        <v>0.2796235910341347</v>
      </c>
      <c r="N29" s="92">
        <f>K29/'סכום נכסי הקרן'!$C$42</f>
        <v>0.15385167210404124</v>
      </c>
    </row>
    <row r="30" spans="2:14">
      <c r="B30" s="87" t="s">
        <v>348</v>
      </c>
      <c r="C30" s="84" t="s">
        <v>349</v>
      </c>
      <c r="D30" s="97" t="s">
        <v>106</v>
      </c>
      <c r="E30" s="84"/>
      <c r="F30" s="97" t="s">
        <v>704</v>
      </c>
      <c r="G30" s="97" t="s">
        <v>155</v>
      </c>
      <c r="H30" s="94">
        <v>135618</v>
      </c>
      <c r="I30" s="96">
        <v>1805</v>
      </c>
      <c r="J30" s="84"/>
      <c r="K30" s="94">
        <v>7795.84274</v>
      </c>
      <c r="L30" s="95">
        <v>4.7586491707534506E-5</v>
      </c>
      <c r="M30" s="95">
        <f t="shared" si="2"/>
        <v>1.7913864297730234E-2</v>
      </c>
      <c r="N30" s="95">
        <f>K30/'סכום נכסי הקרן'!$C$42</f>
        <v>9.8563857429119356E-3</v>
      </c>
    </row>
    <row r="31" spans="2:14">
      <c r="B31" s="87" t="s">
        <v>350</v>
      </c>
      <c r="C31" s="84" t="s">
        <v>351</v>
      </c>
      <c r="D31" s="97" t="s">
        <v>29</v>
      </c>
      <c r="E31" s="84"/>
      <c r="F31" s="97" t="s">
        <v>704</v>
      </c>
      <c r="G31" s="97" t="s">
        <v>154</v>
      </c>
      <c r="H31" s="94">
        <v>18786</v>
      </c>
      <c r="I31" s="96">
        <v>3768</v>
      </c>
      <c r="J31" s="84"/>
      <c r="K31" s="94">
        <v>1878.2971699999998</v>
      </c>
      <c r="L31" s="95">
        <v>3.5040077578351252E-4</v>
      </c>
      <c r="M31" s="95">
        <f t="shared" si="2"/>
        <v>4.3160902209516266E-3</v>
      </c>
      <c r="N31" s="95">
        <f>K31/'סכום נכסי הקרן'!$C$42</f>
        <v>2.3747556312737825E-3</v>
      </c>
    </row>
    <row r="32" spans="2:14">
      <c r="B32" s="87" t="s">
        <v>352</v>
      </c>
      <c r="C32" s="84" t="s">
        <v>353</v>
      </c>
      <c r="D32" s="97" t="s">
        <v>29</v>
      </c>
      <c r="E32" s="84"/>
      <c r="F32" s="97" t="s">
        <v>704</v>
      </c>
      <c r="G32" s="97" t="s">
        <v>147</v>
      </c>
      <c r="H32" s="94">
        <v>251112.00000000009</v>
      </c>
      <c r="I32" s="96">
        <v>2580.5</v>
      </c>
      <c r="J32" s="84"/>
      <c r="K32" s="94">
        <v>25130.523310000201</v>
      </c>
      <c r="L32" s="95">
        <v>1.1086622516556296E-3</v>
      </c>
      <c r="M32" s="95">
        <f t="shared" si="2"/>
        <v>5.77467759831043E-2</v>
      </c>
      <c r="N32" s="95">
        <f>K32/'סכום נכסי הקרן'!$C$42</f>
        <v>3.1772848674035986E-2</v>
      </c>
    </row>
    <row r="33" spans="2:14">
      <c r="B33" s="87" t="s">
        <v>354</v>
      </c>
      <c r="C33" s="84" t="s">
        <v>355</v>
      </c>
      <c r="D33" s="97" t="s">
        <v>356</v>
      </c>
      <c r="E33" s="84"/>
      <c r="F33" s="97" t="s">
        <v>704</v>
      </c>
      <c r="G33" s="97" t="s">
        <v>145</v>
      </c>
      <c r="H33" s="94">
        <v>148808</v>
      </c>
      <c r="I33" s="96">
        <v>2648</v>
      </c>
      <c r="J33" s="84"/>
      <c r="K33" s="94">
        <v>13618.146269999999</v>
      </c>
      <c r="L33" s="95">
        <v>2.1107517730496454E-2</v>
      </c>
      <c r="M33" s="95">
        <f t="shared" si="2"/>
        <v>3.1292784167606377E-2</v>
      </c>
      <c r="N33" s="95">
        <f>K33/'סכום נכסי הקרן'!$C$42</f>
        <v>1.7217600100090956E-2</v>
      </c>
    </row>
    <row r="34" spans="2:14">
      <c r="B34" s="87" t="s">
        <v>357</v>
      </c>
      <c r="C34" s="84" t="s">
        <v>358</v>
      </c>
      <c r="D34" s="97" t="s">
        <v>356</v>
      </c>
      <c r="E34" s="84"/>
      <c r="F34" s="97" t="s">
        <v>704</v>
      </c>
      <c r="G34" s="97" t="s">
        <v>145</v>
      </c>
      <c r="H34" s="94">
        <v>36176</v>
      </c>
      <c r="I34" s="96">
        <v>3297</v>
      </c>
      <c r="J34" s="84"/>
      <c r="K34" s="94">
        <v>4122.04972</v>
      </c>
      <c r="L34" s="95">
        <v>3.1873127753303965E-3</v>
      </c>
      <c r="M34" s="95">
        <f t="shared" si="2"/>
        <v>9.4719508557681489E-3</v>
      </c>
      <c r="N34" s="95">
        <f>K34/'סכום נכסי הקרן'!$C$42</f>
        <v>5.2115612701266649E-3</v>
      </c>
    </row>
    <row r="35" spans="2:14">
      <c r="B35" s="87" t="s">
        <v>359</v>
      </c>
      <c r="C35" s="84" t="s">
        <v>360</v>
      </c>
      <c r="D35" s="97" t="s">
        <v>105</v>
      </c>
      <c r="E35" s="84"/>
      <c r="F35" s="97" t="s">
        <v>704</v>
      </c>
      <c r="G35" s="97" t="s">
        <v>145</v>
      </c>
      <c r="H35" s="94">
        <v>87992</v>
      </c>
      <c r="I35" s="96">
        <v>3282.875</v>
      </c>
      <c r="J35" s="84"/>
      <c r="K35" s="94">
        <v>9983.2344300000004</v>
      </c>
      <c r="L35" s="95">
        <v>8.323543215579646E-4</v>
      </c>
      <c r="M35" s="95">
        <f t="shared" si="2"/>
        <v>2.294021477804313E-2</v>
      </c>
      <c r="N35" s="95">
        <f>K35/'סכום נכסי הקרן'!$C$42</f>
        <v>1.2621933610733606E-2</v>
      </c>
    </row>
    <row r="36" spans="2:14">
      <c r="B36" s="87" t="s">
        <v>361</v>
      </c>
      <c r="C36" s="84" t="s">
        <v>362</v>
      </c>
      <c r="D36" s="97" t="s">
        <v>105</v>
      </c>
      <c r="E36" s="84"/>
      <c r="F36" s="97" t="s">
        <v>704</v>
      </c>
      <c r="G36" s="97" t="s">
        <v>145</v>
      </c>
      <c r="H36" s="94">
        <v>14426</v>
      </c>
      <c r="I36" s="96">
        <v>58895.5</v>
      </c>
      <c r="J36" s="84"/>
      <c r="K36" s="94">
        <v>29363.091250000001</v>
      </c>
      <c r="L36" s="95">
        <v>1.1116207131016823E-3</v>
      </c>
      <c r="M36" s="95">
        <f t="shared" si="2"/>
        <v>6.7472683782532281E-2</v>
      </c>
      <c r="N36" s="95">
        <f>K36/'סכום נכסי הקרן'!$C$42</f>
        <v>3.712413957241039E-2</v>
      </c>
    </row>
    <row r="37" spans="2:14">
      <c r="B37" s="87" t="s">
        <v>363</v>
      </c>
      <c r="C37" s="84" t="s">
        <v>364</v>
      </c>
      <c r="D37" s="97" t="s">
        <v>117</v>
      </c>
      <c r="E37" s="84"/>
      <c r="F37" s="97" t="s">
        <v>704</v>
      </c>
      <c r="G37" s="97" t="s">
        <v>149</v>
      </c>
      <c r="H37" s="94">
        <v>8078</v>
      </c>
      <c r="I37" s="96">
        <v>8545</v>
      </c>
      <c r="J37" s="84"/>
      <c r="K37" s="94">
        <v>1672.5813600000001</v>
      </c>
      <c r="L37" s="95">
        <v>1.5359292896030422E-4</v>
      </c>
      <c r="M37" s="95">
        <f t="shared" si="2"/>
        <v>3.8433812108879307E-3</v>
      </c>
      <c r="N37" s="95">
        <f>K37/'סכום נכסי הקרן'!$C$42</f>
        <v>2.1146664472819084E-3</v>
      </c>
    </row>
    <row r="38" spans="2:14">
      <c r="B38" s="87" t="s">
        <v>365</v>
      </c>
      <c r="C38" s="84" t="s">
        <v>366</v>
      </c>
      <c r="D38" s="97" t="s">
        <v>356</v>
      </c>
      <c r="E38" s="84"/>
      <c r="F38" s="97" t="s">
        <v>704</v>
      </c>
      <c r="G38" s="97" t="s">
        <v>145</v>
      </c>
      <c r="H38" s="94">
        <v>137431</v>
      </c>
      <c r="I38" s="96">
        <v>4447</v>
      </c>
      <c r="J38" s="84"/>
      <c r="K38" s="94">
        <v>21121.539510000297</v>
      </c>
      <c r="L38" s="95">
        <v>9.0959702350038569E-5</v>
      </c>
      <c r="M38" s="95">
        <f t="shared" si="2"/>
        <v>4.8534636364572545E-2</v>
      </c>
      <c r="N38" s="95">
        <f>K38/'סכום נכסי הקרן'!$C$42</f>
        <v>2.6704238122525044E-2</v>
      </c>
    </row>
    <row r="39" spans="2:14">
      <c r="B39" s="87" t="s">
        <v>367</v>
      </c>
      <c r="C39" s="84" t="s">
        <v>368</v>
      </c>
      <c r="D39" s="97" t="s">
        <v>356</v>
      </c>
      <c r="E39" s="84"/>
      <c r="F39" s="97" t="s">
        <v>704</v>
      </c>
      <c r="G39" s="97" t="s">
        <v>145</v>
      </c>
      <c r="H39" s="94">
        <v>6850</v>
      </c>
      <c r="I39" s="96">
        <v>29580</v>
      </c>
      <c r="J39" s="84"/>
      <c r="K39" s="94">
        <v>7002.6508899999999</v>
      </c>
      <c r="L39" s="95">
        <v>1.5522457245317663E-5</v>
      </c>
      <c r="M39" s="95">
        <f t="shared" si="2"/>
        <v>1.6091209372938151E-2</v>
      </c>
      <c r="N39" s="95">
        <f>K39/'סכום נכסי הקרן'!$C$42</f>
        <v>8.8535429326509953E-3</v>
      </c>
    </row>
    <row r="40" spans="2:14">
      <c r="B40" s="83"/>
      <c r="C40" s="84"/>
      <c r="D40" s="84"/>
      <c r="E40" s="84"/>
      <c r="F40" s="84"/>
      <c r="G40" s="84"/>
      <c r="H40" s="94"/>
      <c r="I40" s="96"/>
      <c r="J40" s="84"/>
      <c r="K40" s="84"/>
      <c r="L40" s="84"/>
      <c r="M40" s="95"/>
      <c r="N40" s="84"/>
    </row>
    <row r="41" spans="2:14">
      <c r="B41" s="102" t="s">
        <v>238</v>
      </c>
      <c r="C41" s="82"/>
      <c r="D41" s="82"/>
      <c r="E41" s="82"/>
      <c r="F41" s="82"/>
      <c r="G41" s="82"/>
      <c r="H41" s="91"/>
      <c r="I41" s="93"/>
      <c r="J41" s="82"/>
      <c r="K41" s="91">
        <v>56674.501909999999</v>
      </c>
      <c r="L41" s="82"/>
      <c r="M41" s="92">
        <f t="shared" ref="M41:M50" si="3">K41/$K$11</f>
        <v>0.13023086409221141</v>
      </c>
      <c r="N41" s="92">
        <f>K41/'סכום נכסי הקרן'!$C$42</f>
        <v>7.1654312592298292E-2</v>
      </c>
    </row>
    <row r="42" spans="2:14">
      <c r="B42" s="87" t="s">
        <v>369</v>
      </c>
      <c r="C42" s="84" t="s">
        <v>370</v>
      </c>
      <c r="D42" s="97" t="s">
        <v>29</v>
      </c>
      <c r="E42" s="84"/>
      <c r="F42" s="97" t="s">
        <v>705</v>
      </c>
      <c r="G42" s="97" t="s">
        <v>147</v>
      </c>
      <c r="H42" s="94">
        <v>9345</v>
      </c>
      <c r="I42" s="96">
        <v>20034</v>
      </c>
      <c r="J42" s="84"/>
      <c r="K42" s="94">
        <v>7260.6780099999996</v>
      </c>
      <c r="L42" s="95">
        <v>1.3101244793499427E-2</v>
      </c>
      <c r="M42" s="95">
        <f t="shared" si="3"/>
        <v>1.6684123181870906E-2</v>
      </c>
      <c r="N42" s="95">
        <f>K42/'סכום נכסי הקרן'!$C$42</f>
        <v>9.1797699887463616E-3</v>
      </c>
    </row>
    <row r="43" spans="2:14">
      <c r="B43" s="87" t="s">
        <v>371</v>
      </c>
      <c r="C43" s="84" t="s">
        <v>372</v>
      </c>
      <c r="D43" s="97" t="s">
        <v>105</v>
      </c>
      <c r="E43" s="84"/>
      <c r="F43" s="97" t="s">
        <v>705</v>
      </c>
      <c r="G43" s="97" t="s">
        <v>145</v>
      </c>
      <c r="H43" s="94">
        <v>21016</v>
      </c>
      <c r="I43" s="96">
        <v>10286</v>
      </c>
      <c r="J43" s="84"/>
      <c r="K43" s="94">
        <v>7470.8551100000004</v>
      </c>
      <c r="L43" s="95">
        <v>3.0945706747021054E-3</v>
      </c>
      <c r="M43" s="95">
        <f t="shared" si="3"/>
        <v>1.7167083674207682E-2</v>
      </c>
      <c r="N43" s="95">
        <f>K43/'סכום נכסי הקרן'!$C$42</f>
        <v>9.4454996399228018E-3</v>
      </c>
    </row>
    <row r="44" spans="2:14">
      <c r="B44" s="87" t="s">
        <v>373</v>
      </c>
      <c r="C44" s="84" t="s">
        <v>374</v>
      </c>
      <c r="D44" s="97" t="s">
        <v>105</v>
      </c>
      <c r="E44" s="84"/>
      <c r="F44" s="97" t="s">
        <v>705</v>
      </c>
      <c r="G44" s="97" t="s">
        <v>145</v>
      </c>
      <c r="H44" s="94">
        <v>29677</v>
      </c>
      <c r="I44" s="96">
        <v>10350</v>
      </c>
      <c r="J44" s="84"/>
      <c r="K44" s="94">
        <v>10615.34419</v>
      </c>
      <c r="L44" s="95">
        <v>6.539856432995659E-4</v>
      </c>
      <c r="M44" s="95">
        <f t="shared" si="3"/>
        <v>2.4392723357238869E-2</v>
      </c>
      <c r="N44" s="95">
        <f>K44/'סכום נכסי הקרן'!$C$42</f>
        <v>1.3421118231846099E-2</v>
      </c>
    </row>
    <row r="45" spans="2:14">
      <c r="B45" s="87" t="s">
        <v>375</v>
      </c>
      <c r="C45" s="84" t="s">
        <v>376</v>
      </c>
      <c r="D45" s="97" t="s">
        <v>105</v>
      </c>
      <c r="E45" s="84"/>
      <c r="F45" s="97" t="s">
        <v>705</v>
      </c>
      <c r="G45" s="97" t="s">
        <v>147</v>
      </c>
      <c r="H45" s="94">
        <v>3840</v>
      </c>
      <c r="I45" s="96">
        <v>10559</v>
      </c>
      <c r="J45" s="84"/>
      <c r="K45" s="94">
        <v>1572.47669</v>
      </c>
      <c r="L45" s="95">
        <v>5.3177481214535453E-5</v>
      </c>
      <c r="M45" s="95">
        <f t="shared" si="3"/>
        <v>3.6133532929634254E-3</v>
      </c>
      <c r="N45" s="95">
        <f>K45/'סכום נכסי הקרן'!$C$42</f>
        <v>1.9881028062371294E-3</v>
      </c>
    </row>
    <row r="46" spans="2:14">
      <c r="B46" s="87" t="s">
        <v>377</v>
      </c>
      <c r="C46" s="84" t="s">
        <v>378</v>
      </c>
      <c r="D46" s="97" t="s">
        <v>105</v>
      </c>
      <c r="E46" s="84"/>
      <c r="F46" s="97" t="s">
        <v>705</v>
      </c>
      <c r="G46" s="97" t="s">
        <v>145</v>
      </c>
      <c r="H46" s="94">
        <v>9682</v>
      </c>
      <c r="I46" s="96">
        <v>12299</v>
      </c>
      <c r="J46" s="84"/>
      <c r="K46" s="94">
        <v>4115.3674000000001</v>
      </c>
      <c r="L46" s="95">
        <v>2.4523114453772196E-4</v>
      </c>
      <c r="M46" s="95">
        <f t="shared" si="3"/>
        <v>9.4565957264169873E-3</v>
      </c>
      <c r="N46" s="95">
        <f>K46/'סכום נכסי הקרן'!$C$42</f>
        <v>5.2031127257198316E-3</v>
      </c>
    </row>
    <row r="47" spans="2:14">
      <c r="B47" s="87" t="s">
        <v>379</v>
      </c>
      <c r="C47" s="84" t="s">
        <v>380</v>
      </c>
      <c r="D47" s="97" t="s">
        <v>356</v>
      </c>
      <c r="E47" s="84"/>
      <c r="F47" s="97" t="s">
        <v>705</v>
      </c>
      <c r="G47" s="97" t="s">
        <v>145</v>
      </c>
      <c r="H47" s="94">
        <v>24475</v>
      </c>
      <c r="I47" s="96">
        <v>10954</v>
      </c>
      <c r="J47" s="84"/>
      <c r="K47" s="94">
        <v>9265.5066199999983</v>
      </c>
      <c r="L47" s="95">
        <v>2.3471678459007349E-4</v>
      </c>
      <c r="M47" s="95">
        <f t="shared" si="3"/>
        <v>2.1290966708289592E-2</v>
      </c>
      <c r="N47" s="95">
        <f>K47/'סכום נכסי הקרן'!$C$42</f>
        <v>1.1714500971350295E-2</v>
      </c>
    </row>
    <row r="48" spans="2:14">
      <c r="B48" s="87" t="s">
        <v>381</v>
      </c>
      <c r="C48" s="84" t="s">
        <v>382</v>
      </c>
      <c r="D48" s="97" t="s">
        <v>105</v>
      </c>
      <c r="E48" s="84"/>
      <c r="F48" s="97" t="s">
        <v>705</v>
      </c>
      <c r="G48" s="97" t="s">
        <v>145</v>
      </c>
      <c r="H48" s="94">
        <v>4006.0000000000005</v>
      </c>
      <c r="I48" s="96">
        <v>7390</v>
      </c>
      <c r="J48" s="84"/>
      <c r="K48" s="94">
        <v>1023.126</v>
      </c>
      <c r="L48" s="95">
        <v>7.1973456850277684E-5</v>
      </c>
      <c r="M48" s="95">
        <f t="shared" si="3"/>
        <v>2.3510146285325843E-3</v>
      </c>
      <c r="N48" s="95">
        <f>K48/'סכום נכסי הקרן'!$C$42</f>
        <v>1.2935515576603996E-3</v>
      </c>
    </row>
    <row r="49" spans="2:14">
      <c r="B49" s="87" t="s">
        <v>383</v>
      </c>
      <c r="C49" s="84" t="s">
        <v>384</v>
      </c>
      <c r="D49" s="97" t="s">
        <v>356</v>
      </c>
      <c r="E49" s="84"/>
      <c r="F49" s="97" t="s">
        <v>705</v>
      </c>
      <c r="G49" s="97" t="s">
        <v>145</v>
      </c>
      <c r="H49" s="94">
        <v>52934</v>
      </c>
      <c r="I49" s="96">
        <v>3531</v>
      </c>
      <c r="J49" s="84"/>
      <c r="K49" s="94">
        <v>6459.6080099999999</v>
      </c>
      <c r="L49" s="95">
        <v>3.7488649439215585E-4</v>
      </c>
      <c r="M49" s="95">
        <f t="shared" si="3"/>
        <v>1.4843365261068778E-2</v>
      </c>
      <c r="N49" s="95">
        <f>K49/'סכום נכסי הקרן'!$C$42</f>
        <v>8.1669667305992559E-3</v>
      </c>
    </row>
    <row r="50" spans="2:14">
      <c r="B50" s="87" t="s">
        <v>385</v>
      </c>
      <c r="C50" s="84" t="s">
        <v>386</v>
      </c>
      <c r="D50" s="97" t="s">
        <v>356</v>
      </c>
      <c r="E50" s="84"/>
      <c r="F50" s="97" t="s">
        <v>705</v>
      </c>
      <c r="G50" s="97" t="s">
        <v>145</v>
      </c>
      <c r="H50" s="94">
        <v>31751</v>
      </c>
      <c r="I50" s="96">
        <v>8103</v>
      </c>
      <c r="J50" s="84"/>
      <c r="K50" s="94">
        <v>8891.5398800000003</v>
      </c>
      <c r="L50" s="95">
        <v>1.0007184017814509E-4</v>
      </c>
      <c r="M50" s="95">
        <f t="shared" si="3"/>
        <v>2.0431638261622576E-2</v>
      </c>
      <c r="N50" s="95">
        <f>K50/'סכום נכסי הקרן'!$C$42</f>
        <v>1.1241689940216125E-2</v>
      </c>
    </row>
    <row r="51" spans="2:14">
      <c r="D51" s="1"/>
      <c r="E51" s="1"/>
      <c r="F51" s="1"/>
      <c r="G51" s="1"/>
    </row>
    <row r="52" spans="2:14">
      <c r="D52" s="1"/>
      <c r="E52" s="1"/>
      <c r="F52" s="1"/>
      <c r="G52" s="1"/>
    </row>
    <row r="53" spans="2:14">
      <c r="D53" s="1"/>
      <c r="E53" s="1"/>
      <c r="F53" s="1"/>
      <c r="G53" s="1"/>
    </row>
    <row r="54" spans="2:14">
      <c r="B54" s="99" t="s">
        <v>232</v>
      </c>
      <c r="D54" s="1"/>
      <c r="E54" s="1"/>
      <c r="F54" s="1"/>
      <c r="G54" s="1"/>
    </row>
    <row r="55" spans="2:14">
      <c r="B55" s="99" t="s">
        <v>94</v>
      </c>
      <c r="D55" s="1"/>
      <c r="E55" s="1"/>
      <c r="F55" s="1"/>
      <c r="G55" s="1"/>
    </row>
    <row r="56" spans="2:14">
      <c r="B56" s="99" t="s">
        <v>215</v>
      </c>
      <c r="D56" s="1"/>
      <c r="E56" s="1"/>
      <c r="F56" s="1"/>
      <c r="G56" s="1"/>
    </row>
    <row r="57" spans="2:14">
      <c r="B57" s="99" t="s">
        <v>223</v>
      </c>
      <c r="D57" s="1"/>
      <c r="E57" s="1"/>
      <c r="F57" s="1"/>
      <c r="G57" s="1"/>
    </row>
    <row r="58" spans="2:14">
      <c r="B58" s="99" t="s">
        <v>230</v>
      </c>
      <c r="D58" s="1"/>
      <c r="E58" s="1"/>
      <c r="F58" s="1"/>
      <c r="G58" s="1"/>
    </row>
    <row r="59" spans="2:14">
      <c r="D59" s="1"/>
      <c r="E59" s="1"/>
      <c r="F59" s="1"/>
      <c r="G59" s="1"/>
    </row>
    <row r="60" spans="2:14">
      <c r="D60" s="1"/>
      <c r="E60" s="1"/>
      <c r="F60" s="1"/>
      <c r="G60" s="1"/>
    </row>
    <row r="61" spans="2:14">
      <c r="D61" s="1"/>
      <c r="E61" s="1"/>
      <c r="F61" s="1"/>
      <c r="G61" s="1"/>
    </row>
    <row r="62" spans="2:14">
      <c r="D62" s="1"/>
      <c r="E62" s="1"/>
      <c r="F62" s="1"/>
      <c r="G62" s="1"/>
    </row>
    <row r="63" spans="2:14">
      <c r="D63" s="1"/>
      <c r="E63" s="1"/>
      <c r="F63" s="1"/>
      <c r="G63" s="1"/>
    </row>
    <row r="64" spans="2:14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53 B55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161</v>
      </c>
      <c r="C1" s="78" t="s" vm="1">
        <v>240</v>
      </c>
    </row>
    <row r="2" spans="2:65">
      <c r="B2" s="57" t="s">
        <v>160</v>
      </c>
      <c r="C2" s="78" t="s">
        <v>241</v>
      </c>
    </row>
    <row r="3" spans="2:65">
      <c r="B3" s="57" t="s">
        <v>162</v>
      </c>
      <c r="C3" s="78" t="s">
        <v>242</v>
      </c>
    </row>
    <row r="4" spans="2:65">
      <c r="B4" s="57" t="s">
        <v>163</v>
      </c>
      <c r="C4" s="78">
        <v>2112</v>
      </c>
    </row>
    <row r="6" spans="2:65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5" ht="26.25" customHeight="1">
      <c r="B7" s="137" t="s">
        <v>73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M7" s="3"/>
    </row>
    <row r="8" spans="2:65" s="3" customFormat="1" ht="78.75">
      <c r="B8" s="23" t="s">
        <v>97</v>
      </c>
      <c r="C8" s="31" t="s">
        <v>35</v>
      </c>
      <c r="D8" s="31" t="s">
        <v>101</v>
      </c>
      <c r="E8" s="31" t="s">
        <v>99</v>
      </c>
      <c r="F8" s="31" t="s">
        <v>48</v>
      </c>
      <c r="G8" s="31" t="s">
        <v>15</v>
      </c>
      <c r="H8" s="31" t="s">
        <v>49</v>
      </c>
      <c r="I8" s="31" t="s">
        <v>83</v>
      </c>
      <c r="J8" s="31" t="s">
        <v>217</v>
      </c>
      <c r="K8" s="31" t="s">
        <v>216</v>
      </c>
      <c r="L8" s="31" t="s">
        <v>47</v>
      </c>
      <c r="M8" s="31" t="s">
        <v>46</v>
      </c>
      <c r="N8" s="31" t="s">
        <v>164</v>
      </c>
      <c r="O8" s="21" t="s">
        <v>166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224</v>
      </c>
      <c r="K9" s="33"/>
      <c r="L9" s="33" t="s">
        <v>220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5"/>
      <c r="BG11" s="1"/>
      <c r="BH11" s="3"/>
      <c r="BI11" s="1"/>
      <c r="BM11" s="1"/>
    </row>
    <row r="12" spans="2:65" s="4" customFormat="1" ht="18" customHeight="1">
      <c r="B12" s="99" t="s">
        <v>232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5"/>
      <c r="BG12" s="1"/>
      <c r="BH12" s="3"/>
      <c r="BI12" s="1"/>
      <c r="BM12" s="1"/>
    </row>
    <row r="13" spans="2:65">
      <c r="B13" s="99" t="s">
        <v>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BH13" s="3"/>
    </row>
    <row r="14" spans="2:65" ht="20.25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BH14" s="4"/>
    </row>
    <row r="15" spans="2:65">
      <c r="B15" s="99" t="s">
        <v>223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2020-03-29T06:49:35Z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