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63" i="76" l="1"/>
  <c r="J62" i="76"/>
  <c r="J61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K15" i="66"/>
  <c r="K14" i="66"/>
  <c r="K13" i="66"/>
  <c r="K12" i="66"/>
  <c r="K11" i="66"/>
  <c r="K15" i="65"/>
  <c r="K14" i="65"/>
  <c r="K13" i="65"/>
  <c r="K12" i="65"/>
  <c r="K11" i="65"/>
  <c r="M59" i="63"/>
  <c r="M58" i="63"/>
  <c r="M57" i="63"/>
  <c r="M56" i="63"/>
  <c r="M55" i="63"/>
  <c r="M54" i="63"/>
  <c r="M53" i="63"/>
  <c r="M52" i="63"/>
  <c r="M51" i="63"/>
  <c r="M50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3" i="63"/>
  <c r="M32" i="63"/>
  <c r="M31" i="63"/>
  <c r="M30" i="63"/>
  <c r="M29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26" i="62"/>
  <c r="L154" i="62"/>
  <c r="N161" i="62"/>
  <c r="N159" i="62"/>
  <c r="N162" i="62"/>
  <c r="N160" i="62"/>
  <c r="N158" i="62"/>
  <c r="N157" i="62"/>
  <c r="N156" i="62"/>
  <c r="N155" i="62"/>
  <c r="N154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8" i="58"/>
  <c r="J12" i="58"/>
  <c r="J11" i="58" s="1"/>
  <c r="J10" i="58" s="1"/>
  <c r="C31" i="88"/>
  <c r="C24" i="88"/>
  <c r="C20" i="88"/>
  <c r="C19" i="88"/>
  <c r="C17" i="88"/>
  <c r="C16" i="88"/>
  <c r="C13" i="88"/>
  <c r="C12" i="88" l="1"/>
  <c r="C23" i="88"/>
  <c r="K30" i="58"/>
  <c r="K26" i="58"/>
  <c r="K22" i="58"/>
  <c r="K18" i="58"/>
  <c r="K13" i="58"/>
  <c r="C11" i="88"/>
  <c r="K12" i="58"/>
  <c r="K28" i="58"/>
  <c r="K15" i="58"/>
  <c r="K29" i="58"/>
  <c r="K25" i="58"/>
  <c r="K21" i="58"/>
  <c r="K16" i="58"/>
  <c r="K20" i="58"/>
  <c r="K11" i="58"/>
  <c r="K24" i="58"/>
  <c r="K27" i="58"/>
  <c r="K23" i="58"/>
  <c r="K19" i="58"/>
  <c r="K14" i="58"/>
  <c r="K10" i="5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s="1"/>
  <c r="K62" i="76" l="1"/>
  <c r="K57" i="76"/>
  <c r="K53" i="76"/>
  <c r="K49" i="76"/>
  <c r="K45" i="76"/>
  <c r="K41" i="76"/>
  <c r="K36" i="76"/>
  <c r="K32" i="76"/>
  <c r="K28" i="76"/>
  <c r="K24" i="76"/>
  <c r="K20" i="76"/>
  <c r="K16" i="76"/>
  <c r="K12" i="76"/>
  <c r="P22" i="69"/>
  <c r="P18" i="69"/>
  <c r="P14" i="69"/>
  <c r="L12" i="66"/>
  <c r="L14" i="65"/>
  <c r="N57" i="63"/>
  <c r="N53" i="63"/>
  <c r="N48" i="63"/>
  <c r="N44" i="63"/>
  <c r="N40" i="63"/>
  <c r="N36" i="63"/>
  <c r="N31" i="63"/>
  <c r="N26" i="63"/>
  <c r="N22" i="63"/>
  <c r="N18" i="63"/>
  <c r="N14" i="63"/>
  <c r="K61" i="76"/>
  <c r="K56" i="76"/>
  <c r="K52" i="76"/>
  <c r="K48" i="76"/>
  <c r="K44" i="76"/>
  <c r="K39" i="76"/>
  <c r="K35" i="76"/>
  <c r="K31" i="76"/>
  <c r="K27" i="76"/>
  <c r="K23" i="76"/>
  <c r="K19" i="76"/>
  <c r="K15" i="76"/>
  <c r="K11" i="76"/>
  <c r="P21" i="69"/>
  <c r="P17" i="69"/>
  <c r="P13" i="69"/>
  <c r="L15" i="66"/>
  <c r="L11" i="66"/>
  <c r="L13" i="65"/>
  <c r="N56" i="63"/>
  <c r="N52" i="63"/>
  <c r="N47" i="63"/>
  <c r="N43" i="63"/>
  <c r="N39" i="63"/>
  <c r="N35" i="63"/>
  <c r="N30" i="63"/>
  <c r="N25" i="63"/>
  <c r="N21" i="63"/>
  <c r="N17" i="63"/>
  <c r="N13" i="63"/>
  <c r="K59" i="76"/>
  <c r="K55" i="76"/>
  <c r="K51" i="76"/>
  <c r="K47" i="76"/>
  <c r="K43" i="76"/>
  <c r="K38" i="76"/>
  <c r="K34" i="76"/>
  <c r="K30" i="76"/>
  <c r="K26" i="76"/>
  <c r="K22" i="76"/>
  <c r="K18" i="76"/>
  <c r="K14" i="76"/>
  <c r="P20" i="69"/>
  <c r="P16" i="69"/>
  <c r="P12" i="69"/>
  <c r="L14" i="66"/>
  <c r="L12" i="65"/>
  <c r="N59" i="63"/>
  <c r="N55" i="63"/>
  <c r="N51" i="63"/>
  <c r="N46" i="63"/>
  <c r="N42" i="63"/>
  <c r="N38" i="63"/>
  <c r="N33" i="63"/>
  <c r="N29" i="63"/>
  <c r="N24" i="63"/>
  <c r="N20" i="63"/>
  <c r="N16" i="63"/>
  <c r="N12" i="63"/>
  <c r="K63" i="76"/>
  <c r="K58" i="76"/>
  <c r="K54" i="76"/>
  <c r="K50" i="76"/>
  <c r="K46" i="76"/>
  <c r="K42" i="76"/>
  <c r="K37" i="76"/>
  <c r="K33" i="76"/>
  <c r="K29" i="76"/>
  <c r="K25" i="76"/>
  <c r="K21" i="76"/>
  <c r="K17" i="76"/>
  <c r="K13" i="76"/>
  <c r="P23" i="69"/>
  <c r="P19" i="69"/>
  <c r="P15" i="69"/>
  <c r="P11" i="69"/>
  <c r="L13" i="66"/>
  <c r="L15" i="65"/>
  <c r="L11" i="65"/>
  <c r="N58" i="63"/>
  <c r="N54" i="63"/>
  <c r="N50" i="63"/>
  <c r="N45" i="63"/>
  <c r="N41" i="63"/>
  <c r="N37" i="63"/>
  <c r="N32" i="63"/>
  <c r="N27" i="63"/>
  <c r="N23" i="63"/>
  <c r="N19" i="63"/>
  <c r="N15" i="63"/>
  <c r="N11" i="63"/>
  <c r="O161" i="62"/>
  <c r="O159" i="62"/>
  <c r="O162" i="62"/>
  <c r="O156" i="62"/>
  <c r="O151" i="62"/>
  <c r="O147" i="62"/>
  <c r="O141" i="62"/>
  <c r="O137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R43" i="59"/>
  <c r="R40" i="59"/>
  <c r="R36" i="59"/>
  <c r="R32" i="59"/>
  <c r="R28" i="59"/>
  <c r="R22" i="59"/>
  <c r="R18" i="59"/>
  <c r="R14" i="59"/>
  <c r="O160" i="62"/>
  <c r="O155" i="62"/>
  <c r="O150" i="62"/>
  <c r="O146" i="62"/>
  <c r="O143" i="62"/>
  <c r="O140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O21" i="62"/>
  <c r="O17" i="62"/>
  <c r="O13" i="62"/>
  <c r="R27" i="59"/>
  <c r="R39" i="59"/>
  <c r="R35" i="59"/>
  <c r="R31" i="59"/>
  <c r="R25" i="59"/>
  <c r="R21" i="59"/>
  <c r="R17" i="59"/>
  <c r="R13" i="59"/>
  <c r="O158" i="62"/>
  <c r="O154" i="62"/>
  <c r="O149" i="62"/>
  <c r="O145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R42" i="59"/>
  <c r="R38" i="59"/>
  <c r="R34" i="59"/>
  <c r="R30" i="59"/>
  <c r="R24" i="59"/>
  <c r="R20" i="59"/>
  <c r="R16" i="59"/>
  <c r="R12" i="59"/>
  <c r="O157" i="62"/>
  <c r="O152" i="62"/>
  <c r="O148" i="62"/>
  <c r="O144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R41" i="59"/>
  <c r="R37" i="59"/>
  <c r="R33" i="59"/>
  <c r="R29" i="59"/>
  <c r="R23" i="59"/>
  <c r="R19" i="59"/>
  <c r="R15" i="59"/>
  <c r="R11" i="59"/>
  <c r="L30" i="58"/>
  <c r="L26" i="58"/>
  <c r="L22" i="58"/>
  <c r="L18" i="58"/>
  <c r="L13" i="58"/>
  <c r="D31" i="88"/>
  <c r="D17" i="88"/>
  <c r="D16" i="88"/>
  <c r="L29" i="58"/>
  <c r="L25" i="58"/>
  <c r="L21" i="58"/>
  <c r="L16" i="58"/>
  <c r="L12" i="58"/>
  <c r="D24" i="88"/>
  <c r="L28" i="58"/>
  <c r="L24" i="58"/>
  <c r="L20" i="58"/>
  <c r="L15" i="58"/>
  <c r="L11" i="58"/>
  <c r="D42" i="88"/>
  <c r="D20" i="88"/>
  <c r="D13" i="88"/>
  <c r="L27" i="58"/>
  <c r="L23" i="58"/>
  <c r="L19" i="58"/>
  <c r="L14" i="58"/>
  <c r="L10" i="58"/>
  <c r="D38" i="88"/>
  <c r="D19" i="88"/>
  <c r="D11" i="88"/>
  <c r="D12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1231]}"/>
    <s v="{[Medida].[Medida].&amp;[2]}"/>
    <s v="{[Keren].[Keren].[All]}"/>
    <s v="{[Cheshbon KM].[Hie Peilut].[Peilut 7].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<sst xmlns="http://schemas.openxmlformats.org/spreadsheetml/2006/main" count="3438" uniqueCount="966">
  <si>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</si>
  <si>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</si>
  <si>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</si>
  <si>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</si>
  <si>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</si>
  <si>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</si>
  <si>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</si>
  <si>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</si>
  <si>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</si>
  <si>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</si>
  <si>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</si>
  <si>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</si>
  <si>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</si>
  <si>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</si>
  <si>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</si>
  <si>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</si>
  <si>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</si>
  <si>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</si>
  <si>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</si>
  <si>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</si>
  <si>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</si>
  <si>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</si>
  <si>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</si>
  <si>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</si>
  <si>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</si>
  <si>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</si>
  <si>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</si>
  <si>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</si>
  <si>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</si>
  <si>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</si>
  <si>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</si>
  <si>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</si>
  <si>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</si>
  <si>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</si>
  <si>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</si>
  <si>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</si>
  <si>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</si>
  <si>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</si>
  <si>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</si>
  <si>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</si>
  <si>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</si>
  <si>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</si>
  <si>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</si>
  <si>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</si>
  <si>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</si>
  <si>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</si>
  <si>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</si>
  <si>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</si>
  <si>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</si>
  <si>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</si>
  <si>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</si>
  <si>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</si>
  <si>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</si>
  <si>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</si>
  <si>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</si>
  <si>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</si>
  <si>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</si>
  <si>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</si>
  <si>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</si>
  <si>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</si>
  <si>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</si>
  <si>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</si>
  <si>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</si>
  <si>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</si>
  <si>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</si>
  <si>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</si>
  <si>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</si>
  <si>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</si>
  <si>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</si>
  <si>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</si>
  <si>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</si>
  <si>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</si>
  <si>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</si>
  <si>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</si>
  <si>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</si>
  <si>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</si>
  <si>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</si>
  <si>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</si>
  <si>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</si>
  <si>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</si>
  <si>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</si>
  <si>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</si>
  <si>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</si>
  <si>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</si>
  <si>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</si>
  <si>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</si>
  <si>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</si>
  <si>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</si>
  <si>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</si>
  <si>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</si>
  <si>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</si>
  <si>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</si>
  <si>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</si>
  <si>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</si>
  <si>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</si>
  <si>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</si>
  <si>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</si>
  <si>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</si>
  <si>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</si>
  <si>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</si>
  <si>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</si>
  <si>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</si>
  <si>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</si>
  <si>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</si>
  <si>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</si>
  <si>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</si>
  <si>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</si>
  <si>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</si>
  <si>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</si>
  <si>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</si>
  <si>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</si>
  <si>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</si>
  <si>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</si>
  <si>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</si>
  <si>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</si>
  <si>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</si>
  <si>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</si>
  <si>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</si>
  <si>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</si>
  <si>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</si>
  <si>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</si>
  <si>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</si>
  <si>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</si>
  <si>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</si>
  <si>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</si>
  <si>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</si>
  <si>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</si>
  <si>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</si>
  <si>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</si>
  <si>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</si>
  <si>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</si>
  <si>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</si>
  <si>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</si>
  <si>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</si>
  <si>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</si>
  <si>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</si>
  <si>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</si>
  <si>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</si>
  <si>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</si>
  <si>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</si>
  <si>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</si>
  <si>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</si>
  <si>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</si>
  <si>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</si>
  <si>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</si>
  <si>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</si>
  <si>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</si>
  <si>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</si>
  <si>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</si>
  <si>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</si>
  <si>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</si>
  <si>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</si>
  <si>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</si>
  <si>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</si>
  <si>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</si>
  <si>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</si>
  <si>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</si>
  <si>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</si>
  <si>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</si>
  <si>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</si>
  <si>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</si>
  <si>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</si>
  <si>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</si>
  <si>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</si>
  <si>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</si>
  <si>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</si>
  <si>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</si>
  <si>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</si>
  <si>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</si>
  <si>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</si>
  <si>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</si>
  <si>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</si>
  <si>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</si>
  <si>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</si>
  <si>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</si>
  <si>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</si>
  <si>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</si>
  <si>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</si>
  <si>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</si>
  <si>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</si>
  <si>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</si>
  <si>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</si>
  <si>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</si>
  <si>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</si>
  <si>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</si>
  <si>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</si>
  <si>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</si>
  <si>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</si>
  <si>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</si>
  <si>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</si>
  <si>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</si>
  <si>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</si>
  <si>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</si>
  <si>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</si>
  <si>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</si>
  <si>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</si>
  <si>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</si>
  <si>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</si>
  <si>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</si>
  <si>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</si>
  <si>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</si>
  <si>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</si>
  <si>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</si>
  <si>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</si>
  <si>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</si>
  <si>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</si>
  <si>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</si>
  <si>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</si>
  <si>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</si>
  <si>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</si>
  <si>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</si>
  <si>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</si>
  <si>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</si>
  <si>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</si>
  <si>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</si>
  <si>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</si>
  <si>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</si>
  <si>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</si>
  <si>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</si>
  <si>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</si>
  <si>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</si>
  <si>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</si>
  <si>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</si>
  <si>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</si>
  <si>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</si>
  <si>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</si>
  <si>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</si>
  <si>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</si>
  <si>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</si>
  <si>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</si>
  <si>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</si>
  <si>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</si>
  <si>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</si>
  <si>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</si>
  <si>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</si>
  <si>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</si>
  <si>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</si>
  <si>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</si>
  <si>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</si>
  <si>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</si>
  <si>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</si>
  <si>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</si>
  <si>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</si>
  <si>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</si>
  <si>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</si>
  <si>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</si>
  <si>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</si>
  <si>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אישית (מספר אוצר 162) - מסלול הלכה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</si>
  <si>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</si>
  <si>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</si>
  <si>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</si>
  <si>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</si>
  <si>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</si>
  <si>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</si>
  <si>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</si>
  <si>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</si>
  <si>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</si>
  <si>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</si>
  <si>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</si>
  <si>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</si>
  <si>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</si>
  <si>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</si>
  <si>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</si>
  <si>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</si>
  <si>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</si>
  <si>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</si>
  <si>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</si>
  <si>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</si>
  <si>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</si>
  <si>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</si>
  <si>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</si>
  <si>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</si>
  <si>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</si>
  <si>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</si>
  <si>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</si>
  <si>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</si>
  <si>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</si>
  <si>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</si>
  <si>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</si>
  <si>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</si>
  <si>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</si>
  <si>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</si>
  <si>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</si>
  <si>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</si>
  <si>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</si>
  <si>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</si>
  <si>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</si>
  <si>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</si>
  <si>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</si>
  <si>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</si>
  <si>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</si>
  <si>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</si>
  <si>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</si>
  <si>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</si>
  <si>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</si>
  <si>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</si>
  <si>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</si>
  <si>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</si>
  <si>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</si>
  <si>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</si>
  <si>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</si>
  <si>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</si>
  <si>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</si>
  <si>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</si>
  <si>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</si>
  <si>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</si>
  <si>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</si>
  <si>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</si>
  <si>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מזון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</si>
  <si>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</si>
  <si>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</si>
  <si>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</si>
  <si>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</si>
  <si>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</si>
  <si>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</si>
  <si>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</si>
  <si>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</si>
  <si>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</si>
  <si>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</si>
  <si>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</si>
  <si>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</si>
  <si>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</si>
  <si>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</si>
  <si>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</si>
  <si>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</si>
  <si>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</si>
  <si>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</si>
  <si>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</si>
  <si>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</si>
  <si>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</si>
  <si>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</si>
  <si>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</si>
  <si>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</si>
  <si>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</si>
  <si>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</si>
  <si>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</si>
  <si>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</si>
  <si>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</si>
  <si>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</si>
  <si>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</si>
  <si>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</si>
  <si>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</si>
  <si>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</si>
  <si>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</si>
  <si>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</si>
  <si>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</si>
  <si>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</si>
  <si>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</si>
  <si>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</si>
  <si>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</si>
  <si>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</si>
  <si>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</si>
  <si>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</si>
  <si>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</si>
  <si>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</si>
  <si>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</si>
  <si>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</si>
  <si>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</si>
  <si>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כימיה, גומי ופלסטיק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</si>
  <si>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</si>
  <si>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</si>
  <si>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</si>
  <si>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</si>
  <si>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</si>
  <si>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</si>
  <si>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</si>
  <si>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</si>
  <si>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</si>
  <si>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</si>
  <si>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</si>
  <si>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</si>
  <si>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</si>
  <si>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</si>
  <si>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</si>
  <si>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</si>
  <si>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</si>
  <si>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</si>
  <si>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</si>
  <si>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</si>
  <si>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</si>
  <si>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</si>
  <si>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</si>
  <si>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</si>
  <si>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</si>
  <si>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</si>
  <si>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</si>
  <si>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</si>
  <si>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</si>
  <si>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</si>
  <si>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</si>
  <si>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</si>
  <si>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</si>
  <si>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</si>
  <si>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</si>
  <si>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</si>
  <si>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</si>
  <si>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</si>
  <si>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</si>
  <si>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</si>
  <si>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</si>
  <si>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</si>
  <si>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</si>
  <si>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</si>
  <si>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</si>
  <si>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</si>
  <si>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</si>
  <si>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</si>
  <si>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</si>
  <si>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</si>
  <si>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</si>
  <si>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</si>
  <si>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</si>
  <si>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</si>
  <si>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</si>
  <si>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</si>
  <si>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</si>
  <si>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</si>
  <si>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</si>
  <si>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</si>
  <si>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</si>
  <si>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</si>
  <si>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</si>
  <si>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</si>
  <si>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</si>
  <si>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</si>
  <si>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</si>
  <si>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</si>
  <si>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</si>
  <si>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</si>
  <si>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</si>
  <si>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</si>
  <si>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</si>
  <si>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</si>
  <si>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</si>
  <si>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</si>
  <si>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</si>
  <si>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</si>
  <si>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</si>
  <si>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</si>
  <si>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</si>
  <si>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</si>
  <si>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</si>
  <si>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</si>
  <si>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</si>
  <si>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</si>
  <si>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</si>
  <si>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</si>
  <si>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</si>
  <si>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</si>
  <si>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</si>
  <si>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</si>
  <si>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</si>
  <si>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</si>
  <si>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</si>
  <si>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</si>
  <si>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</si>
  <si>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</si>
  <si>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</si>
  <si>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</si>
  <si>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</si>
  <si>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</si>
  <si>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</si>
  <si>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</si>
  <si>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</si>
  <si>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</si>
  <si>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</si>
  <si>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מבני תעשיה</t>
  </si>
  <si>
    <t>226019</t>
  </si>
  <si>
    <t>520024126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</si>
  <si>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</si>
  <si>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</si>
  <si>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</si>
  <si>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</si>
  <si>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</si>
  <si>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</si>
  <si>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</si>
  <si>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</si>
  <si>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</si>
  <si>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</si>
  <si>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</si>
  <si>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</si>
  <si>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</si>
  <si>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</si>
  <si>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</si>
  <si>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</si>
  <si>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</si>
  <si>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</si>
  <si>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</si>
  <si>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</si>
  <si>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</si>
  <si>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</si>
  <si>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</si>
  <si>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</si>
  <si>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</si>
  <si>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</si>
  <si>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</si>
  <si>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</si>
  <si>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</si>
  <si>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</si>
  <si>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</si>
  <si>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</si>
  <si>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</si>
  <si>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</si>
  <si>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</si>
  <si>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</si>
  <si>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</si>
  <si>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</si>
  <si>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</si>
  <si>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</si>
  <si>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</si>
  <si>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</si>
  <si>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</si>
  <si>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</si>
  <si>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</si>
  <si>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</si>
  <si>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</si>
  <si>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</si>
  <si>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</si>
  <si>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</si>
  <si>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</si>
  <si>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</si>
  <si>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</si>
  <si>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</si>
  <si>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</si>
  <si>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</si>
  <si>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</si>
  <si>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</si>
  <si>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</si>
  <si>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</si>
  <si>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</si>
  <si>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</si>
  <si>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</si>
  <si>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</si>
  <si>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</si>
  <si>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</si>
  <si>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</si>
  <si>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</si>
  <si>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</si>
  <si>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</si>
  <si>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</si>
  <si>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</si>
  <si>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</si>
  <si>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</si>
  <si>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</si>
  <si>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</si>
  <si>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</si>
  <si>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</si>
  <si>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</si>
  <si>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</si>
  <si>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</si>
  <si>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</si>
  <si>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</si>
  <si>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</si>
  <si>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</si>
  <si>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</si>
  <si>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</si>
  <si>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</si>
  <si>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</si>
  <si>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</si>
  <si>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</si>
  <si>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</si>
  <si>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</si>
  <si>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</si>
  <si>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</si>
  <si>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</si>
  <si>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</si>
  <si>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</si>
  <si>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</si>
  <si>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</si>
  <si>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</si>
  <si>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</si>
  <si>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</si>
  <si>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</si>
  <si>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</si>
  <si>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</si>
  <si>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</si>
  <si>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</si>
  <si>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</si>
  <si>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</si>
  <si>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</si>
  <si>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</si>
  <si>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</si>
  <si>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</si>
  <si>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</si>
  <si>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</si>
  <si>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</si>
  <si>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</si>
  <si>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</si>
  <si>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</si>
  <si>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</si>
  <si>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</si>
  <si>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</si>
  <si>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</si>
  <si>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</si>
  <si>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</si>
  <si>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</si>
  <si>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</si>
  <si>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</si>
  <si>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</si>
  <si>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</si>
  <si>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</si>
  <si>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</si>
  <si>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</si>
  <si>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</si>
  <si>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</si>
  <si>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</si>
  <si>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</si>
  <si>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</si>
  <si>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</si>
  <si>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</si>
  <si>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</si>
  <si>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</si>
  <si>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</si>
  <si>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</si>
  <si>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</si>
  <si>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</si>
  <si>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</si>
  <si>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</si>
  <si>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</si>
  <si>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</si>
  <si>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</si>
  <si>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</si>
  <si>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</si>
  <si>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</si>
  <si>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</si>
  <si>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</si>
  <si>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</si>
  <si>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</si>
  <si>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</si>
  <si>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</si>
  <si>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</si>
  <si>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</si>
  <si>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</si>
  <si>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</si>
  <si>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</si>
  <si>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</si>
  <si>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</si>
  <si>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</si>
  <si>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</si>
  <si>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</si>
  <si>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</si>
  <si>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</si>
  <si>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</si>
  <si>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</si>
  <si>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</si>
  <si>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</si>
  <si>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</si>
  <si>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</si>
  <si>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</si>
  <si>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</si>
  <si>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</si>
  <si>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</si>
  <si>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</si>
  <si>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</si>
  <si>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</si>
  <si>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</si>
  <si>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</si>
  <si>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</si>
  <si>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</si>
  <si>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</si>
  <si>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</si>
  <si>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</si>
  <si>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</si>
  <si>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</si>
  <si>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</si>
  <si>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</si>
  <si>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</si>
  <si>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</si>
  <si>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</si>
  <si>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</si>
  <si>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</si>
  <si>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</si>
  <si>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</si>
  <si>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</si>
  <si>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</si>
  <si>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</si>
  <si>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</si>
  <si>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</si>
  <si>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</si>
  <si>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</si>
  <si>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</si>
  <si>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</si>
  <si>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</si>
  <si>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</si>
  <si>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</si>
  <si>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</si>
  <si>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</si>
  <si>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</si>
  <si>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</si>
  <si>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</si>
  <si>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</si>
  <si>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</si>
  <si>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</si>
  <si>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</si>
  <si>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</si>
  <si>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</si>
  <si>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</si>
  <si>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</si>
  <si>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</si>
  <si>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</si>
  <si>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</si>
  <si>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</si>
  <si>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</si>
  <si>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</si>
  <si>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</si>
  <si>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</si>
  <si>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</si>
  <si>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</si>
  <si>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</si>
  <si>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</si>
  <si>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</si>
  <si>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</si>
  <si>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</si>
  <si>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</si>
  <si>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</si>
  <si>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</si>
  <si>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</si>
  <si>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</si>
  <si>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</si>
  <si>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ADO PROPERTIES</t>
  </si>
  <si>
    <t>LU1250154413</t>
  </si>
  <si>
    <t>Real Estate</t>
  </si>
  <si>
    <t>AROUNDTOWN</t>
  </si>
  <si>
    <t>LU1673108939</t>
  </si>
  <si>
    <t>DELEK US HOLDINGS</t>
  </si>
  <si>
    <t>US24665A1034</t>
  </si>
  <si>
    <t>ENERGY</t>
  </si>
  <si>
    <t>NUTRIEN LTD</t>
  </si>
  <si>
    <t>CA67077M1086</t>
  </si>
  <si>
    <t>PALO ALTO NETWORKS</t>
  </si>
  <si>
    <t>US6974351057</t>
  </si>
  <si>
    <t>VARONIS SYSTEMS</t>
  </si>
  <si>
    <t>US9222801022</t>
  </si>
  <si>
    <t>הראל סל כשר תל אביב 125</t>
  </si>
  <si>
    <t>1155340</t>
  </si>
  <si>
    <t>514103811</t>
  </si>
  <si>
    <t>הראל סל תא 125</t>
  </si>
  <si>
    <t>1148899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</si>
  <si>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</si>
  <si>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</si>
  <si>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</si>
  <si>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</si>
  <si>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</si>
  <si>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</si>
  <si>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</si>
  <si>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</si>
  <si>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</si>
  <si>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</si>
  <si>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</si>
  <si>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</si>
  <si>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</si>
  <si>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</si>
  <si>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</si>
  <si>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</si>
  <si>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</si>
  <si>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</si>
  <si>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</si>
  <si>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</si>
  <si>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</si>
  <si>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</si>
  <si>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</si>
  <si>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125</t>
  </si>
  <si>
    <t>1143718</t>
  </si>
  <si>
    <t>תכלית תא בנקים</t>
  </si>
  <si>
    <t>1143726</t>
  </si>
  <si>
    <t>הראל סל כשרה תל בונד 60</t>
  </si>
  <si>
    <t>1155092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</si>
  <si>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</si>
  <si>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</si>
  <si>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</si>
  <si>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</si>
  <si>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</si>
  <si>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</si>
  <si>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</si>
  <si>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</si>
  <si>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</si>
  <si>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</si>
  <si>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</si>
  <si>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</si>
  <si>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</si>
  <si>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</si>
  <si>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</si>
  <si>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</si>
  <si>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</si>
  <si>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</si>
  <si>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</si>
  <si>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</si>
  <si>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</si>
  <si>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</si>
  <si>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</si>
  <si>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</si>
  <si>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</si>
  <si>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</si>
  <si>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</si>
  <si>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</si>
  <si>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</si>
  <si>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</si>
  <si>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</si>
  <si>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</si>
  <si>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</si>
  <si>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</si>
  <si>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</si>
  <si>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</si>
  <si>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</si>
  <si>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</si>
  <si>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</si>
  <si>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</si>
  <si>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</si>
  <si>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</si>
  <si>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</si>
  <si>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</si>
  <si>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</si>
  <si>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</si>
  <si>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</si>
  <si>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</si>
  <si>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</si>
  <si>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</si>
  <si>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</si>
  <si>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</si>
  <si>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</si>
  <si>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</si>
  <si>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</si>
  <si>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</si>
  <si>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</si>
  <si>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</si>
  <si>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ערד 8805</t>
  </si>
  <si>
    <t>ערד 8812</t>
  </si>
  <si>
    <t>98812000</t>
  </si>
  <si>
    <t>ערד 8863</t>
  </si>
  <si>
    <t>88630000</t>
  </si>
  <si>
    <t>ערד 8865</t>
  </si>
  <si>
    <t>88650000</t>
  </si>
  <si>
    <t>ערד 8866</t>
  </si>
  <si>
    <t>88660000</t>
  </si>
  <si>
    <t>ערד 8869</t>
  </si>
  <si>
    <t>88690000</t>
  </si>
  <si>
    <t>ערד 8871</t>
  </si>
  <si>
    <t>88710000</t>
  </si>
  <si>
    <t>ערד 8874</t>
  </si>
  <si>
    <t>88740000</t>
  </si>
  <si>
    <t>ערד 8876</t>
  </si>
  <si>
    <t>88760000</t>
  </si>
  <si>
    <t>ערד 8877</t>
  </si>
  <si>
    <t>88770000</t>
  </si>
  <si>
    <t>₪ / מט"ח</t>
  </si>
  <si>
    <t>+ILS/-USD 3.404 10-11-20 (10) -910</t>
  </si>
  <si>
    <t>10000128</t>
  </si>
  <si>
    <t>+ILS/-USD 3.4237 11-06-20 (10) -613</t>
  </si>
  <si>
    <t>10000146</t>
  </si>
  <si>
    <t>+ILS/-USD 3.4325 11-06-20 (10) -375</t>
  </si>
  <si>
    <t>10000201</t>
  </si>
  <si>
    <t>+ILS/-USD 3.435 11-06-20 (10) -597</t>
  </si>
  <si>
    <t>10000140</t>
  </si>
  <si>
    <t>+ILS/-USD 3.4382 11-06-20 (10) -488</t>
  </si>
  <si>
    <t>10000173</t>
  </si>
  <si>
    <t>+ILS/-USD 3.4392 11-06-20 (10) -333</t>
  </si>
  <si>
    <t>10000204</t>
  </si>
  <si>
    <t>+ILS/-USD 3.452 10-11-20 (10) -800</t>
  </si>
  <si>
    <t>10000124</t>
  </si>
  <si>
    <t>+ILS/-USD 3.454 11-06-20 (10) -660</t>
  </si>
  <si>
    <t>10000132</t>
  </si>
  <si>
    <t>+ILS/-USD 3.456 11-06-20 (10) -415</t>
  </si>
  <si>
    <t>10000191</t>
  </si>
  <si>
    <t>+ILS/-USD 3.4641 11-06-20 (10) -579</t>
  </si>
  <si>
    <t>10000162</t>
  </si>
  <si>
    <t>+ILS/-USD 3.4665 11-06-20 (10) -580</t>
  </si>
  <si>
    <t>10000156</t>
  </si>
  <si>
    <t>+ILS/-USD 3.4726 11-06-20 (10) -546</t>
  </si>
  <si>
    <t>10000165</t>
  </si>
  <si>
    <t>+ILS/-USD 3.4804 11-06-20 (10) -556</t>
  </si>
  <si>
    <t>10000168</t>
  </si>
  <si>
    <t>+ILS/-USD 3.4937 10-11-20 (10) -898</t>
  </si>
  <si>
    <t>10000121</t>
  </si>
  <si>
    <t>+ILS/-USD 3.5021 10-11-20 (10) -904</t>
  </si>
  <si>
    <t>10000120</t>
  </si>
  <si>
    <t>+ILS/-USD 3.5055 11-06-20 (10) -690</t>
  </si>
  <si>
    <t>10000117</t>
  </si>
  <si>
    <t>+ILS/-USD 3.5088 11-06-20 (10) -772</t>
  </si>
  <si>
    <t>10000115</t>
  </si>
  <si>
    <t>+ILS/-USD 3.51 23-01-20 (10) -180</t>
  </si>
  <si>
    <t>10000183</t>
  </si>
  <si>
    <t>+USD/-ILS 3.4126 10-11-20 (10) -614</t>
  </si>
  <si>
    <t>10000207</t>
  </si>
  <si>
    <t>+USD/-ILS 3.4401 11-06-20 (10) -489</t>
  </si>
  <si>
    <t>10000175</t>
  </si>
  <si>
    <t>+USD/-ILS 3.448 23-01-20 (10) -105</t>
  </si>
  <si>
    <t>10000195</t>
  </si>
  <si>
    <t>+USD/-ILS 3.4648 11-06-20 (10) -562</t>
  </si>
  <si>
    <t>10000153</t>
  </si>
  <si>
    <t>+USD/-ILS 3.4705 11-06-20 (10) -595</t>
  </si>
  <si>
    <t>10000151</t>
  </si>
  <si>
    <t>+USD/-ILS 3.4908 11-06-20 (10) -563</t>
  </si>
  <si>
    <t>10000164</t>
  </si>
  <si>
    <t>+USD/-ILS 3.5085 23-01-20 (10) -145</t>
  </si>
  <si>
    <t>10000188</t>
  </si>
  <si>
    <t>+USD/-ILS 3.5116 23-01-20 (10) -154</t>
  </si>
  <si>
    <t>10000185</t>
  </si>
  <si>
    <t>+EUR/-USD 1.10740083 09-04-20 (10) +0</t>
  </si>
  <si>
    <t>10000209</t>
  </si>
  <si>
    <t>+EUR/-USD 1.1093 27-03-20 (10) +89</t>
  </si>
  <si>
    <t>10000197</t>
  </si>
  <si>
    <t>+GBP/-USD 1.29685 11-05-20 (10) +76.5</t>
  </si>
  <si>
    <t>10000180</t>
  </si>
  <si>
    <t>+JPY/-USD 107.7 12-02-20 (10) -71</t>
  </si>
  <si>
    <t>10000190</t>
  </si>
  <si>
    <t>+JPY/-USD 108.558 12-02-20 (10) -57.2</t>
  </si>
  <si>
    <t>10000199</t>
  </si>
  <si>
    <t>+USD/-EUR 1.1106 09-04-20 (10) +137</t>
  </si>
  <si>
    <t>10000176</t>
  </si>
  <si>
    <t>+USD/-EUR 1.1126 27-03-20 (10) +144</t>
  </si>
  <si>
    <t>10000169</t>
  </si>
  <si>
    <t>+USD/-EUR 1.1202 27-03-20 (10) +112</t>
  </si>
  <si>
    <t>10000181</t>
  </si>
  <si>
    <t>+USD/-EUR 1.125 27-03-20 (10) +116</t>
  </si>
  <si>
    <t>10000179</t>
  </si>
  <si>
    <t>+USD/-EUR 1.12565 09-04-20 (10) +219.5</t>
  </si>
  <si>
    <t>10000134</t>
  </si>
  <si>
    <t>+USD/-EUR 1.1264 09-04-20 (10) +68</t>
  </si>
  <si>
    <t>10000210</t>
  </si>
  <si>
    <t>+USD/-GBP 1.24427 11-05-20 (10) +102.7</t>
  </si>
  <si>
    <t>10000167</t>
  </si>
  <si>
    <t>+USD/-JPY 104.527 12-02-20 (10) -144.3</t>
  </si>
  <si>
    <t>10000137</t>
  </si>
  <si>
    <t>+USD/-JPY 104.57 12-02-20 (10) -123</t>
  </si>
  <si>
    <t>10000159</t>
  </si>
  <si>
    <t>+USD/-JPY 106.51 12-02-20 (10) -173</t>
  </si>
  <si>
    <t>10000122</t>
  </si>
  <si>
    <t>+USD/-JPY 106.54 26-09-19 (10) -106</t>
  </si>
  <si>
    <t>10000170</t>
  </si>
  <si>
    <t>+USD/-JPY 106.55 12-02-20 (10) -106</t>
  </si>
  <si>
    <t>10000171</t>
  </si>
  <si>
    <t>+USD/-JPY 106.811 12-02-20 (10) -185.9</t>
  </si>
  <si>
    <t>10000118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</si>
  <si>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</si>
  <si>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</si>
  <si>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</si>
  <si>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</si>
  <si>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</si>
  <si>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</si>
  <si>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</si>
  <si>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</si>
  <si>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</si>
  <si>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</si>
  <si>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</si>
  <si>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</si>
  <si>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</si>
  <si>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</si>
  <si>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</si>
  <si>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</si>
  <si>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</si>
  <si>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</si>
  <si>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</si>
  <si>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30312000</t>
  </si>
  <si>
    <t>30212000</t>
  </si>
  <si>
    <t>34610000</t>
  </si>
  <si>
    <t>34510000</t>
  </si>
  <si>
    <t>33810000</t>
  </si>
  <si>
    <t>31710000</t>
  </si>
  <si>
    <t>34710000</t>
  </si>
  <si>
    <t>34010000</t>
  </si>
  <si>
    <t>34020000</t>
  </si>
  <si>
    <t>32011000</t>
  </si>
  <si>
    <t>30311000</t>
  </si>
  <si>
    <t>30211000</t>
  </si>
  <si>
    <t>מניות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</si>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</sst>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I8" sqref="I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167</v>
      </c>
      <c r="C1" s="80" t="s" vm="1">
        <v>245</v>
      </c>
    </row>
    <row r="2" spans="1:31">
      <c r="B2" s="58" t="s">
        <v>166</v>
      </c>
      <c r="C2" s="80" t="s">
        <v>246</v>
      </c>
    </row>
    <row r="3" spans="1:31">
      <c r="B3" s="58" t="s">
        <v>168</v>
      </c>
      <c r="C3" s="80" t="s">
        <v>247</v>
      </c>
    </row>
    <row r="4" spans="1:31">
      <c r="B4" s="58" t="s">
        <v>169</v>
      </c>
      <c r="C4" s="80">
        <v>12146</v>
      </c>
    </row>
    <row r="6" spans="1:31" ht="26.25" customHeight="1">
      <c r="B6" s="122" t="s">
        <v>183</v>
      </c>
      <c r="C6" s="123"/>
      <c r="D6" s="124"/>
    </row>
    <row r="7" spans="1:31" s="10" customFormat="1">
      <c r="B7" s="23"/>
      <c r="C7" s="24" t="s">
        <v>96</v>
      </c>
      <c r="D7" s="25" t="s">
        <v>94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96</v>
      </c>
    </row>
    <row r="8" spans="1:31" s="10" customFormat="1">
      <c r="B8" s="23"/>
      <c r="C8" s="26" t="s">
        <v>225</v>
      </c>
      <c r="D8" s="27" t="s">
        <v>20</v>
      </c>
      <c r="AE8" s="38" t="s">
        <v>97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106</v>
      </c>
    </row>
    <row r="10" spans="1:31" s="11" customFormat="1" ht="18" customHeight="1">
      <c r="B10" s="69" t="s">
        <v>182</v>
      </c>
      <c r="C10" s="110">
        <f>C11+C12+C23</f>
        <v>3817.5569230234005</v>
      </c>
      <c r="D10" s="111">
        <f>C10/$C$42</f>
        <v>1</v>
      </c>
      <c r="AE10" s="68"/>
    </row>
    <row r="11" spans="1:31">
      <c r="A11" s="46" t="s">
        <v>129</v>
      </c>
      <c r="B11" s="29" t="s">
        <v>184</v>
      </c>
      <c r="C11" s="110">
        <f>מזומנים!J10</f>
        <v>45.440615176999998</v>
      </c>
      <c r="D11" s="111">
        <f>C11/$C$42</f>
        <v>1.1903061589717509E-2</v>
      </c>
    </row>
    <row r="12" spans="1:31">
      <c r="B12" s="29" t="s">
        <v>185</v>
      </c>
      <c r="C12" s="110">
        <f>C13+C16+C17+C19+C20</f>
        <v>1368.9171913254004</v>
      </c>
      <c r="D12" s="111">
        <f>C12/$C$42</f>
        <v>0.3585846181021069</v>
      </c>
    </row>
    <row r="13" spans="1:31">
      <c r="A13" s="56" t="s">
        <v>129</v>
      </c>
      <c r="B13" s="30" t="s">
        <v>55</v>
      </c>
      <c r="C13" s="110">
        <f>'תעודות התחייבות ממשלתיות'!O11</f>
        <v>182.17257253799997</v>
      </c>
      <c r="D13" s="111">
        <f>C13/$C$42</f>
        <v>4.7719674182022227E-2</v>
      </c>
    </row>
    <row r="14" spans="1:31">
      <c r="A14" s="56" t="s">
        <v>129</v>
      </c>
      <c r="B14" s="30" t="s">
        <v>56</v>
      </c>
      <c r="C14" s="110" t="s" vm="2">
        <v>936</v>
      </c>
      <c r="D14" s="111" t="s" vm="3">
        <v>936</v>
      </c>
    </row>
    <row r="15" spans="1:31">
      <c r="A15" s="56" t="s">
        <v>129</v>
      </c>
      <c r="B15" s="30" t="s">
        <v>57</v>
      </c>
      <c r="C15" s="110" t="s" vm="4">
        <v>936</v>
      </c>
      <c r="D15" s="111" t="s" vm="5">
        <v>936</v>
      </c>
    </row>
    <row r="16" spans="1:31">
      <c r="A16" s="56" t="s">
        <v>129</v>
      </c>
      <c r="B16" s="30" t="s">
        <v>58</v>
      </c>
      <c r="C16" s="110">
        <f>מניות!L11</f>
        <v>7.5171008000000011E-2</v>
      </c>
      <c r="D16" s="111">
        <f>C16/$C$42</f>
        <v>1.9690867619196268E-5</v>
      </c>
    </row>
    <row r="17" spans="1:4">
      <c r="A17" s="56" t="s">
        <v>129</v>
      </c>
      <c r="B17" s="30" t="s">
        <v>238</v>
      </c>
      <c r="C17" s="110">
        <f>'קרנות סל'!K11</f>
        <v>1186.6693856194001</v>
      </c>
      <c r="D17" s="111">
        <f>C17/$C$42</f>
        <v>0.31084523676980053</v>
      </c>
    </row>
    <row r="18" spans="1:4">
      <c r="A18" s="56" t="s">
        <v>129</v>
      </c>
      <c r="B18" s="30" t="s">
        <v>59</v>
      </c>
      <c r="C18" s="110" t="s" vm="6">
        <v>936</v>
      </c>
      <c r="D18" s="111" t="s" vm="7">
        <v>936</v>
      </c>
    </row>
    <row r="19" spans="1:4">
      <c r="A19" s="56" t="s">
        <v>129</v>
      </c>
      <c r="B19" s="30" t="s">
        <v>60</v>
      </c>
      <c r="C19" s="110">
        <f>'כתבי אופציה'!I11</f>
        <v>7.860000000000001E-6</v>
      </c>
      <c r="D19" s="111">
        <f>C19/$C$42</f>
        <v>2.0589083957326027E-9</v>
      </c>
    </row>
    <row r="20" spans="1:4">
      <c r="A20" s="56" t="s">
        <v>129</v>
      </c>
      <c r="B20" s="30" t="s">
        <v>61</v>
      </c>
      <c r="C20" s="110">
        <f>אופציות!I11</f>
        <v>5.4299999999999992E-5</v>
      </c>
      <c r="D20" s="111">
        <f>C20/$C$42</f>
        <v>1.4223756474335916E-8</v>
      </c>
    </row>
    <row r="21" spans="1:4">
      <c r="A21" s="56" t="s">
        <v>129</v>
      </c>
      <c r="B21" s="30" t="s">
        <v>62</v>
      </c>
      <c r="C21" s="110" t="s" vm="8">
        <v>936</v>
      </c>
      <c r="D21" s="111" t="s" vm="9">
        <v>936</v>
      </c>
    </row>
    <row r="22" spans="1:4">
      <c r="A22" s="56" t="s">
        <v>129</v>
      </c>
      <c r="B22" s="30" t="s">
        <v>63</v>
      </c>
      <c r="C22" s="110" t="s" vm="10">
        <v>936</v>
      </c>
      <c r="D22" s="111" t="s" vm="11">
        <v>936</v>
      </c>
    </row>
    <row r="23" spans="1:4">
      <c r="B23" s="29" t="s">
        <v>186</v>
      </c>
      <c r="C23" s="110">
        <f>C24+C31</f>
        <v>2403.1991165210002</v>
      </c>
      <c r="D23" s="111">
        <f>C23/$C$42</f>
        <v>0.62951232030817561</v>
      </c>
    </row>
    <row r="24" spans="1:4">
      <c r="A24" s="56" t="s">
        <v>129</v>
      </c>
      <c r="B24" s="30" t="s">
        <v>64</v>
      </c>
      <c r="C24" s="110">
        <f>'לא סחיר- תעודות התחייבות ממשלתי'!M11</f>
        <v>2399.0815200000002</v>
      </c>
      <c r="D24" s="111">
        <f>C24/$C$42</f>
        <v>0.62843372564566591</v>
      </c>
    </row>
    <row r="25" spans="1:4">
      <c r="A25" s="56" t="s">
        <v>129</v>
      </c>
      <c r="B25" s="30" t="s">
        <v>65</v>
      </c>
      <c r="C25" s="110" t="s" vm="12">
        <v>936</v>
      </c>
      <c r="D25" s="111" t="s" vm="13">
        <v>936</v>
      </c>
    </row>
    <row r="26" spans="1:4">
      <c r="A26" s="56" t="s">
        <v>129</v>
      </c>
      <c r="B26" s="30" t="s">
        <v>57</v>
      </c>
      <c r="C26" s="110" t="s" vm="14">
        <v>936</v>
      </c>
      <c r="D26" s="111" t="s" vm="15">
        <v>936</v>
      </c>
    </row>
    <row r="27" spans="1:4">
      <c r="A27" s="56" t="s">
        <v>129</v>
      </c>
      <c r="B27" s="30" t="s">
        <v>66</v>
      </c>
      <c r="C27" s="110" t="s" vm="16">
        <v>936</v>
      </c>
      <c r="D27" s="111" t="s" vm="17">
        <v>936</v>
      </c>
    </row>
    <row r="28" spans="1:4">
      <c r="A28" s="56" t="s">
        <v>129</v>
      </c>
      <c r="B28" s="30" t="s">
        <v>67</v>
      </c>
      <c r="C28" s="110" t="s" vm="18">
        <v>936</v>
      </c>
      <c r="D28" s="111" t="s" vm="19">
        <v>936</v>
      </c>
    </row>
    <row r="29" spans="1:4">
      <c r="A29" s="56" t="s">
        <v>129</v>
      </c>
      <c r="B29" s="30" t="s">
        <v>68</v>
      </c>
      <c r="C29" s="110" t="s" vm="20">
        <v>936</v>
      </c>
      <c r="D29" s="111" t="s" vm="21">
        <v>936</v>
      </c>
    </row>
    <row r="30" spans="1:4">
      <c r="A30" s="56" t="s">
        <v>129</v>
      </c>
      <c r="B30" s="30" t="s">
        <v>209</v>
      </c>
      <c r="C30" s="110" t="s" vm="22">
        <v>936</v>
      </c>
      <c r="D30" s="111" t="s" vm="23">
        <v>936</v>
      </c>
    </row>
    <row r="31" spans="1:4">
      <c r="A31" s="56" t="s">
        <v>129</v>
      </c>
      <c r="B31" s="30" t="s">
        <v>90</v>
      </c>
      <c r="C31" s="110">
        <f>'לא סחיר - חוזים עתידיים'!I11</f>
        <v>4.1175965210000012</v>
      </c>
      <c r="D31" s="111">
        <f>C31/$C$42</f>
        <v>1.078594662509702E-3</v>
      </c>
    </row>
    <row r="32" spans="1:4">
      <c r="A32" s="56" t="s">
        <v>129</v>
      </c>
      <c r="B32" s="30" t="s">
        <v>69</v>
      </c>
      <c r="C32" s="110" t="s" vm="24">
        <v>936</v>
      </c>
      <c r="D32" s="111" t="s" vm="25">
        <v>936</v>
      </c>
    </row>
    <row r="33" spans="1:4">
      <c r="A33" s="56" t="s">
        <v>129</v>
      </c>
      <c r="B33" s="29" t="s">
        <v>187</v>
      </c>
      <c r="C33" s="110" t="s" vm="26">
        <v>936</v>
      </c>
      <c r="D33" s="111" t="s" vm="27">
        <v>936</v>
      </c>
    </row>
    <row r="34" spans="1:4">
      <c r="A34" s="56" t="s">
        <v>129</v>
      </c>
      <c r="B34" s="29" t="s">
        <v>188</v>
      </c>
      <c r="C34" s="110" t="s" vm="28">
        <v>936</v>
      </c>
      <c r="D34" s="111" t="s" vm="29">
        <v>936</v>
      </c>
    </row>
    <row r="35" spans="1:4">
      <c r="A35" s="56" t="s">
        <v>129</v>
      </c>
      <c r="B35" s="29" t="s">
        <v>189</v>
      </c>
      <c r="C35" s="110" t="s" vm="30">
        <v>936</v>
      </c>
      <c r="D35" s="111" t="s" vm="31">
        <v>936</v>
      </c>
    </row>
    <row r="36" spans="1:4">
      <c r="A36" s="56" t="s">
        <v>129</v>
      </c>
      <c r="B36" s="57" t="s">
        <v>190</v>
      </c>
      <c r="C36" s="110" t="s" vm="32">
        <v>936</v>
      </c>
      <c r="D36" s="111" t="s" vm="33">
        <v>936</v>
      </c>
    </row>
    <row r="37" spans="1:4">
      <c r="A37" s="56" t="s">
        <v>129</v>
      </c>
      <c r="B37" s="29" t="s">
        <v>191</v>
      </c>
      <c r="C37" s="110" t="s" vm="34">
        <v>936</v>
      </c>
      <c r="D37" s="111" t="s" vm="35">
        <v>936</v>
      </c>
    </row>
    <row r="38" spans="1:4">
      <c r="A38" s="56"/>
      <c r="B38" s="70" t="s">
        <v>193</v>
      </c>
      <c r="C38" s="110">
        <v>0</v>
      </c>
      <c r="D38" s="111">
        <f>C38/$C$42</f>
        <v>0</v>
      </c>
    </row>
    <row r="39" spans="1:4">
      <c r="A39" s="56" t="s">
        <v>129</v>
      </c>
      <c r="B39" s="71" t="s">
        <v>194</v>
      </c>
      <c r="C39" s="110" t="s" vm="36">
        <v>936</v>
      </c>
      <c r="D39" s="111" t="s" vm="37">
        <v>936</v>
      </c>
    </row>
    <row r="40" spans="1:4">
      <c r="A40" s="56" t="s">
        <v>129</v>
      </c>
      <c r="B40" s="71" t="s">
        <v>223</v>
      </c>
      <c r="C40" s="110" t="s" vm="38">
        <v>936</v>
      </c>
      <c r="D40" s="111" t="s" vm="39">
        <v>936</v>
      </c>
    </row>
    <row r="41" spans="1:4">
      <c r="A41" s="56" t="s">
        <v>129</v>
      </c>
      <c r="B41" s="71" t="s">
        <v>195</v>
      </c>
      <c r="C41" s="110" t="s" vm="40">
        <v>936</v>
      </c>
      <c r="D41" s="111" t="s" vm="41">
        <v>936</v>
      </c>
    </row>
    <row r="42" spans="1:4">
      <c r="B42" s="71" t="s">
        <v>70</v>
      </c>
      <c r="C42" s="110">
        <f>C38+C10</f>
        <v>3817.5569230234005</v>
      </c>
      <c r="D42" s="111">
        <f>C42/$C$42</f>
        <v>1</v>
      </c>
    </row>
    <row r="43" spans="1:4">
      <c r="A43" s="56" t="s">
        <v>129</v>
      </c>
      <c r="B43" s="71" t="s">
        <v>192</v>
      </c>
      <c r="C43" s="110"/>
      <c r="D43" s="111"/>
    </row>
    <row r="44" spans="1:4">
      <c r="B44" s="6" t="s">
        <v>95</v>
      </c>
    </row>
    <row r="45" spans="1:4">
      <c r="C45" s="77" t="s">
        <v>174</v>
      </c>
      <c r="D45" s="36" t="s">
        <v>89</v>
      </c>
    </row>
    <row r="46" spans="1:4">
      <c r="C46" s="78" t="s">
        <v>1</v>
      </c>
      <c r="D46" s="25" t="s">
        <v>2</v>
      </c>
    </row>
    <row r="47" spans="1:4">
      <c r="C47" s="112" t="s">
        <v>155</v>
      </c>
      <c r="D47" s="113" vm="42">
        <v>2.4230999999999998</v>
      </c>
    </row>
    <row r="48" spans="1:4">
      <c r="C48" s="112" t="s">
        <v>164</v>
      </c>
      <c r="D48" s="113">
        <v>0.85865487341300406</v>
      </c>
    </row>
    <row r="49" spans="2:4">
      <c r="C49" s="112" t="s">
        <v>160</v>
      </c>
      <c r="D49" s="113" vm="43">
        <v>2.6535000000000002</v>
      </c>
    </row>
    <row r="50" spans="2:4">
      <c r="B50" s="12"/>
      <c r="C50" s="112" t="s">
        <v>937</v>
      </c>
      <c r="D50" s="113" vm="44">
        <v>3.5750000000000002</v>
      </c>
    </row>
    <row r="51" spans="2:4">
      <c r="C51" s="112" t="s">
        <v>153</v>
      </c>
      <c r="D51" s="113" vm="45">
        <v>3.8782000000000001</v>
      </c>
    </row>
    <row r="52" spans="2:4">
      <c r="C52" s="112" t="s">
        <v>154</v>
      </c>
      <c r="D52" s="113" vm="46">
        <v>4.5597000000000003</v>
      </c>
    </row>
    <row r="53" spans="2:4">
      <c r="C53" s="112" t="s">
        <v>156</v>
      </c>
      <c r="D53" s="113">
        <v>0.44351475174210436</v>
      </c>
    </row>
    <row r="54" spans="2:4">
      <c r="C54" s="112" t="s">
        <v>161</v>
      </c>
      <c r="D54" s="113" vm="47">
        <v>3.1846999999999999</v>
      </c>
    </row>
    <row r="55" spans="2:4">
      <c r="C55" s="112" t="s">
        <v>162</v>
      </c>
      <c r="D55" s="113">
        <v>0.18275657839072681</v>
      </c>
    </row>
    <row r="56" spans="2:4">
      <c r="C56" s="112" t="s">
        <v>159</v>
      </c>
      <c r="D56" s="113" vm="48">
        <v>0.51910000000000001</v>
      </c>
    </row>
    <row r="57" spans="2:4">
      <c r="C57" s="112" t="s">
        <v>938</v>
      </c>
      <c r="D57" s="113">
        <v>2.3265791999999998</v>
      </c>
    </row>
    <row r="58" spans="2:4">
      <c r="C58" s="112" t="s">
        <v>158</v>
      </c>
      <c r="D58" s="113" vm="49">
        <v>0.3715</v>
      </c>
    </row>
    <row r="59" spans="2:4">
      <c r="C59" s="112" t="s">
        <v>151</v>
      </c>
      <c r="D59" s="113" vm="50">
        <v>3.456</v>
      </c>
    </row>
    <row r="60" spans="2:4">
      <c r="C60" s="112" t="s">
        <v>165</v>
      </c>
      <c r="D60" s="113" vm="51">
        <v>0.2465</v>
      </c>
    </row>
    <row r="61" spans="2:4">
      <c r="C61" s="112" t="s">
        <v>939</v>
      </c>
      <c r="D61" s="113" vm="52">
        <v>0.39319999999999999</v>
      </c>
    </row>
    <row r="62" spans="2:4">
      <c r="C62" s="112" t="s">
        <v>940</v>
      </c>
      <c r="D62" s="113">
        <v>5.5684993087713533E-2</v>
      </c>
    </row>
    <row r="63" spans="2:4">
      <c r="C63" s="112" t="s">
        <v>941</v>
      </c>
      <c r="D63" s="113">
        <v>0.49632352941176472</v>
      </c>
    </row>
    <row r="64" spans="2:4">
      <c r="C64" s="112" t="s">
        <v>152</v>
      </c>
      <c r="D64" s="11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3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167</v>
      </c>
      <c r="C1" s="80" t="s" vm="1">
        <v>245</v>
      </c>
    </row>
    <row r="2" spans="2:60">
      <c r="B2" s="58" t="s">
        <v>166</v>
      </c>
      <c r="C2" s="80" t="s">
        <v>246</v>
      </c>
    </row>
    <row r="3" spans="2:60">
      <c r="B3" s="58" t="s">
        <v>168</v>
      </c>
      <c r="C3" s="80" t="s">
        <v>247</v>
      </c>
    </row>
    <row r="4" spans="2:60">
      <c r="B4" s="58" t="s">
        <v>169</v>
      </c>
      <c r="C4" s="80">
        <v>12146</v>
      </c>
    </row>
    <row r="6" spans="2:60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0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H7" s="3"/>
    </row>
    <row r="8" spans="2:60" s="3" customFormat="1" ht="78.75">
      <c r="B8" s="23" t="s">
        <v>103</v>
      </c>
      <c r="C8" s="31" t="s">
        <v>36</v>
      </c>
      <c r="D8" s="31" t="s">
        <v>107</v>
      </c>
      <c r="E8" s="31" t="s">
        <v>52</v>
      </c>
      <c r="F8" s="31" t="s">
        <v>87</v>
      </c>
      <c r="G8" s="31" t="s">
        <v>222</v>
      </c>
      <c r="H8" s="31" t="s">
        <v>221</v>
      </c>
      <c r="I8" s="31" t="s">
        <v>49</v>
      </c>
      <c r="J8" s="31" t="s">
        <v>48</v>
      </c>
      <c r="K8" s="31" t="s">
        <v>170</v>
      </c>
      <c r="L8" s="31" t="s">
        <v>172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4" t="s">
        <v>38</v>
      </c>
      <c r="C11" s="115"/>
      <c r="D11" s="115"/>
      <c r="E11" s="115"/>
      <c r="F11" s="115"/>
      <c r="G11" s="116"/>
      <c r="H11" s="120"/>
      <c r="I11" s="116">
        <v>7.860000000000001E-6</v>
      </c>
      <c r="J11" s="115"/>
      <c r="K11" s="117">
        <f>I11/$I$11</f>
        <v>1</v>
      </c>
      <c r="L11" s="117">
        <f>I11/'סכום נכסי הקרן'!$C$42</f>
        <v>2.0589083957326027E-9</v>
      </c>
      <c r="BC11" s="102"/>
      <c r="BD11" s="3"/>
      <c r="BE11" s="102"/>
      <c r="BG11" s="102"/>
    </row>
    <row r="12" spans="2:60" s="4" customFormat="1" ht="18" customHeight="1">
      <c r="B12" s="118" t="s">
        <v>26</v>
      </c>
      <c r="C12" s="115"/>
      <c r="D12" s="115"/>
      <c r="E12" s="115"/>
      <c r="F12" s="115"/>
      <c r="G12" s="116"/>
      <c r="H12" s="120"/>
      <c r="I12" s="116">
        <v>7.860000000000001E-6</v>
      </c>
      <c r="J12" s="115"/>
      <c r="K12" s="117">
        <f t="shared" ref="K12:K15" si="0">I12/$I$11</f>
        <v>1</v>
      </c>
      <c r="L12" s="117">
        <f>I12/'סכום נכסי הקרן'!$C$42</f>
        <v>2.0589083957326027E-9</v>
      </c>
      <c r="BC12" s="102"/>
      <c r="BD12" s="3"/>
      <c r="BE12" s="102"/>
      <c r="BG12" s="102"/>
    </row>
    <row r="13" spans="2:60">
      <c r="B13" s="104" t="s">
        <v>815</v>
      </c>
      <c r="C13" s="84"/>
      <c r="D13" s="84"/>
      <c r="E13" s="84"/>
      <c r="F13" s="84"/>
      <c r="G13" s="93"/>
      <c r="H13" s="95"/>
      <c r="I13" s="93">
        <v>7.860000000000001E-6</v>
      </c>
      <c r="J13" s="84"/>
      <c r="K13" s="94">
        <f t="shared" si="0"/>
        <v>1</v>
      </c>
      <c r="L13" s="94">
        <f>I13/'סכום נכסי הקרן'!$C$42</f>
        <v>2.0589083957326027E-9</v>
      </c>
      <c r="BD13" s="3"/>
    </row>
    <row r="14" spans="2:60" ht="20.25">
      <c r="B14" s="89" t="s">
        <v>816</v>
      </c>
      <c r="C14" s="86" t="s">
        <v>817</v>
      </c>
      <c r="D14" s="99" t="s">
        <v>108</v>
      </c>
      <c r="E14" s="99" t="s">
        <v>178</v>
      </c>
      <c r="F14" s="99" t="s">
        <v>152</v>
      </c>
      <c r="G14" s="96">
        <v>3.5999999999999999E-3</v>
      </c>
      <c r="H14" s="98">
        <v>205.7</v>
      </c>
      <c r="I14" s="96">
        <v>7.4050000000000003E-6</v>
      </c>
      <c r="J14" s="97">
        <v>3.2400557289585382E-10</v>
      </c>
      <c r="K14" s="97">
        <f t="shared" si="0"/>
        <v>0.94211195928753177</v>
      </c>
      <c r="L14" s="97">
        <f>I14/'סכום נכסי הקרן'!$C$42</f>
        <v>1.9397222226971911E-9</v>
      </c>
      <c r="BD14" s="4"/>
    </row>
    <row r="15" spans="2:60">
      <c r="B15" s="89" t="s">
        <v>818</v>
      </c>
      <c r="C15" s="86" t="s">
        <v>819</v>
      </c>
      <c r="D15" s="99" t="s">
        <v>108</v>
      </c>
      <c r="E15" s="99" t="s">
        <v>178</v>
      </c>
      <c r="F15" s="99" t="s">
        <v>152</v>
      </c>
      <c r="G15" s="96">
        <v>8.9599999999999999E-4</v>
      </c>
      <c r="H15" s="98">
        <v>50.8</v>
      </c>
      <c r="I15" s="96">
        <v>4.5499999999999998E-7</v>
      </c>
      <c r="J15" s="97">
        <v>7.4700219515265604E-10</v>
      </c>
      <c r="K15" s="97">
        <f t="shared" si="0"/>
        <v>5.7888040712468183E-2</v>
      </c>
      <c r="L15" s="97">
        <f>I15/'סכום נכסי הקרן'!$C$42</f>
        <v>1.1918617303541146E-10</v>
      </c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237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99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220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228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J31" sqref="J31"/>
    </sheetView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63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167</v>
      </c>
      <c r="C1" s="80" t="s" vm="1">
        <v>245</v>
      </c>
    </row>
    <row r="2" spans="2:61">
      <c r="B2" s="58" t="s">
        <v>166</v>
      </c>
      <c r="C2" s="80" t="s">
        <v>246</v>
      </c>
    </row>
    <row r="3" spans="2:61">
      <c r="B3" s="58" t="s">
        <v>168</v>
      </c>
      <c r="C3" s="80" t="s">
        <v>247</v>
      </c>
    </row>
    <row r="4" spans="2:61">
      <c r="B4" s="58" t="s">
        <v>169</v>
      </c>
      <c r="C4" s="80">
        <v>12146</v>
      </c>
    </row>
    <row r="6" spans="2:61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1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I7" s="3"/>
    </row>
    <row r="8" spans="2:61" s="3" customFormat="1" ht="78.75">
      <c r="B8" s="23" t="s">
        <v>103</v>
      </c>
      <c r="C8" s="31" t="s">
        <v>36</v>
      </c>
      <c r="D8" s="31" t="s">
        <v>107</v>
      </c>
      <c r="E8" s="31" t="s">
        <v>52</v>
      </c>
      <c r="F8" s="31" t="s">
        <v>87</v>
      </c>
      <c r="G8" s="31" t="s">
        <v>222</v>
      </c>
      <c r="H8" s="31" t="s">
        <v>221</v>
      </c>
      <c r="I8" s="31" t="s">
        <v>49</v>
      </c>
      <c r="J8" s="31" t="s">
        <v>48</v>
      </c>
      <c r="K8" s="31" t="s">
        <v>170</v>
      </c>
      <c r="L8" s="32" t="s">
        <v>172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5" t="s">
        <v>40</v>
      </c>
      <c r="C11" s="84"/>
      <c r="D11" s="84"/>
      <c r="E11" s="84"/>
      <c r="F11" s="84"/>
      <c r="G11" s="93"/>
      <c r="H11" s="95"/>
      <c r="I11" s="93">
        <v>5.4299999999999992E-5</v>
      </c>
      <c r="J11" s="84"/>
      <c r="K11" s="94">
        <f>I11/$I$11</f>
        <v>1</v>
      </c>
      <c r="L11" s="94">
        <f>I11/'סכום נכסי הקרן'!$C$42</f>
        <v>1.4223756474335916E-8</v>
      </c>
      <c r="BD11" s="1"/>
      <c r="BE11" s="3"/>
      <c r="BF11" s="1"/>
      <c r="BH11" s="1"/>
    </row>
    <row r="12" spans="2:61" s="102" customFormat="1">
      <c r="B12" s="118" t="s">
        <v>219</v>
      </c>
      <c r="C12" s="115"/>
      <c r="D12" s="115"/>
      <c r="E12" s="115"/>
      <c r="F12" s="115"/>
      <c r="G12" s="116"/>
      <c r="H12" s="120"/>
      <c r="I12" s="116">
        <v>5.4299999999999992E-5</v>
      </c>
      <c r="J12" s="115"/>
      <c r="K12" s="117">
        <f t="shared" ref="K12:K15" si="0">I12/$I$11</f>
        <v>1</v>
      </c>
      <c r="L12" s="117">
        <f>I12/'סכום נכסי הקרן'!$C$42</f>
        <v>1.4223756474335916E-8</v>
      </c>
      <c r="BE12" s="3"/>
    </row>
    <row r="13" spans="2:61" ht="20.25">
      <c r="B13" s="104" t="s">
        <v>215</v>
      </c>
      <c r="C13" s="84"/>
      <c r="D13" s="84"/>
      <c r="E13" s="84"/>
      <c r="F13" s="84"/>
      <c r="G13" s="93"/>
      <c r="H13" s="95"/>
      <c r="I13" s="93">
        <v>5.4299999999999992E-5</v>
      </c>
      <c r="J13" s="84"/>
      <c r="K13" s="94">
        <f t="shared" si="0"/>
        <v>1</v>
      </c>
      <c r="L13" s="94">
        <f>I13/'סכום נכסי הקרן'!$C$42</f>
        <v>1.4223756474335916E-8</v>
      </c>
      <c r="BE13" s="4"/>
    </row>
    <row r="14" spans="2:61">
      <c r="B14" s="89" t="s">
        <v>820</v>
      </c>
      <c r="C14" s="86" t="s">
        <v>821</v>
      </c>
      <c r="D14" s="99" t="s">
        <v>108</v>
      </c>
      <c r="E14" s="99" t="s">
        <v>822</v>
      </c>
      <c r="F14" s="99" t="s">
        <v>152</v>
      </c>
      <c r="G14" s="96">
        <v>3.0000000000000001E-5</v>
      </c>
      <c r="H14" s="98">
        <v>200000</v>
      </c>
      <c r="I14" s="96">
        <v>5.9999999999999995E-5</v>
      </c>
      <c r="J14" s="86"/>
      <c r="K14" s="97">
        <f t="shared" si="0"/>
        <v>1.1049723756906078</v>
      </c>
      <c r="L14" s="97">
        <f>I14/'סכום נכסי הקרן'!$C$42</f>
        <v>1.5716857982691622E-8</v>
      </c>
    </row>
    <row r="15" spans="2:61">
      <c r="B15" s="89" t="s">
        <v>823</v>
      </c>
      <c r="C15" s="86" t="s">
        <v>824</v>
      </c>
      <c r="D15" s="99" t="s">
        <v>108</v>
      </c>
      <c r="E15" s="99" t="s">
        <v>822</v>
      </c>
      <c r="F15" s="99" t="s">
        <v>152</v>
      </c>
      <c r="G15" s="96">
        <v>-3.0000000000000001E-5</v>
      </c>
      <c r="H15" s="98">
        <v>19000</v>
      </c>
      <c r="I15" s="96">
        <v>-5.7000000000000005E-6</v>
      </c>
      <c r="J15" s="86"/>
      <c r="K15" s="97">
        <f t="shared" si="0"/>
        <v>-0.10497237569060776</v>
      </c>
      <c r="L15" s="97">
        <f>I15/'סכום נכסי הקרן'!$C$42</f>
        <v>-1.4931015083557044E-9</v>
      </c>
    </row>
    <row r="16" spans="2:61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1" t="s">
        <v>237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1" t="s">
        <v>99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1" t="s">
        <v>220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1" t="s">
        <v>228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167</v>
      </c>
      <c r="C1" s="80" t="s" vm="1">
        <v>245</v>
      </c>
    </row>
    <row r="2" spans="1:60">
      <c r="B2" s="58" t="s">
        <v>166</v>
      </c>
      <c r="C2" s="80" t="s">
        <v>246</v>
      </c>
    </row>
    <row r="3" spans="1:60">
      <c r="B3" s="58" t="s">
        <v>168</v>
      </c>
      <c r="C3" s="80" t="s">
        <v>247</v>
      </c>
    </row>
    <row r="4" spans="1:60">
      <c r="B4" s="58" t="s">
        <v>169</v>
      </c>
      <c r="C4" s="80">
        <v>12146</v>
      </c>
    </row>
    <row r="6" spans="1:60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8"/>
      <c r="BD6" s="1" t="s">
        <v>108</v>
      </c>
      <c r="BF6" s="1" t="s">
        <v>175</v>
      </c>
      <c r="BH6" s="3" t="s">
        <v>152</v>
      </c>
    </row>
    <row r="7" spans="1:60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8"/>
      <c r="BD7" s="3" t="s">
        <v>110</v>
      </c>
      <c r="BF7" s="1" t="s">
        <v>130</v>
      </c>
      <c r="BH7" s="3" t="s">
        <v>151</v>
      </c>
    </row>
    <row r="8" spans="1:60" s="3" customFormat="1" ht="78.75">
      <c r="A8" s="2"/>
      <c r="B8" s="23" t="s">
        <v>103</v>
      </c>
      <c r="C8" s="31" t="s">
        <v>36</v>
      </c>
      <c r="D8" s="31" t="s">
        <v>107</v>
      </c>
      <c r="E8" s="31" t="s">
        <v>52</v>
      </c>
      <c r="F8" s="31" t="s">
        <v>87</v>
      </c>
      <c r="G8" s="31" t="s">
        <v>222</v>
      </c>
      <c r="H8" s="31" t="s">
        <v>221</v>
      </c>
      <c r="I8" s="31" t="s">
        <v>49</v>
      </c>
      <c r="J8" s="31" t="s">
        <v>170</v>
      </c>
      <c r="K8" s="31" t="s">
        <v>172</v>
      </c>
      <c r="BC8" s="1" t="s">
        <v>123</v>
      </c>
      <c r="BD8" s="1" t="s">
        <v>124</v>
      </c>
      <c r="BE8" s="1" t="s">
        <v>131</v>
      </c>
      <c r="BG8" s="4" t="s">
        <v>153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33" t="s">
        <v>20</v>
      </c>
      <c r="K9" s="59" t="s">
        <v>20</v>
      </c>
      <c r="BC9" s="1" t="s">
        <v>120</v>
      </c>
      <c r="BE9" s="1" t="s">
        <v>132</v>
      </c>
      <c r="BG9" s="4" t="s">
        <v>154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116</v>
      </c>
      <c r="BD10" s="3"/>
      <c r="BE10" s="1" t="s">
        <v>176</v>
      </c>
      <c r="BG10" s="1" t="s">
        <v>160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115</v>
      </c>
      <c r="BD11" s="3"/>
      <c r="BE11" s="1" t="s">
        <v>133</v>
      </c>
      <c r="BG11" s="1" t="s">
        <v>155</v>
      </c>
    </row>
    <row r="12" spans="1:60" ht="20.25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113</v>
      </c>
      <c r="BD12" s="4"/>
      <c r="BE12" s="1" t="s">
        <v>134</v>
      </c>
      <c r="BG12" s="1" t="s">
        <v>156</v>
      </c>
    </row>
    <row r="13" spans="1:60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117</v>
      </c>
      <c r="BE13" s="1" t="s">
        <v>135</v>
      </c>
      <c r="BG13" s="1" t="s">
        <v>157</v>
      </c>
    </row>
    <row r="14" spans="1:60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114</v>
      </c>
      <c r="BE14" s="1" t="s">
        <v>136</v>
      </c>
      <c r="BG14" s="1" t="s">
        <v>159</v>
      </c>
    </row>
    <row r="15" spans="1:60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125</v>
      </c>
      <c r="BE15" s="1" t="s">
        <v>177</v>
      </c>
      <c r="BG15" s="1" t="s">
        <v>161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111</v>
      </c>
      <c r="BD16" s="1" t="s">
        <v>126</v>
      </c>
      <c r="BE16" s="1" t="s">
        <v>137</v>
      </c>
      <c r="BG16" s="1" t="s">
        <v>162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121</v>
      </c>
      <c r="BE17" s="1" t="s">
        <v>138</v>
      </c>
      <c r="BG17" s="1" t="s">
        <v>163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109</v>
      </c>
      <c r="BF18" s="1" t="s">
        <v>139</v>
      </c>
      <c r="BH18" s="1" t="s">
        <v>28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122</v>
      </c>
      <c r="BF19" s="1" t="s">
        <v>140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127</v>
      </c>
      <c r="BF20" s="1" t="s">
        <v>141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112</v>
      </c>
      <c r="BE21" s="1" t="s">
        <v>128</v>
      </c>
      <c r="BF21" s="1" t="s">
        <v>142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118</v>
      </c>
      <c r="BF22" s="1" t="s">
        <v>143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28</v>
      </c>
      <c r="BE23" s="1" t="s">
        <v>119</v>
      </c>
      <c r="BF23" s="1" t="s">
        <v>178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181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144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145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180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146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147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179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28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167</v>
      </c>
      <c r="C1" s="80" t="s" vm="1">
        <v>245</v>
      </c>
    </row>
    <row r="2" spans="2:81">
      <c r="B2" s="58" t="s">
        <v>166</v>
      </c>
      <c r="C2" s="80" t="s">
        <v>246</v>
      </c>
    </row>
    <row r="3" spans="2:81">
      <c r="B3" s="58" t="s">
        <v>168</v>
      </c>
      <c r="C3" s="80" t="s">
        <v>247</v>
      </c>
      <c r="E3" s="2"/>
    </row>
    <row r="4" spans="2:81">
      <c r="B4" s="58" t="s">
        <v>169</v>
      </c>
      <c r="C4" s="80">
        <v>12146</v>
      </c>
    </row>
    <row r="6" spans="2:81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81" ht="26.25" customHeight="1">
      <c r="B7" s="136" t="s">
        <v>81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81" s="3" customFormat="1" ht="47.25">
      <c r="B8" s="23" t="s">
        <v>103</v>
      </c>
      <c r="C8" s="31" t="s">
        <v>36</v>
      </c>
      <c r="D8" s="14" t="s">
        <v>41</v>
      </c>
      <c r="E8" s="31" t="s">
        <v>15</v>
      </c>
      <c r="F8" s="31" t="s">
        <v>53</v>
      </c>
      <c r="G8" s="31" t="s">
        <v>88</v>
      </c>
      <c r="H8" s="31" t="s">
        <v>18</v>
      </c>
      <c r="I8" s="31" t="s">
        <v>87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49</v>
      </c>
      <c r="O8" s="31" t="s">
        <v>48</v>
      </c>
      <c r="P8" s="31" t="s">
        <v>170</v>
      </c>
      <c r="Q8" s="32" t="s">
        <v>172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33" t="s">
        <v>225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3"/>
  <sheetViews>
    <sheetView rightToLeft="1" workbookViewId="0">
      <selection activeCell="K25" sqref="K25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3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167</v>
      </c>
      <c r="C1" s="80" t="s" vm="1">
        <v>245</v>
      </c>
    </row>
    <row r="2" spans="2:72">
      <c r="B2" s="58" t="s">
        <v>166</v>
      </c>
      <c r="C2" s="80" t="s">
        <v>246</v>
      </c>
    </row>
    <row r="3" spans="2:72">
      <c r="B3" s="58" t="s">
        <v>168</v>
      </c>
      <c r="C3" s="80" t="s">
        <v>247</v>
      </c>
    </row>
    <row r="4" spans="2:72">
      <c r="B4" s="58" t="s">
        <v>169</v>
      </c>
      <c r="C4" s="80">
        <v>12146</v>
      </c>
    </row>
    <row r="6" spans="2:72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72" ht="26.2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72" s="3" customFormat="1" ht="78.75">
      <c r="B8" s="23" t="s">
        <v>103</v>
      </c>
      <c r="C8" s="31" t="s">
        <v>36</v>
      </c>
      <c r="D8" s="31" t="s">
        <v>15</v>
      </c>
      <c r="E8" s="31" t="s">
        <v>53</v>
      </c>
      <c r="F8" s="31" t="s">
        <v>88</v>
      </c>
      <c r="G8" s="31" t="s">
        <v>18</v>
      </c>
      <c r="H8" s="31" t="s">
        <v>87</v>
      </c>
      <c r="I8" s="31" t="s">
        <v>17</v>
      </c>
      <c r="J8" s="31" t="s">
        <v>19</v>
      </c>
      <c r="K8" s="31" t="s">
        <v>222</v>
      </c>
      <c r="L8" s="31" t="s">
        <v>221</v>
      </c>
      <c r="M8" s="31" t="s">
        <v>96</v>
      </c>
      <c r="N8" s="31" t="s">
        <v>48</v>
      </c>
      <c r="O8" s="31" t="s">
        <v>170</v>
      </c>
      <c r="P8" s="32" t="s">
        <v>172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229</v>
      </c>
      <c r="L9" s="33"/>
      <c r="M9" s="33" t="s">
        <v>225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5" t="s">
        <v>27</v>
      </c>
      <c r="C11" s="84"/>
      <c r="D11" s="84"/>
      <c r="E11" s="84"/>
      <c r="F11" s="84"/>
      <c r="G11" s="93">
        <v>10.054997764352752</v>
      </c>
      <c r="H11" s="84"/>
      <c r="I11" s="84"/>
      <c r="J11" s="106">
        <v>4.8548915645434176E-2</v>
      </c>
      <c r="K11" s="93"/>
      <c r="L11" s="84"/>
      <c r="M11" s="93">
        <v>2399.0815200000002</v>
      </c>
      <c r="N11" s="84"/>
      <c r="O11" s="94">
        <f>M11/$M$11</f>
        <v>1</v>
      </c>
      <c r="P11" s="94">
        <f>M11/'סכום נכסי הקרן'!$C$42</f>
        <v>0.62843372564566591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2" customFormat="1" ht="21.75" customHeight="1">
      <c r="B12" s="118" t="s">
        <v>219</v>
      </c>
      <c r="C12" s="115"/>
      <c r="D12" s="115"/>
      <c r="E12" s="115"/>
      <c r="F12" s="115"/>
      <c r="G12" s="116">
        <v>10.054997764352752</v>
      </c>
      <c r="H12" s="115"/>
      <c r="I12" s="115"/>
      <c r="J12" s="121">
        <v>4.8548915645434176E-2</v>
      </c>
      <c r="K12" s="116"/>
      <c r="L12" s="115"/>
      <c r="M12" s="116">
        <v>2399.0815200000002</v>
      </c>
      <c r="N12" s="115"/>
      <c r="O12" s="117">
        <f t="shared" ref="O12:O23" si="0">M12/$M$11</f>
        <v>1</v>
      </c>
      <c r="P12" s="117">
        <f>M12/'סכום נכסי הקרן'!$C$42</f>
        <v>0.62843372564566591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4" t="s">
        <v>54</v>
      </c>
      <c r="C13" s="84"/>
      <c r="D13" s="84"/>
      <c r="E13" s="84"/>
      <c r="F13" s="84"/>
      <c r="G13" s="93">
        <v>10.054997764352752</v>
      </c>
      <c r="H13" s="84"/>
      <c r="I13" s="84"/>
      <c r="J13" s="106">
        <v>4.8548915645434176E-2</v>
      </c>
      <c r="K13" s="93"/>
      <c r="L13" s="84"/>
      <c r="M13" s="93">
        <v>2399.0815200000002</v>
      </c>
      <c r="N13" s="84"/>
      <c r="O13" s="94">
        <f t="shared" si="0"/>
        <v>1</v>
      </c>
      <c r="P13" s="94">
        <f>M13/'סכום נכסי הקרן'!$C$42</f>
        <v>0.62843372564566591</v>
      </c>
    </row>
    <row r="14" spans="2:72">
      <c r="B14" s="89" t="s">
        <v>825</v>
      </c>
      <c r="C14" s="86">
        <v>8805</v>
      </c>
      <c r="D14" s="86" t="s">
        <v>250</v>
      </c>
      <c r="E14" s="86"/>
      <c r="F14" s="107">
        <v>41487</v>
      </c>
      <c r="G14" s="96">
        <v>6.99</v>
      </c>
      <c r="H14" s="99" t="s">
        <v>152</v>
      </c>
      <c r="I14" s="100">
        <v>4.8000000000000001E-2</v>
      </c>
      <c r="J14" s="100">
        <v>5.0900000000000008E-2</v>
      </c>
      <c r="K14" s="96">
        <v>12000</v>
      </c>
      <c r="L14" s="108">
        <v>102.8857</v>
      </c>
      <c r="M14" s="96">
        <v>12.152520000000001</v>
      </c>
      <c r="N14" s="86"/>
      <c r="O14" s="97">
        <f t="shared" si="0"/>
        <v>5.0654885624728582E-3</v>
      </c>
      <c r="P14" s="97">
        <f>M14/'סכום נכסי הקרן'!$C$42</f>
        <v>3.1833238495303268E-3</v>
      </c>
    </row>
    <row r="15" spans="2:72">
      <c r="B15" s="89" t="s">
        <v>826</v>
      </c>
      <c r="C15" s="86" t="s">
        <v>827</v>
      </c>
      <c r="D15" s="86" t="s">
        <v>250</v>
      </c>
      <c r="E15" s="86"/>
      <c r="F15" s="107">
        <v>41700</v>
      </c>
      <c r="G15" s="96">
        <v>7.41</v>
      </c>
      <c r="H15" s="99" t="s">
        <v>152</v>
      </c>
      <c r="I15" s="100">
        <v>4.8000000000000001E-2</v>
      </c>
      <c r="J15" s="100">
        <v>4.9100000000000005E-2</v>
      </c>
      <c r="K15" s="96">
        <v>71000</v>
      </c>
      <c r="L15" s="108">
        <v>102.5752</v>
      </c>
      <c r="M15" s="96">
        <v>72.562600000000003</v>
      </c>
      <c r="N15" s="86"/>
      <c r="O15" s="97">
        <f t="shared" si="0"/>
        <v>3.0245991807731486E-2</v>
      </c>
      <c r="P15" s="97">
        <f>M15/'סכום נכסי הקרן'!$C$42</f>
        <v>1.9007601317580985E-2</v>
      </c>
    </row>
    <row r="16" spans="2:72">
      <c r="B16" s="89" t="s">
        <v>828</v>
      </c>
      <c r="C16" s="86" t="s">
        <v>829</v>
      </c>
      <c r="D16" s="86" t="s">
        <v>250</v>
      </c>
      <c r="E16" s="86"/>
      <c r="F16" s="107">
        <v>43252</v>
      </c>
      <c r="G16" s="96">
        <v>10.01</v>
      </c>
      <c r="H16" s="99" t="s">
        <v>152</v>
      </c>
      <c r="I16" s="100">
        <v>4.8000000000000001E-2</v>
      </c>
      <c r="J16" s="100">
        <v>4.8600000000000004E-2</v>
      </c>
      <c r="K16" s="96">
        <v>440000</v>
      </c>
      <c r="L16" s="108">
        <v>101.49979999999999</v>
      </c>
      <c r="M16" s="96">
        <v>446.49013000000002</v>
      </c>
      <c r="N16" s="86"/>
      <c r="O16" s="97">
        <f t="shared" si="0"/>
        <v>0.18610877799600573</v>
      </c>
      <c r="P16" s="97">
        <f>M16/'סכום נכסי הקרן'!$C$42</f>
        <v>0.116957032731392</v>
      </c>
    </row>
    <row r="17" spans="2:16">
      <c r="B17" s="89" t="s">
        <v>830</v>
      </c>
      <c r="C17" s="86" t="s">
        <v>831</v>
      </c>
      <c r="D17" s="86" t="s">
        <v>250</v>
      </c>
      <c r="E17" s="86"/>
      <c r="F17" s="107">
        <v>43313</v>
      </c>
      <c r="G17" s="96">
        <v>9.9499999999999993</v>
      </c>
      <c r="H17" s="99" t="s">
        <v>152</v>
      </c>
      <c r="I17" s="100">
        <v>4.8000000000000001E-2</v>
      </c>
      <c r="J17" s="100">
        <v>4.8499999999999995E-2</v>
      </c>
      <c r="K17" s="96">
        <v>154000</v>
      </c>
      <c r="L17" s="108">
        <v>102.4871</v>
      </c>
      <c r="M17" s="96">
        <v>157.94898000000001</v>
      </c>
      <c r="N17" s="86"/>
      <c r="O17" s="97">
        <f t="shared" si="0"/>
        <v>6.583727092358245E-2</v>
      </c>
      <c r="P17" s="97">
        <f>M17/'סכום נכסי הקרן'!$C$42</f>
        <v>4.1374361452849992E-2</v>
      </c>
    </row>
    <row r="18" spans="2:16">
      <c r="B18" s="89" t="s">
        <v>832</v>
      </c>
      <c r="C18" s="86" t="s">
        <v>833</v>
      </c>
      <c r="D18" s="86" t="s">
        <v>250</v>
      </c>
      <c r="E18" s="86"/>
      <c r="F18" s="107">
        <v>43345</v>
      </c>
      <c r="G18" s="96">
        <v>10.029999999999999</v>
      </c>
      <c r="H18" s="99" t="s">
        <v>152</v>
      </c>
      <c r="I18" s="100">
        <v>4.8000000000000001E-2</v>
      </c>
      <c r="J18" s="100">
        <v>4.8499999999999995E-2</v>
      </c>
      <c r="K18" s="96">
        <v>836420</v>
      </c>
      <c r="L18" s="108">
        <v>102.0659</v>
      </c>
      <c r="M18" s="96">
        <v>853.84814000000006</v>
      </c>
      <c r="N18" s="86"/>
      <c r="O18" s="97">
        <f t="shared" si="0"/>
        <v>0.35590626366043621</v>
      </c>
      <c r="P18" s="97">
        <f>M18/'סכום נכסי הקרן'!$C$42</f>
        <v>0.22366349925275658</v>
      </c>
    </row>
    <row r="19" spans="2:16">
      <c r="B19" s="89" t="s">
        <v>834</v>
      </c>
      <c r="C19" s="86" t="s">
        <v>835</v>
      </c>
      <c r="D19" s="86" t="s">
        <v>250</v>
      </c>
      <c r="E19" s="86"/>
      <c r="F19" s="107">
        <v>43435</v>
      </c>
      <c r="G19" s="96">
        <v>10.28</v>
      </c>
      <c r="H19" s="99" t="s">
        <v>152</v>
      </c>
      <c r="I19" s="100">
        <v>4.8000000000000001E-2</v>
      </c>
      <c r="J19" s="100">
        <v>4.8500000000000008E-2</v>
      </c>
      <c r="K19" s="96">
        <v>272000</v>
      </c>
      <c r="L19" s="108">
        <v>100.404</v>
      </c>
      <c r="M19" s="96">
        <v>273.0992</v>
      </c>
      <c r="N19" s="86"/>
      <c r="O19" s="97">
        <f t="shared" si="0"/>
        <v>0.11383489794877832</v>
      </c>
      <c r="P19" s="97">
        <f>M19/'סכום נכסי הקרן'!$C$42</f>
        <v>7.1537689026444931E-2</v>
      </c>
    </row>
    <row r="20" spans="2:16">
      <c r="B20" s="89" t="s">
        <v>836</v>
      </c>
      <c r="C20" s="86" t="s">
        <v>837</v>
      </c>
      <c r="D20" s="86" t="s">
        <v>250</v>
      </c>
      <c r="E20" s="86"/>
      <c r="F20" s="107">
        <v>43497</v>
      </c>
      <c r="G20" s="96">
        <v>10.200000000000001</v>
      </c>
      <c r="H20" s="99" t="s">
        <v>152</v>
      </c>
      <c r="I20" s="100">
        <v>4.8000000000000001E-2</v>
      </c>
      <c r="J20" s="100">
        <v>4.8500000000000008E-2</v>
      </c>
      <c r="K20" s="96">
        <v>10000</v>
      </c>
      <c r="L20" s="108">
        <v>102.6078</v>
      </c>
      <c r="M20" s="96">
        <v>10.260909999999999</v>
      </c>
      <c r="N20" s="86"/>
      <c r="O20" s="97">
        <f t="shared" si="0"/>
        <v>4.2770159806824731E-3</v>
      </c>
      <c r="P20" s="97">
        <f>M20/'סכום נכסי הקרן'!$C$42</f>
        <v>2.6878210873863381E-3</v>
      </c>
    </row>
    <row r="21" spans="2:16">
      <c r="B21" s="89" t="s">
        <v>838</v>
      </c>
      <c r="C21" s="86" t="s">
        <v>839</v>
      </c>
      <c r="D21" s="86" t="s">
        <v>250</v>
      </c>
      <c r="E21" s="86"/>
      <c r="F21" s="107">
        <v>43586</v>
      </c>
      <c r="G21" s="96">
        <v>10.450000000000001</v>
      </c>
      <c r="H21" s="99" t="s">
        <v>152</v>
      </c>
      <c r="I21" s="100">
        <v>4.8000000000000001E-2</v>
      </c>
      <c r="J21" s="100">
        <v>4.8500000000000008E-2</v>
      </c>
      <c r="K21" s="96">
        <v>329000</v>
      </c>
      <c r="L21" s="108">
        <v>100.8998</v>
      </c>
      <c r="M21" s="96">
        <v>331.91111000000001</v>
      </c>
      <c r="N21" s="86"/>
      <c r="O21" s="97">
        <f t="shared" si="0"/>
        <v>0.13834924208828051</v>
      </c>
      <c r="P21" s="97">
        <f>M21/'סכום נכסי הקרן'!$C$42</f>
        <v>8.6943329645792294E-2</v>
      </c>
    </row>
    <row r="22" spans="2:16">
      <c r="B22" s="89" t="s">
        <v>840</v>
      </c>
      <c r="C22" s="86" t="s">
        <v>841</v>
      </c>
      <c r="D22" s="86" t="s">
        <v>250</v>
      </c>
      <c r="E22" s="86"/>
      <c r="F22" s="107">
        <v>43647</v>
      </c>
      <c r="G22" s="96">
        <v>10.37</v>
      </c>
      <c r="H22" s="99" t="s">
        <v>152</v>
      </c>
      <c r="I22" s="100">
        <v>4.8000000000000001E-2</v>
      </c>
      <c r="J22" s="100">
        <v>4.8499999999999988E-2</v>
      </c>
      <c r="K22" s="96">
        <v>24000</v>
      </c>
      <c r="L22" s="108">
        <v>102.4002</v>
      </c>
      <c r="M22" s="96">
        <v>24.576040000000003</v>
      </c>
      <c r="N22" s="86"/>
      <c r="O22" s="97">
        <f t="shared" si="0"/>
        <v>1.0243937021364743E-2</v>
      </c>
      <c r="P22" s="97">
        <f>M22/'סכום נכסי הקרן'!$C$42</f>
        <v>6.4376355076158111E-3</v>
      </c>
    </row>
    <row r="23" spans="2:16">
      <c r="B23" s="89" t="s">
        <v>842</v>
      </c>
      <c r="C23" s="86" t="s">
        <v>843</v>
      </c>
      <c r="D23" s="86" t="s">
        <v>250</v>
      </c>
      <c r="E23" s="86"/>
      <c r="F23" s="107">
        <v>43678</v>
      </c>
      <c r="G23" s="96">
        <v>10.45</v>
      </c>
      <c r="H23" s="99" t="s">
        <v>152</v>
      </c>
      <c r="I23" s="100">
        <v>4.8000000000000001E-2</v>
      </c>
      <c r="J23" s="100">
        <v>4.8499999999999995E-2</v>
      </c>
      <c r="K23" s="96">
        <v>212000</v>
      </c>
      <c r="L23" s="108">
        <v>101.9962</v>
      </c>
      <c r="M23" s="96">
        <v>216.23189000000002</v>
      </c>
      <c r="N23" s="86"/>
      <c r="O23" s="97">
        <f t="shared" si="0"/>
        <v>9.0131114010665217E-2</v>
      </c>
      <c r="P23" s="97">
        <f>M23/'סכום נכסי הקרן'!$C$42</f>
        <v>5.6641431774316617E-2</v>
      </c>
    </row>
    <row r="24" spans="2:16">
      <c r="B24" s="85"/>
      <c r="C24" s="86"/>
      <c r="D24" s="86"/>
      <c r="E24" s="86"/>
      <c r="F24" s="86"/>
      <c r="G24" s="86"/>
      <c r="H24" s="86"/>
      <c r="I24" s="86"/>
      <c r="J24" s="86"/>
      <c r="K24" s="96"/>
      <c r="L24" s="86"/>
      <c r="M24" s="86"/>
      <c r="N24" s="86"/>
      <c r="O24" s="97"/>
      <c r="P24" s="86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1" t="s">
        <v>99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1" t="s">
        <v>220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1" t="s">
        <v>228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167</v>
      </c>
      <c r="C1" s="80" t="s" vm="1">
        <v>245</v>
      </c>
    </row>
    <row r="2" spans="2:65">
      <c r="B2" s="58" t="s">
        <v>166</v>
      </c>
      <c r="C2" s="80" t="s">
        <v>246</v>
      </c>
    </row>
    <row r="3" spans="2:65">
      <c r="B3" s="58" t="s">
        <v>168</v>
      </c>
      <c r="C3" s="80" t="s">
        <v>247</v>
      </c>
    </row>
    <row r="4" spans="2:65">
      <c r="B4" s="58" t="s">
        <v>169</v>
      </c>
      <c r="C4" s="80">
        <v>12146</v>
      </c>
    </row>
    <row r="6" spans="2:65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65" ht="26.2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65" s="3" customFormat="1" ht="78.75">
      <c r="B8" s="23" t="s">
        <v>103</v>
      </c>
      <c r="C8" s="31" t="s">
        <v>36</v>
      </c>
      <c r="D8" s="31" t="s">
        <v>105</v>
      </c>
      <c r="E8" s="31" t="s">
        <v>104</v>
      </c>
      <c r="F8" s="31" t="s">
        <v>52</v>
      </c>
      <c r="G8" s="31" t="s">
        <v>15</v>
      </c>
      <c r="H8" s="31" t="s">
        <v>53</v>
      </c>
      <c r="I8" s="31" t="s">
        <v>88</v>
      </c>
      <c r="J8" s="31" t="s">
        <v>18</v>
      </c>
      <c r="K8" s="31" t="s">
        <v>87</v>
      </c>
      <c r="L8" s="31" t="s">
        <v>17</v>
      </c>
      <c r="M8" s="73" t="s">
        <v>19</v>
      </c>
      <c r="N8" s="31" t="s">
        <v>222</v>
      </c>
      <c r="O8" s="31" t="s">
        <v>221</v>
      </c>
      <c r="P8" s="31" t="s">
        <v>96</v>
      </c>
      <c r="Q8" s="31" t="s">
        <v>48</v>
      </c>
      <c r="R8" s="31" t="s">
        <v>170</v>
      </c>
      <c r="S8" s="32" t="s">
        <v>172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100</v>
      </c>
      <c r="R10" s="21" t="s">
        <v>101</v>
      </c>
      <c r="S10" s="21" t="s">
        <v>173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167</v>
      </c>
      <c r="C1" s="80" t="s" vm="1">
        <v>245</v>
      </c>
    </row>
    <row r="2" spans="2:81">
      <c r="B2" s="58" t="s">
        <v>166</v>
      </c>
      <c r="C2" s="80" t="s">
        <v>246</v>
      </c>
    </row>
    <row r="3" spans="2:81">
      <c r="B3" s="58" t="s">
        <v>168</v>
      </c>
      <c r="C3" s="80" t="s">
        <v>247</v>
      </c>
    </row>
    <row r="4" spans="2:81">
      <c r="B4" s="58" t="s">
        <v>169</v>
      </c>
      <c r="C4" s="80">
        <v>12146</v>
      </c>
    </row>
    <row r="6" spans="2:81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81" ht="26.25" customHeight="1">
      <c r="B7" s="136" t="s">
        <v>75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81" s="3" customFormat="1" ht="78.75">
      <c r="B8" s="23" t="s">
        <v>103</v>
      </c>
      <c r="C8" s="31" t="s">
        <v>36</v>
      </c>
      <c r="D8" s="31" t="s">
        <v>105</v>
      </c>
      <c r="E8" s="31" t="s">
        <v>104</v>
      </c>
      <c r="F8" s="31" t="s">
        <v>52</v>
      </c>
      <c r="G8" s="31" t="s">
        <v>15</v>
      </c>
      <c r="H8" s="31" t="s">
        <v>53</v>
      </c>
      <c r="I8" s="31" t="s">
        <v>88</v>
      </c>
      <c r="J8" s="31" t="s">
        <v>18</v>
      </c>
      <c r="K8" s="31" t="s">
        <v>87</v>
      </c>
      <c r="L8" s="31" t="s">
        <v>17</v>
      </c>
      <c r="M8" s="73" t="s">
        <v>19</v>
      </c>
      <c r="N8" s="73" t="s">
        <v>222</v>
      </c>
      <c r="O8" s="31" t="s">
        <v>221</v>
      </c>
      <c r="P8" s="31" t="s">
        <v>96</v>
      </c>
      <c r="Q8" s="31" t="s">
        <v>48</v>
      </c>
      <c r="R8" s="31" t="s">
        <v>170</v>
      </c>
      <c r="S8" s="32" t="s">
        <v>172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21" t="s">
        <v>101</v>
      </c>
      <c r="S10" s="21" t="s">
        <v>173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167</v>
      </c>
      <c r="C1" s="80" t="s" vm="1">
        <v>245</v>
      </c>
    </row>
    <row r="2" spans="2:98">
      <c r="B2" s="58" t="s">
        <v>166</v>
      </c>
      <c r="C2" s="80" t="s">
        <v>246</v>
      </c>
    </row>
    <row r="3" spans="2:98">
      <c r="B3" s="58" t="s">
        <v>168</v>
      </c>
      <c r="C3" s="80" t="s">
        <v>247</v>
      </c>
    </row>
    <row r="4" spans="2:98">
      <c r="B4" s="58" t="s">
        <v>169</v>
      </c>
      <c r="C4" s="80">
        <v>12146</v>
      </c>
    </row>
    <row r="6" spans="2:98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98" ht="26.2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98" s="3" customFormat="1" ht="78.75">
      <c r="B8" s="23" t="s">
        <v>103</v>
      </c>
      <c r="C8" s="31" t="s">
        <v>36</v>
      </c>
      <c r="D8" s="31" t="s">
        <v>105</v>
      </c>
      <c r="E8" s="31" t="s">
        <v>104</v>
      </c>
      <c r="F8" s="31" t="s">
        <v>52</v>
      </c>
      <c r="G8" s="31" t="s">
        <v>87</v>
      </c>
      <c r="H8" s="31" t="s">
        <v>222</v>
      </c>
      <c r="I8" s="31" t="s">
        <v>221</v>
      </c>
      <c r="J8" s="31" t="s">
        <v>96</v>
      </c>
      <c r="K8" s="31" t="s">
        <v>48</v>
      </c>
      <c r="L8" s="31" t="s">
        <v>170</v>
      </c>
      <c r="M8" s="32" t="s">
        <v>172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229</v>
      </c>
      <c r="I9" s="33"/>
      <c r="J9" s="33" t="s">
        <v>225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167</v>
      </c>
      <c r="C1" s="80" t="s" vm="1">
        <v>245</v>
      </c>
    </row>
    <row r="2" spans="2:55">
      <c r="B2" s="58" t="s">
        <v>166</v>
      </c>
      <c r="C2" s="80" t="s">
        <v>246</v>
      </c>
    </row>
    <row r="3" spans="2:55">
      <c r="B3" s="58" t="s">
        <v>168</v>
      </c>
      <c r="C3" s="80" t="s">
        <v>247</v>
      </c>
    </row>
    <row r="4" spans="2:55">
      <c r="B4" s="58" t="s">
        <v>169</v>
      </c>
      <c r="C4" s="80">
        <v>12146</v>
      </c>
    </row>
    <row r="6" spans="2:55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5" ht="26.2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5" s="3" customFormat="1" ht="78.75">
      <c r="B8" s="23" t="s">
        <v>103</v>
      </c>
      <c r="C8" s="31" t="s">
        <v>36</v>
      </c>
      <c r="D8" s="31" t="s">
        <v>87</v>
      </c>
      <c r="E8" s="31" t="s">
        <v>88</v>
      </c>
      <c r="F8" s="31" t="s">
        <v>222</v>
      </c>
      <c r="G8" s="31" t="s">
        <v>221</v>
      </c>
      <c r="H8" s="31" t="s">
        <v>96</v>
      </c>
      <c r="I8" s="31" t="s">
        <v>48</v>
      </c>
      <c r="J8" s="31" t="s">
        <v>170</v>
      </c>
      <c r="K8" s="32" t="s">
        <v>172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229</v>
      </c>
      <c r="G9" s="33"/>
      <c r="H9" s="33" t="s">
        <v>225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99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220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228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167</v>
      </c>
      <c r="C1" s="80" t="s" vm="1">
        <v>245</v>
      </c>
    </row>
    <row r="2" spans="2:59">
      <c r="B2" s="58" t="s">
        <v>166</v>
      </c>
      <c r="C2" s="80" t="s">
        <v>246</v>
      </c>
    </row>
    <row r="3" spans="2:59">
      <c r="B3" s="58" t="s">
        <v>168</v>
      </c>
      <c r="C3" s="80" t="s">
        <v>247</v>
      </c>
    </row>
    <row r="4" spans="2:59">
      <c r="B4" s="58" t="s">
        <v>169</v>
      </c>
      <c r="C4" s="80">
        <v>12146</v>
      </c>
    </row>
    <row r="6" spans="2:59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9" ht="26.2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9" s="3" customFormat="1" ht="78.75">
      <c r="B8" s="23" t="s">
        <v>103</v>
      </c>
      <c r="C8" s="31" t="s">
        <v>36</v>
      </c>
      <c r="D8" s="31" t="s">
        <v>52</v>
      </c>
      <c r="E8" s="31" t="s">
        <v>87</v>
      </c>
      <c r="F8" s="31" t="s">
        <v>88</v>
      </c>
      <c r="G8" s="31" t="s">
        <v>222</v>
      </c>
      <c r="H8" s="31" t="s">
        <v>221</v>
      </c>
      <c r="I8" s="31" t="s">
        <v>96</v>
      </c>
      <c r="J8" s="31" t="s">
        <v>48</v>
      </c>
      <c r="K8" s="31" t="s">
        <v>170</v>
      </c>
      <c r="L8" s="32" t="s">
        <v>172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9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9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71</v>
      </c>
      <c r="C6" s="14" t="s">
        <v>36</v>
      </c>
      <c r="E6" s="14" t="s">
        <v>104</v>
      </c>
      <c r="I6" s="14" t="s">
        <v>15</v>
      </c>
      <c r="J6" s="14" t="s">
        <v>53</v>
      </c>
      <c r="M6" s="14" t="s">
        <v>87</v>
      </c>
      <c r="Q6" s="14" t="s">
        <v>17</v>
      </c>
      <c r="R6" s="14" t="s">
        <v>19</v>
      </c>
      <c r="U6" s="14" t="s">
        <v>49</v>
      </c>
      <c r="W6" s="15" t="s">
        <v>47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73</v>
      </c>
      <c r="C8" s="31" t="s">
        <v>36</v>
      </c>
      <c r="D8" s="31" t="s">
        <v>107</v>
      </c>
      <c r="I8" s="31" t="s">
        <v>15</v>
      </c>
      <c r="J8" s="31" t="s">
        <v>53</v>
      </c>
      <c r="K8" s="31" t="s">
        <v>88</v>
      </c>
      <c r="L8" s="31" t="s">
        <v>18</v>
      </c>
      <c r="M8" s="31" t="s">
        <v>87</v>
      </c>
      <c r="Q8" s="31" t="s">
        <v>17</v>
      </c>
      <c r="R8" s="31" t="s">
        <v>19</v>
      </c>
      <c r="S8" s="31" t="s">
        <v>0</v>
      </c>
      <c r="T8" s="31" t="s">
        <v>91</v>
      </c>
      <c r="U8" s="31" t="s">
        <v>49</v>
      </c>
      <c r="V8" s="31" t="s">
        <v>48</v>
      </c>
      <c r="W8" s="32" t="s">
        <v>98</v>
      </c>
    </row>
    <row r="9" spans="2:25" ht="31.5">
      <c r="B9" s="50" t="str">
        <f>'תעודות חוב מסחריות '!B7:T7</f>
        <v>2. תעודות חוב מסחריות</v>
      </c>
      <c r="C9" s="14" t="s">
        <v>36</v>
      </c>
      <c r="D9" s="14" t="s">
        <v>107</v>
      </c>
      <c r="E9" s="43" t="s">
        <v>104</v>
      </c>
      <c r="G9" s="14" t="s">
        <v>52</v>
      </c>
      <c r="I9" s="14" t="s">
        <v>15</v>
      </c>
      <c r="J9" s="14" t="s">
        <v>53</v>
      </c>
      <c r="K9" s="14" t="s">
        <v>88</v>
      </c>
      <c r="L9" s="14" t="s">
        <v>18</v>
      </c>
      <c r="M9" s="14" t="s">
        <v>87</v>
      </c>
      <c r="Q9" s="14" t="s">
        <v>17</v>
      </c>
      <c r="R9" s="14" t="s">
        <v>19</v>
      </c>
      <c r="S9" s="14" t="s">
        <v>0</v>
      </c>
      <c r="T9" s="14" t="s">
        <v>91</v>
      </c>
      <c r="U9" s="14" t="s">
        <v>49</v>
      </c>
      <c r="V9" s="14" t="s">
        <v>48</v>
      </c>
      <c r="W9" s="40" t="s">
        <v>98</v>
      </c>
    </row>
    <row r="10" spans="2:25" ht="31.5">
      <c r="B10" s="50" t="str">
        <f>'אג"ח קונצרני'!B7:U7</f>
        <v>3. אג"ח קונצרני</v>
      </c>
      <c r="C10" s="31" t="s">
        <v>36</v>
      </c>
      <c r="D10" s="14" t="s">
        <v>107</v>
      </c>
      <c r="E10" s="43" t="s">
        <v>104</v>
      </c>
      <c r="G10" s="31" t="s">
        <v>52</v>
      </c>
      <c r="I10" s="31" t="s">
        <v>15</v>
      </c>
      <c r="J10" s="31" t="s">
        <v>53</v>
      </c>
      <c r="K10" s="31" t="s">
        <v>88</v>
      </c>
      <c r="L10" s="31" t="s">
        <v>18</v>
      </c>
      <c r="M10" s="31" t="s">
        <v>87</v>
      </c>
      <c r="Q10" s="31" t="s">
        <v>17</v>
      </c>
      <c r="R10" s="31" t="s">
        <v>19</v>
      </c>
      <c r="S10" s="31" t="s">
        <v>0</v>
      </c>
      <c r="T10" s="31" t="s">
        <v>91</v>
      </c>
      <c r="U10" s="31" t="s">
        <v>49</v>
      </c>
      <c r="V10" s="14" t="s">
        <v>48</v>
      </c>
      <c r="W10" s="32" t="s">
        <v>98</v>
      </c>
    </row>
    <row r="11" spans="2:25" ht="31.5">
      <c r="B11" s="50" t="str">
        <f>מניות!B7</f>
        <v>4. מניות</v>
      </c>
      <c r="C11" s="31" t="s">
        <v>36</v>
      </c>
      <c r="D11" s="14" t="s">
        <v>107</v>
      </c>
      <c r="E11" s="43" t="s">
        <v>104</v>
      </c>
      <c r="H11" s="31" t="s">
        <v>87</v>
      </c>
      <c r="S11" s="31" t="s">
        <v>0</v>
      </c>
      <c r="T11" s="14" t="s">
        <v>91</v>
      </c>
      <c r="U11" s="14" t="s">
        <v>49</v>
      </c>
      <c r="V11" s="14" t="s">
        <v>48</v>
      </c>
      <c r="W11" s="15" t="s">
        <v>98</v>
      </c>
    </row>
    <row r="12" spans="2:25" ht="31.5">
      <c r="B12" s="50" t="str">
        <f>'קרנות סל'!B7:N7</f>
        <v>5. קרנות סל</v>
      </c>
      <c r="C12" s="31" t="s">
        <v>36</v>
      </c>
      <c r="D12" s="14" t="s">
        <v>107</v>
      </c>
      <c r="E12" s="43" t="s">
        <v>104</v>
      </c>
      <c r="H12" s="31" t="s">
        <v>87</v>
      </c>
      <c r="S12" s="31" t="s">
        <v>0</v>
      </c>
      <c r="T12" s="31" t="s">
        <v>91</v>
      </c>
      <c r="U12" s="31" t="s">
        <v>49</v>
      </c>
      <c r="V12" s="31" t="s">
        <v>48</v>
      </c>
      <c r="W12" s="32" t="s">
        <v>98</v>
      </c>
    </row>
    <row r="13" spans="2:25" ht="31.5">
      <c r="B13" s="50" t="str">
        <f>'קרנות נאמנות'!B7:O7</f>
        <v>6. קרנות נאמנות</v>
      </c>
      <c r="C13" s="31" t="s">
        <v>36</v>
      </c>
      <c r="D13" s="31" t="s">
        <v>107</v>
      </c>
      <c r="G13" s="31" t="s">
        <v>52</v>
      </c>
      <c r="H13" s="31" t="s">
        <v>87</v>
      </c>
      <c r="S13" s="31" t="s">
        <v>0</v>
      </c>
      <c r="T13" s="31" t="s">
        <v>91</v>
      </c>
      <c r="U13" s="31" t="s">
        <v>49</v>
      </c>
      <c r="V13" s="31" t="s">
        <v>48</v>
      </c>
      <c r="W13" s="32" t="s">
        <v>98</v>
      </c>
    </row>
    <row r="14" spans="2:25" ht="31.5">
      <c r="B14" s="50" t="str">
        <f>'כתבי אופציה'!B7:L7</f>
        <v>7. כתבי אופציה</v>
      </c>
      <c r="C14" s="31" t="s">
        <v>36</v>
      </c>
      <c r="D14" s="31" t="s">
        <v>107</v>
      </c>
      <c r="G14" s="31" t="s">
        <v>52</v>
      </c>
      <c r="H14" s="31" t="s">
        <v>87</v>
      </c>
      <c r="S14" s="31" t="s">
        <v>0</v>
      </c>
      <c r="T14" s="31" t="s">
        <v>91</v>
      </c>
      <c r="U14" s="31" t="s">
        <v>49</v>
      </c>
      <c r="V14" s="31" t="s">
        <v>48</v>
      </c>
      <c r="W14" s="32" t="s">
        <v>98</v>
      </c>
    </row>
    <row r="15" spans="2:25" ht="31.5">
      <c r="B15" s="50" t="str">
        <f>אופציות!B7</f>
        <v>8. אופציות</v>
      </c>
      <c r="C15" s="31" t="s">
        <v>36</v>
      </c>
      <c r="D15" s="31" t="s">
        <v>107</v>
      </c>
      <c r="G15" s="31" t="s">
        <v>52</v>
      </c>
      <c r="H15" s="31" t="s">
        <v>87</v>
      </c>
      <c r="S15" s="31" t="s">
        <v>0</v>
      </c>
      <c r="T15" s="31" t="s">
        <v>91</v>
      </c>
      <c r="U15" s="31" t="s">
        <v>49</v>
      </c>
      <c r="V15" s="31" t="s">
        <v>48</v>
      </c>
      <c r="W15" s="32" t="s">
        <v>98</v>
      </c>
    </row>
    <row r="16" spans="2:25" ht="31.5">
      <c r="B16" s="50" t="str">
        <f>'חוזים עתידיים'!B7:I7</f>
        <v>9. חוזים עתידיים</v>
      </c>
      <c r="C16" s="31" t="s">
        <v>36</v>
      </c>
      <c r="D16" s="31" t="s">
        <v>107</v>
      </c>
      <c r="G16" s="31" t="s">
        <v>52</v>
      </c>
      <c r="H16" s="31" t="s">
        <v>87</v>
      </c>
      <c r="S16" s="31" t="s">
        <v>0</v>
      </c>
      <c r="T16" s="32" t="s">
        <v>91</v>
      </c>
    </row>
    <row r="17" spans="2:25" ht="31.5">
      <c r="B17" s="50" t="str">
        <f>'מוצרים מובנים'!B7:Q7</f>
        <v>10. מוצרים מובנים</v>
      </c>
      <c r="C17" s="31" t="s">
        <v>36</v>
      </c>
      <c r="F17" s="14" t="s">
        <v>41</v>
      </c>
      <c r="I17" s="31" t="s">
        <v>15</v>
      </c>
      <c r="J17" s="31" t="s">
        <v>53</v>
      </c>
      <c r="K17" s="31" t="s">
        <v>88</v>
      </c>
      <c r="L17" s="31" t="s">
        <v>18</v>
      </c>
      <c r="M17" s="31" t="s">
        <v>87</v>
      </c>
      <c r="Q17" s="31" t="s">
        <v>17</v>
      </c>
      <c r="R17" s="31" t="s">
        <v>19</v>
      </c>
      <c r="S17" s="31" t="s">
        <v>0</v>
      </c>
      <c r="T17" s="31" t="s">
        <v>91</v>
      </c>
      <c r="U17" s="31" t="s">
        <v>49</v>
      </c>
      <c r="V17" s="31" t="s">
        <v>48</v>
      </c>
      <c r="W17" s="32" t="s">
        <v>98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36</v>
      </c>
      <c r="I19" s="31" t="s">
        <v>15</v>
      </c>
      <c r="J19" s="31" t="s">
        <v>53</v>
      </c>
      <c r="K19" s="31" t="s">
        <v>88</v>
      </c>
      <c r="L19" s="31" t="s">
        <v>18</v>
      </c>
      <c r="M19" s="31" t="s">
        <v>87</v>
      </c>
      <c r="Q19" s="31" t="s">
        <v>17</v>
      </c>
      <c r="R19" s="31" t="s">
        <v>19</v>
      </c>
      <c r="S19" s="31" t="s">
        <v>0</v>
      </c>
      <c r="T19" s="31" t="s">
        <v>91</v>
      </c>
      <c r="U19" s="31" t="s">
        <v>96</v>
      </c>
      <c r="V19" s="31" t="s">
        <v>48</v>
      </c>
      <c r="W19" s="32" t="s">
        <v>98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36</v>
      </c>
      <c r="D20" s="43" t="s">
        <v>105</v>
      </c>
      <c r="E20" s="43" t="s">
        <v>104</v>
      </c>
      <c r="G20" s="31" t="s">
        <v>52</v>
      </c>
      <c r="I20" s="31" t="s">
        <v>15</v>
      </c>
      <c r="J20" s="31" t="s">
        <v>53</v>
      </c>
      <c r="K20" s="31" t="s">
        <v>88</v>
      </c>
      <c r="L20" s="31" t="s">
        <v>18</v>
      </c>
      <c r="M20" s="31" t="s">
        <v>87</v>
      </c>
      <c r="Q20" s="31" t="s">
        <v>17</v>
      </c>
      <c r="R20" s="31" t="s">
        <v>19</v>
      </c>
      <c r="S20" s="31" t="s">
        <v>0</v>
      </c>
      <c r="T20" s="31" t="s">
        <v>91</v>
      </c>
      <c r="U20" s="31" t="s">
        <v>96</v>
      </c>
      <c r="V20" s="31" t="s">
        <v>48</v>
      </c>
      <c r="W20" s="32" t="s">
        <v>98</v>
      </c>
    </row>
    <row r="21" spans="2:25" ht="31.5">
      <c r="B21" s="50" t="str">
        <f>'לא סחיר - אג"ח קונצרני'!B7:S7</f>
        <v>3. אג"ח קונצרני</v>
      </c>
      <c r="C21" s="31" t="s">
        <v>36</v>
      </c>
      <c r="D21" s="43" t="s">
        <v>105</v>
      </c>
      <c r="E21" s="43" t="s">
        <v>104</v>
      </c>
      <c r="G21" s="31" t="s">
        <v>52</v>
      </c>
      <c r="I21" s="31" t="s">
        <v>15</v>
      </c>
      <c r="J21" s="31" t="s">
        <v>53</v>
      </c>
      <c r="K21" s="31" t="s">
        <v>88</v>
      </c>
      <c r="L21" s="31" t="s">
        <v>18</v>
      </c>
      <c r="M21" s="31" t="s">
        <v>87</v>
      </c>
      <c r="Q21" s="31" t="s">
        <v>17</v>
      </c>
      <c r="R21" s="31" t="s">
        <v>19</v>
      </c>
      <c r="S21" s="31" t="s">
        <v>0</v>
      </c>
      <c r="T21" s="31" t="s">
        <v>91</v>
      </c>
      <c r="U21" s="31" t="s">
        <v>96</v>
      </c>
      <c r="V21" s="31" t="s">
        <v>48</v>
      </c>
      <c r="W21" s="32" t="s">
        <v>98</v>
      </c>
    </row>
    <row r="22" spans="2:25" ht="31.5">
      <c r="B22" s="50" t="str">
        <f>'לא סחיר - מניות'!B7:M7</f>
        <v>4. מניות</v>
      </c>
      <c r="C22" s="31" t="s">
        <v>36</v>
      </c>
      <c r="D22" s="43" t="s">
        <v>105</v>
      </c>
      <c r="E22" s="43" t="s">
        <v>104</v>
      </c>
      <c r="G22" s="31" t="s">
        <v>52</v>
      </c>
      <c r="H22" s="31" t="s">
        <v>87</v>
      </c>
      <c r="S22" s="31" t="s">
        <v>0</v>
      </c>
      <c r="T22" s="31" t="s">
        <v>91</v>
      </c>
      <c r="U22" s="31" t="s">
        <v>96</v>
      </c>
      <c r="V22" s="31" t="s">
        <v>48</v>
      </c>
      <c r="W22" s="32" t="s">
        <v>98</v>
      </c>
    </row>
    <row r="23" spans="2:25" ht="31.5">
      <c r="B23" s="50" t="str">
        <f>'לא סחיר - קרנות השקעה'!B7:K7</f>
        <v>5. קרנות השקעה</v>
      </c>
      <c r="C23" s="31" t="s">
        <v>36</v>
      </c>
      <c r="G23" s="31" t="s">
        <v>52</v>
      </c>
      <c r="H23" s="31" t="s">
        <v>87</v>
      </c>
      <c r="K23" s="31" t="s">
        <v>88</v>
      </c>
      <c r="S23" s="31" t="s">
        <v>0</v>
      </c>
      <c r="T23" s="31" t="s">
        <v>91</v>
      </c>
      <c r="U23" s="31" t="s">
        <v>96</v>
      </c>
      <c r="V23" s="31" t="s">
        <v>48</v>
      </c>
      <c r="W23" s="32" t="s">
        <v>98</v>
      </c>
    </row>
    <row r="24" spans="2:25" ht="31.5">
      <c r="B24" s="50" t="str">
        <f>'לא סחיר - כתבי אופציה'!B7:L7</f>
        <v>6. כתבי אופציה</v>
      </c>
      <c r="C24" s="31" t="s">
        <v>36</v>
      </c>
      <c r="G24" s="31" t="s">
        <v>52</v>
      </c>
      <c r="H24" s="31" t="s">
        <v>87</v>
      </c>
      <c r="K24" s="31" t="s">
        <v>88</v>
      </c>
      <c r="S24" s="31" t="s">
        <v>0</v>
      </c>
      <c r="T24" s="31" t="s">
        <v>91</v>
      </c>
      <c r="U24" s="31" t="s">
        <v>96</v>
      </c>
      <c r="V24" s="31" t="s">
        <v>48</v>
      </c>
      <c r="W24" s="32" t="s">
        <v>98</v>
      </c>
    </row>
    <row r="25" spans="2:25" ht="31.5">
      <c r="B25" s="50" t="str">
        <f>'לא סחיר - אופציות'!B7:L7</f>
        <v>7. אופציות</v>
      </c>
      <c r="C25" s="31" t="s">
        <v>36</v>
      </c>
      <c r="G25" s="31" t="s">
        <v>52</v>
      </c>
      <c r="H25" s="31" t="s">
        <v>87</v>
      </c>
      <c r="K25" s="31" t="s">
        <v>88</v>
      </c>
      <c r="S25" s="31" t="s">
        <v>0</v>
      </c>
      <c r="T25" s="31" t="s">
        <v>91</v>
      </c>
      <c r="U25" s="31" t="s">
        <v>96</v>
      </c>
      <c r="V25" s="31" t="s">
        <v>48</v>
      </c>
      <c r="W25" s="32" t="s">
        <v>98</v>
      </c>
    </row>
    <row r="26" spans="2:25" ht="31.5">
      <c r="B26" s="50" t="str">
        <f>'לא סחיר - חוזים עתידיים'!B7:K7</f>
        <v>8. חוזים עתידיים</v>
      </c>
      <c r="C26" s="31" t="s">
        <v>36</v>
      </c>
      <c r="G26" s="31" t="s">
        <v>52</v>
      </c>
      <c r="H26" s="31" t="s">
        <v>87</v>
      </c>
      <c r="K26" s="31" t="s">
        <v>88</v>
      </c>
      <c r="S26" s="31" t="s">
        <v>0</v>
      </c>
      <c r="T26" s="31" t="s">
        <v>91</v>
      </c>
      <c r="U26" s="31" t="s">
        <v>96</v>
      </c>
      <c r="V26" s="32" t="s">
        <v>98</v>
      </c>
    </row>
    <row r="27" spans="2:25" ht="31.5">
      <c r="B27" s="50" t="str">
        <f>'לא סחיר - מוצרים מובנים'!B7:Q7</f>
        <v>9. מוצרים מובנים</v>
      </c>
      <c r="C27" s="31" t="s">
        <v>36</v>
      </c>
      <c r="F27" s="31" t="s">
        <v>41</v>
      </c>
      <c r="I27" s="31" t="s">
        <v>15</v>
      </c>
      <c r="J27" s="31" t="s">
        <v>53</v>
      </c>
      <c r="K27" s="31" t="s">
        <v>88</v>
      </c>
      <c r="L27" s="31" t="s">
        <v>18</v>
      </c>
      <c r="M27" s="31" t="s">
        <v>87</v>
      </c>
      <c r="Q27" s="31" t="s">
        <v>17</v>
      </c>
      <c r="R27" s="31" t="s">
        <v>19</v>
      </c>
      <c r="S27" s="31" t="s">
        <v>0</v>
      </c>
      <c r="T27" s="31" t="s">
        <v>91</v>
      </c>
      <c r="U27" s="31" t="s">
        <v>96</v>
      </c>
      <c r="V27" s="31" t="s">
        <v>48</v>
      </c>
      <c r="W27" s="32" t="s">
        <v>98</v>
      </c>
    </row>
    <row r="28" spans="2:25" ht="31.5">
      <c r="B28" s="54" t="str">
        <f>הלוואות!B6</f>
        <v>1.ד. הלוואות:</v>
      </c>
      <c r="C28" s="31" t="s">
        <v>36</v>
      </c>
      <c r="I28" s="31" t="s">
        <v>15</v>
      </c>
      <c r="J28" s="31" t="s">
        <v>53</v>
      </c>
      <c r="L28" s="31" t="s">
        <v>18</v>
      </c>
      <c r="M28" s="31" t="s">
        <v>87</v>
      </c>
      <c r="Q28" s="14" t="s">
        <v>32</v>
      </c>
      <c r="R28" s="31" t="s">
        <v>19</v>
      </c>
      <c r="S28" s="31" t="s">
        <v>0</v>
      </c>
      <c r="T28" s="31" t="s">
        <v>91</v>
      </c>
      <c r="U28" s="31" t="s">
        <v>96</v>
      </c>
      <c r="V28" s="32" t="s">
        <v>98</v>
      </c>
    </row>
    <row r="29" spans="2:25" ht="47.25">
      <c r="B29" s="54" t="str">
        <f>'פקדונות מעל 3 חודשים'!B6:O6</f>
        <v>1.ה. פקדונות מעל 3 חודשים:</v>
      </c>
      <c r="C29" s="31" t="s">
        <v>36</v>
      </c>
      <c r="E29" s="31" t="s">
        <v>104</v>
      </c>
      <c r="I29" s="31" t="s">
        <v>15</v>
      </c>
      <c r="J29" s="31" t="s">
        <v>53</v>
      </c>
      <c r="L29" s="31" t="s">
        <v>18</v>
      </c>
      <c r="M29" s="31" t="s">
        <v>87</v>
      </c>
      <c r="O29" s="51" t="s">
        <v>42</v>
      </c>
      <c r="P29" s="52"/>
      <c r="R29" s="31" t="s">
        <v>19</v>
      </c>
      <c r="S29" s="31" t="s">
        <v>0</v>
      </c>
      <c r="T29" s="31" t="s">
        <v>91</v>
      </c>
      <c r="U29" s="31" t="s">
        <v>96</v>
      </c>
      <c r="V29" s="32" t="s">
        <v>98</v>
      </c>
    </row>
    <row r="30" spans="2:25" ht="63">
      <c r="B30" s="54" t="str">
        <f>'זכויות מקרקעין'!B6</f>
        <v>1. ו. זכויות במקרקעין:</v>
      </c>
      <c r="C30" s="14" t="s">
        <v>44</v>
      </c>
      <c r="N30" s="51" t="s">
        <v>72</v>
      </c>
      <c r="P30" s="52" t="s">
        <v>45</v>
      </c>
      <c r="U30" s="31" t="s">
        <v>96</v>
      </c>
      <c r="V30" s="15" t="s">
        <v>47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96</v>
      </c>
      <c r="V31" s="15" t="s">
        <v>47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93</v>
      </c>
      <c r="Y32" s="15" t="s">
        <v>92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167</v>
      </c>
      <c r="C1" s="80" t="s" vm="1">
        <v>245</v>
      </c>
    </row>
    <row r="2" spans="2:54">
      <c r="B2" s="58" t="s">
        <v>166</v>
      </c>
      <c r="C2" s="80" t="s">
        <v>246</v>
      </c>
    </row>
    <row r="3" spans="2:54">
      <c r="B3" s="58" t="s">
        <v>168</v>
      </c>
      <c r="C3" s="80" t="s">
        <v>247</v>
      </c>
    </row>
    <row r="4" spans="2:54">
      <c r="B4" s="58" t="s">
        <v>169</v>
      </c>
      <c r="C4" s="80">
        <v>12146</v>
      </c>
    </row>
    <row r="6" spans="2:54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4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4" s="3" customFormat="1" ht="78.75">
      <c r="B8" s="23" t="s">
        <v>103</v>
      </c>
      <c r="C8" s="31" t="s">
        <v>36</v>
      </c>
      <c r="D8" s="31" t="s">
        <v>52</v>
      </c>
      <c r="E8" s="31" t="s">
        <v>87</v>
      </c>
      <c r="F8" s="31" t="s">
        <v>88</v>
      </c>
      <c r="G8" s="31" t="s">
        <v>222</v>
      </c>
      <c r="H8" s="31" t="s">
        <v>221</v>
      </c>
      <c r="I8" s="31" t="s">
        <v>96</v>
      </c>
      <c r="J8" s="31" t="s">
        <v>48</v>
      </c>
      <c r="K8" s="31" t="s">
        <v>170</v>
      </c>
      <c r="L8" s="32" t="s">
        <v>172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49" workbookViewId="0">
      <selection activeCell="J61" activeCellId="2" sqref="J12:J39 J41:J59 J61:J63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3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167</v>
      </c>
      <c r="C1" s="80" t="s" vm="1">
        <v>245</v>
      </c>
    </row>
    <row r="2" spans="2:51">
      <c r="B2" s="58" t="s">
        <v>166</v>
      </c>
      <c r="C2" s="80" t="s">
        <v>246</v>
      </c>
    </row>
    <row r="3" spans="2:51">
      <c r="B3" s="58" t="s">
        <v>168</v>
      </c>
      <c r="C3" s="80" t="s">
        <v>247</v>
      </c>
    </row>
    <row r="4" spans="2:51">
      <c r="B4" s="58" t="s">
        <v>169</v>
      </c>
      <c r="C4" s="80">
        <v>12146</v>
      </c>
    </row>
    <row r="6" spans="2:51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1" ht="26.25" customHeight="1">
      <c r="B7" s="136" t="s">
        <v>85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1" s="3" customFormat="1" ht="63">
      <c r="B8" s="23" t="s">
        <v>103</v>
      </c>
      <c r="C8" s="31" t="s">
        <v>36</v>
      </c>
      <c r="D8" s="31" t="s">
        <v>52</v>
      </c>
      <c r="E8" s="31" t="s">
        <v>87</v>
      </c>
      <c r="F8" s="31" t="s">
        <v>88</v>
      </c>
      <c r="G8" s="31" t="s">
        <v>222</v>
      </c>
      <c r="H8" s="31" t="s">
        <v>221</v>
      </c>
      <c r="I8" s="31" t="s">
        <v>96</v>
      </c>
      <c r="J8" s="31" t="s">
        <v>170</v>
      </c>
      <c r="K8" s="32" t="s">
        <v>172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 t="s">
        <v>39</v>
      </c>
      <c r="C11" s="82"/>
      <c r="D11" s="82"/>
      <c r="E11" s="82"/>
      <c r="F11" s="82"/>
      <c r="G11" s="90"/>
      <c r="H11" s="92"/>
      <c r="I11" s="90">
        <v>4.1175965210000012</v>
      </c>
      <c r="J11" s="91">
        <f>I11/$I$11</f>
        <v>1</v>
      </c>
      <c r="K11" s="91">
        <f>I11/'סכום נכסי הקרן'!$C$42</f>
        <v>1.078594662509702E-3</v>
      </c>
      <c r="AW11" s="1"/>
    </row>
    <row r="12" spans="2:51" ht="19.5" customHeight="1">
      <c r="B12" s="83" t="s">
        <v>31</v>
      </c>
      <c r="C12" s="84"/>
      <c r="D12" s="84"/>
      <c r="E12" s="84"/>
      <c r="F12" s="84"/>
      <c r="G12" s="93"/>
      <c r="H12" s="95"/>
      <c r="I12" s="93">
        <v>4.1175965210000012</v>
      </c>
      <c r="J12" s="94">
        <f t="shared" ref="J12:J39" si="0">I12/$I$11</f>
        <v>1</v>
      </c>
      <c r="K12" s="94">
        <f>I12/'סכום נכסי הקרן'!$C$42</f>
        <v>1.078594662509702E-3</v>
      </c>
    </row>
    <row r="13" spans="2:51">
      <c r="B13" s="104" t="s">
        <v>844</v>
      </c>
      <c r="C13" s="84"/>
      <c r="D13" s="84"/>
      <c r="E13" s="84"/>
      <c r="F13" s="84"/>
      <c r="G13" s="93"/>
      <c r="H13" s="95"/>
      <c r="I13" s="93">
        <v>3.8606200000000008</v>
      </c>
      <c r="J13" s="94">
        <f t="shared" si="0"/>
        <v>0.93759065034920153</v>
      </c>
      <c r="K13" s="94">
        <f>I13/'סכום נכסי הקרן'!$C$42</f>
        <v>1.0112802710856492E-3</v>
      </c>
    </row>
    <row r="14" spans="2:51">
      <c r="B14" s="89" t="s">
        <v>845</v>
      </c>
      <c r="C14" s="86" t="s">
        <v>846</v>
      </c>
      <c r="D14" s="99" t="s">
        <v>822</v>
      </c>
      <c r="E14" s="99" t="s">
        <v>151</v>
      </c>
      <c r="F14" s="107">
        <v>43677</v>
      </c>
      <c r="G14" s="96">
        <v>15318</v>
      </c>
      <c r="H14" s="98">
        <v>7.0599999999999996E-2</v>
      </c>
      <c r="I14" s="96">
        <v>1.081E-2</v>
      </c>
      <c r="J14" s="97">
        <f t="shared" si="0"/>
        <v>2.6253179360503924E-3</v>
      </c>
      <c r="K14" s="97">
        <f>I14/'סכום נכסי הקרן'!$C$42</f>
        <v>2.8316539132149409E-6</v>
      </c>
    </row>
    <row r="15" spans="2:51">
      <c r="B15" s="89" t="s">
        <v>847</v>
      </c>
      <c r="C15" s="86" t="s">
        <v>848</v>
      </c>
      <c r="D15" s="99" t="s">
        <v>822</v>
      </c>
      <c r="E15" s="99" t="s">
        <v>151</v>
      </c>
      <c r="F15" s="107">
        <v>43685</v>
      </c>
      <c r="G15" s="96">
        <v>13694.8</v>
      </c>
      <c r="H15" s="98">
        <v>-0.15090000000000001</v>
      </c>
      <c r="I15" s="96">
        <v>-2.0660000000000001E-2</v>
      </c>
      <c r="J15" s="97">
        <f t="shared" si="0"/>
        <v>-5.0174901534506119E-3</v>
      </c>
      <c r="K15" s="97">
        <f>I15/'סכום נכסי הקרן'!$C$42</f>
        <v>-5.4118380987068155E-6</v>
      </c>
    </row>
    <row r="16" spans="2:51" s="7" customFormat="1">
      <c r="B16" s="89" t="s">
        <v>849</v>
      </c>
      <c r="C16" s="86" t="s">
        <v>850</v>
      </c>
      <c r="D16" s="99" t="s">
        <v>822</v>
      </c>
      <c r="E16" s="99" t="s">
        <v>151</v>
      </c>
      <c r="F16" s="107">
        <v>43796</v>
      </c>
      <c r="G16" s="96">
        <v>17162.5</v>
      </c>
      <c r="H16" s="98">
        <v>0.1057</v>
      </c>
      <c r="I16" s="96">
        <v>1.814E-2</v>
      </c>
      <c r="J16" s="97">
        <f t="shared" si="0"/>
        <v>4.4054826419939056E-3</v>
      </c>
      <c r="K16" s="97">
        <f>I16/'סכום נכסי הקרן'!$C$42</f>
        <v>4.7517300634337673E-6</v>
      </c>
      <c r="AW16" s="1"/>
      <c r="AY16" s="1"/>
    </row>
    <row r="17" spans="2:51" s="7" customFormat="1">
      <c r="B17" s="89" t="s">
        <v>851</v>
      </c>
      <c r="C17" s="86" t="s">
        <v>852</v>
      </c>
      <c r="D17" s="99" t="s">
        <v>822</v>
      </c>
      <c r="E17" s="99" t="s">
        <v>151</v>
      </c>
      <c r="F17" s="107">
        <v>43682</v>
      </c>
      <c r="G17" s="96">
        <v>24045</v>
      </c>
      <c r="H17" s="98">
        <v>0.17829999999999999</v>
      </c>
      <c r="I17" s="96">
        <v>4.2880000000000001E-2</v>
      </c>
      <c r="J17" s="97">
        <f t="shared" si="0"/>
        <v>1.0413842099707755E-2</v>
      </c>
      <c r="K17" s="97">
        <f>I17/'סכום נכסי הקרן'!$C$42</f>
        <v>1.1232314504963614E-5</v>
      </c>
      <c r="AW17" s="1"/>
      <c r="AY17" s="1"/>
    </row>
    <row r="18" spans="2:51" s="7" customFormat="1">
      <c r="B18" s="89" t="s">
        <v>853</v>
      </c>
      <c r="C18" s="86" t="s">
        <v>854</v>
      </c>
      <c r="D18" s="99" t="s">
        <v>822</v>
      </c>
      <c r="E18" s="99" t="s">
        <v>151</v>
      </c>
      <c r="F18" s="107">
        <v>43740</v>
      </c>
      <c r="G18" s="96">
        <v>34382</v>
      </c>
      <c r="H18" s="98">
        <v>0.2712</v>
      </c>
      <c r="I18" s="96">
        <v>9.3230000000000007E-2</v>
      </c>
      <c r="J18" s="97">
        <f t="shared" si="0"/>
        <v>2.2641849322662177E-2</v>
      </c>
      <c r="K18" s="97">
        <f>I18/'סכום נכסי הקרן'!$C$42</f>
        <v>2.4421377828772333E-5</v>
      </c>
      <c r="AW18" s="1"/>
      <c r="AY18" s="1"/>
    </row>
    <row r="19" spans="2:51">
      <c r="B19" s="89" t="s">
        <v>855</v>
      </c>
      <c r="C19" s="86" t="s">
        <v>856</v>
      </c>
      <c r="D19" s="99" t="s">
        <v>822</v>
      </c>
      <c r="E19" s="99" t="s">
        <v>151</v>
      </c>
      <c r="F19" s="107">
        <v>43822</v>
      </c>
      <c r="G19" s="96">
        <v>17196</v>
      </c>
      <c r="H19" s="98">
        <v>0.30009999999999998</v>
      </c>
      <c r="I19" s="96">
        <v>5.1609999999999996E-2</v>
      </c>
      <c r="J19" s="97">
        <f t="shared" si="0"/>
        <v>1.253401097868277E-2</v>
      </c>
      <c r="K19" s="97">
        <f>I19/'סכום נכסי הקרן'!$C$42</f>
        <v>1.3519117341445243E-5</v>
      </c>
    </row>
    <row r="20" spans="2:51">
      <c r="B20" s="89" t="s">
        <v>857</v>
      </c>
      <c r="C20" s="86" t="s">
        <v>858</v>
      </c>
      <c r="D20" s="99" t="s">
        <v>822</v>
      </c>
      <c r="E20" s="99" t="s">
        <v>151</v>
      </c>
      <c r="F20" s="107">
        <v>43657</v>
      </c>
      <c r="G20" s="96">
        <v>80707.759999999995</v>
      </c>
      <c r="H20" s="98">
        <v>1.4582999999999999</v>
      </c>
      <c r="I20" s="96">
        <v>1.17699</v>
      </c>
      <c r="J20" s="97">
        <f t="shared" si="0"/>
        <v>0.2858439368688207</v>
      </c>
      <c r="K20" s="97">
        <f>I20/'סכום נכסי הקרן'!$C$42</f>
        <v>3.0830974461747021E-4</v>
      </c>
    </row>
    <row r="21" spans="2:51">
      <c r="B21" s="89" t="s">
        <v>859</v>
      </c>
      <c r="C21" s="86" t="s">
        <v>860</v>
      </c>
      <c r="D21" s="99" t="s">
        <v>822</v>
      </c>
      <c r="E21" s="99" t="s">
        <v>151</v>
      </c>
      <c r="F21" s="107">
        <v>43678</v>
      </c>
      <c r="G21" s="96">
        <v>17270</v>
      </c>
      <c r="H21" s="98">
        <v>0.72699999999999998</v>
      </c>
      <c r="I21" s="96">
        <v>0.12556</v>
      </c>
      <c r="J21" s="97">
        <f t="shared" si="0"/>
        <v>3.049351711845396E-2</v>
      </c>
      <c r="K21" s="97">
        <f>I21/'סכום נכסי הקרן'!$C$42</f>
        <v>3.2890144805112669E-5</v>
      </c>
    </row>
    <row r="22" spans="2:51">
      <c r="B22" s="89" t="s">
        <v>861</v>
      </c>
      <c r="C22" s="86" t="s">
        <v>862</v>
      </c>
      <c r="D22" s="99" t="s">
        <v>822</v>
      </c>
      <c r="E22" s="99" t="s">
        <v>151</v>
      </c>
      <c r="F22" s="107">
        <v>43774</v>
      </c>
      <c r="G22" s="96">
        <v>3456</v>
      </c>
      <c r="H22" s="98">
        <v>0.78439999999999999</v>
      </c>
      <c r="I22" s="96">
        <v>2.7109999999999999E-2</v>
      </c>
      <c r="J22" s="97">
        <f t="shared" si="0"/>
        <v>6.5839379506314648E-3</v>
      </c>
      <c r="K22" s="97">
        <f>I22/'סכום נכסי הקרן'!$C$42</f>
        <v>7.1014003318461647E-6</v>
      </c>
    </row>
    <row r="23" spans="2:51">
      <c r="B23" s="89" t="s">
        <v>863</v>
      </c>
      <c r="C23" s="86" t="s">
        <v>864</v>
      </c>
      <c r="D23" s="99" t="s">
        <v>822</v>
      </c>
      <c r="E23" s="99" t="s">
        <v>151</v>
      </c>
      <c r="F23" s="107">
        <v>43706</v>
      </c>
      <c r="G23" s="96">
        <v>27712.799999999999</v>
      </c>
      <c r="H23" s="98">
        <v>1.0163</v>
      </c>
      <c r="I23" s="96">
        <v>0.28164</v>
      </c>
      <c r="J23" s="97">
        <f t="shared" si="0"/>
        <v>6.8399125208994688E-2</v>
      </c>
      <c r="K23" s="97">
        <f>I23/'סכום נכסי הקרן'!$C$42</f>
        <v>7.3774931370754475E-5</v>
      </c>
    </row>
    <row r="24" spans="2:51">
      <c r="B24" s="89" t="s">
        <v>865</v>
      </c>
      <c r="C24" s="86" t="s">
        <v>866</v>
      </c>
      <c r="D24" s="99" t="s">
        <v>822</v>
      </c>
      <c r="E24" s="99" t="s">
        <v>151</v>
      </c>
      <c r="F24" s="107">
        <v>43705</v>
      </c>
      <c r="G24" s="96">
        <v>17332.5</v>
      </c>
      <c r="H24" s="98">
        <v>1.0847</v>
      </c>
      <c r="I24" s="96">
        <v>0.18800999999999998</v>
      </c>
      <c r="J24" s="97">
        <f t="shared" si="0"/>
        <v>4.5660131836894935E-2</v>
      </c>
      <c r="K24" s="97">
        <f>I24/'סכום נכסי הקרן'!$C$42</f>
        <v>4.9248774488764191E-5</v>
      </c>
    </row>
    <row r="25" spans="2:51">
      <c r="B25" s="89" t="s">
        <v>867</v>
      </c>
      <c r="C25" s="86" t="s">
        <v>868</v>
      </c>
      <c r="D25" s="99" t="s">
        <v>822</v>
      </c>
      <c r="E25" s="99" t="s">
        <v>151</v>
      </c>
      <c r="F25" s="107">
        <v>43717</v>
      </c>
      <c r="G25" s="96">
        <v>6945.2</v>
      </c>
      <c r="H25" s="98">
        <v>1.2584</v>
      </c>
      <c r="I25" s="96">
        <v>8.7400000000000005E-2</v>
      </c>
      <c r="J25" s="97">
        <f t="shared" si="0"/>
        <v>2.1225974802109557E-2</v>
      </c>
      <c r="K25" s="97">
        <f>I25/'סכום נכסי הקרן'!$C$42</f>
        <v>2.2894223128120799E-5</v>
      </c>
    </row>
    <row r="26" spans="2:51">
      <c r="B26" s="89" t="s">
        <v>869</v>
      </c>
      <c r="C26" s="86" t="s">
        <v>870</v>
      </c>
      <c r="D26" s="99" t="s">
        <v>822</v>
      </c>
      <c r="E26" s="99" t="s">
        <v>151</v>
      </c>
      <c r="F26" s="107">
        <v>43724</v>
      </c>
      <c r="G26" s="96">
        <v>6960.8</v>
      </c>
      <c r="H26" s="98">
        <v>1.4796</v>
      </c>
      <c r="I26" s="96">
        <v>0.10299</v>
      </c>
      <c r="J26" s="97">
        <f t="shared" si="0"/>
        <v>2.5012164128938939E-2</v>
      </c>
      <c r="K26" s="97">
        <f>I26/'סכום נכסי הקרן'!$C$42</f>
        <v>2.6977986727290169E-5</v>
      </c>
    </row>
    <row r="27" spans="2:51">
      <c r="B27" s="89" t="s">
        <v>871</v>
      </c>
      <c r="C27" s="86" t="s">
        <v>872</v>
      </c>
      <c r="D27" s="99" t="s">
        <v>822</v>
      </c>
      <c r="E27" s="99" t="s">
        <v>151</v>
      </c>
      <c r="F27" s="107">
        <v>43643</v>
      </c>
      <c r="G27" s="96">
        <v>3493.7</v>
      </c>
      <c r="H27" s="98">
        <v>2.633</v>
      </c>
      <c r="I27" s="96">
        <v>9.1989999999999988E-2</v>
      </c>
      <c r="J27" s="97">
        <f t="shared" si="0"/>
        <v>2.2340702769405696E-2</v>
      </c>
      <c r="K27" s="97">
        <f>I27/'סכום נכסי הקרן'!$C$42</f>
        <v>2.4096562763796702E-5</v>
      </c>
    </row>
    <row r="28" spans="2:51">
      <c r="B28" s="89" t="s">
        <v>873</v>
      </c>
      <c r="C28" s="86" t="s">
        <v>874</v>
      </c>
      <c r="D28" s="99" t="s">
        <v>822</v>
      </c>
      <c r="E28" s="99" t="s">
        <v>151</v>
      </c>
      <c r="F28" s="107">
        <v>43642</v>
      </c>
      <c r="G28" s="96">
        <v>10506.3</v>
      </c>
      <c r="H28" s="98">
        <v>2.8662000000000001</v>
      </c>
      <c r="I28" s="96">
        <v>0.30113000000000001</v>
      </c>
      <c r="J28" s="97">
        <f t="shared" si="0"/>
        <v>7.3132469017840401E-2</v>
      </c>
      <c r="K28" s="97">
        <f>I28/'סכום נכסי הקרן'!$C$42</f>
        <v>7.8880290738798803E-5</v>
      </c>
    </row>
    <row r="29" spans="2:51">
      <c r="B29" s="89" t="s">
        <v>875</v>
      </c>
      <c r="C29" s="86" t="s">
        <v>876</v>
      </c>
      <c r="D29" s="99" t="s">
        <v>822</v>
      </c>
      <c r="E29" s="99" t="s">
        <v>151</v>
      </c>
      <c r="F29" s="107">
        <v>43627</v>
      </c>
      <c r="G29" s="96">
        <v>78873.75</v>
      </c>
      <c r="H29" s="98">
        <v>2.1844000000000001</v>
      </c>
      <c r="I29" s="96">
        <v>1.7229300000000001</v>
      </c>
      <c r="J29" s="97">
        <f t="shared" si="0"/>
        <v>0.41843099274369133</v>
      </c>
      <c r="K29" s="97">
        <f>I29/'סכום נכסי הקרן'!$C$42</f>
        <v>4.513174354019813E-4</v>
      </c>
    </row>
    <row r="30" spans="2:51">
      <c r="B30" s="89" t="s">
        <v>877</v>
      </c>
      <c r="C30" s="86" t="s">
        <v>878</v>
      </c>
      <c r="D30" s="99" t="s">
        <v>822</v>
      </c>
      <c r="E30" s="99" t="s">
        <v>151</v>
      </c>
      <c r="F30" s="107">
        <v>43626</v>
      </c>
      <c r="G30" s="96">
        <v>10526.4</v>
      </c>
      <c r="H30" s="98">
        <v>2.2764000000000002</v>
      </c>
      <c r="I30" s="96">
        <v>0.23962</v>
      </c>
      <c r="J30" s="97">
        <f t="shared" si="0"/>
        <v>5.8194142815577714E-2</v>
      </c>
      <c r="K30" s="97">
        <f>I30/'סכום נכסי הקרן'!$C$42</f>
        <v>6.2767891830209444E-5</v>
      </c>
    </row>
    <row r="31" spans="2:51">
      <c r="B31" s="89" t="s">
        <v>879</v>
      </c>
      <c r="C31" s="86" t="s">
        <v>880</v>
      </c>
      <c r="D31" s="99" t="s">
        <v>822</v>
      </c>
      <c r="E31" s="99" t="s">
        <v>151</v>
      </c>
      <c r="F31" s="107">
        <v>43767</v>
      </c>
      <c r="G31" s="96">
        <v>70200</v>
      </c>
      <c r="H31" s="98">
        <v>1.6312</v>
      </c>
      <c r="I31" s="96">
        <v>1.1450899999999999</v>
      </c>
      <c r="J31" s="97">
        <f t="shared" si="0"/>
        <v>0.27809669892617428</v>
      </c>
      <c r="K31" s="97">
        <f>I31/'סכום נכסי הקרן'!$C$42</f>
        <v>2.9995361512333914E-4</v>
      </c>
    </row>
    <row r="32" spans="2:51">
      <c r="B32" s="89" t="s">
        <v>881</v>
      </c>
      <c r="C32" s="86" t="s">
        <v>882</v>
      </c>
      <c r="D32" s="99" t="s">
        <v>822</v>
      </c>
      <c r="E32" s="99" t="s">
        <v>151</v>
      </c>
      <c r="F32" s="107">
        <v>43823</v>
      </c>
      <c r="G32" s="96">
        <v>6912</v>
      </c>
      <c r="H32" s="98">
        <v>-0.318</v>
      </c>
      <c r="I32" s="96">
        <v>-2.198E-2</v>
      </c>
      <c r="J32" s="97">
        <f t="shared" si="0"/>
        <v>-5.3380655165945999E-3</v>
      </c>
      <c r="K32" s="97">
        <f>I32/'סכום נכסי הקרן'!$C$42</f>
        <v>-5.7576089743260309E-6</v>
      </c>
    </row>
    <row r="33" spans="2:11">
      <c r="B33" s="89" t="s">
        <v>883</v>
      </c>
      <c r="C33" s="86" t="s">
        <v>884</v>
      </c>
      <c r="D33" s="99" t="s">
        <v>822</v>
      </c>
      <c r="E33" s="99" t="s">
        <v>151</v>
      </c>
      <c r="F33" s="107">
        <v>43740</v>
      </c>
      <c r="G33" s="96">
        <v>69120</v>
      </c>
      <c r="H33" s="98">
        <v>-0.32469999999999999</v>
      </c>
      <c r="I33" s="96">
        <v>-0.22444</v>
      </c>
      <c r="J33" s="97">
        <f t="shared" si="0"/>
        <v>-5.4507526139421843E-2</v>
      </c>
      <c r="K33" s="97">
        <f>I33/'סכום נכסי הקרן'!$C$42</f>
        <v>-5.8791526760588463E-5</v>
      </c>
    </row>
    <row r="34" spans="2:11">
      <c r="B34" s="89" t="s">
        <v>885</v>
      </c>
      <c r="C34" s="86" t="s">
        <v>886</v>
      </c>
      <c r="D34" s="99" t="s">
        <v>822</v>
      </c>
      <c r="E34" s="99" t="s">
        <v>151</v>
      </c>
      <c r="F34" s="107">
        <v>43790</v>
      </c>
      <c r="G34" s="96">
        <v>10022.4</v>
      </c>
      <c r="H34" s="98">
        <v>0.13700000000000001</v>
      </c>
      <c r="I34" s="96">
        <v>1.3730000000000001E-2</v>
      </c>
      <c r="J34" s="97">
        <f t="shared" si="0"/>
        <v>3.3344694969446708E-3</v>
      </c>
      <c r="K34" s="97">
        <f>I34/'סכום נכסי הקרן'!$C$42</f>
        <v>3.5965410017059331E-6</v>
      </c>
    </row>
    <row r="35" spans="2:11">
      <c r="B35" s="89" t="s">
        <v>887</v>
      </c>
      <c r="C35" s="86" t="s">
        <v>888</v>
      </c>
      <c r="D35" s="99" t="s">
        <v>822</v>
      </c>
      <c r="E35" s="99" t="s">
        <v>151</v>
      </c>
      <c r="F35" s="107">
        <v>43704</v>
      </c>
      <c r="G35" s="96">
        <v>6912</v>
      </c>
      <c r="H35" s="98">
        <v>-1.0388999999999999</v>
      </c>
      <c r="I35" s="96">
        <v>-7.1809999999999999E-2</v>
      </c>
      <c r="J35" s="97">
        <f t="shared" si="0"/>
        <v>-1.7439785475280176E-2</v>
      </c>
      <c r="K35" s="97">
        <f>I35/'סכום נכסי הקרן'!$C$42</f>
        <v>-1.8810459528951425E-5</v>
      </c>
    </row>
    <row r="36" spans="2:11">
      <c r="B36" s="89" t="s">
        <v>889</v>
      </c>
      <c r="C36" s="86" t="s">
        <v>890</v>
      </c>
      <c r="D36" s="99" t="s">
        <v>822</v>
      </c>
      <c r="E36" s="99" t="s">
        <v>151</v>
      </c>
      <c r="F36" s="107">
        <v>43697</v>
      </c>
      <c r="G36" s="96">
        <v>10368</v>
      </c>
      <c r="H36" s="98">
        <v>-1.2037</v>
      </c>
      <c r="I36" s="96">
        <v>-0.12479999999999999</v>
      </c>
      <c r="J36" s="97">
        <f t="shared" si="0"/>
        <v>-3.0308943424522571E-2</v>
      </c>
      <c r="K36" s="97">
        <f>I36/'סכום נכסי הקרן'!$C$42</f>
        <v>-3.2691064603998572E-5</v>
      </c>
    </row>
    <row r="37" spans="2:11">
      <c r="B37" s="89" t="s">
        <v>891</v>
      </c>
      <c r="C37" s="86" t="s">
        <v>892</v>
      </c>
      <c r="D37" s="99" t="s">
        <v>822</v>
      </c>
      <c r="E37" s="99" t="s">
        <v>151</v>
      </c>
      <c r="F37" s="107">
        <v>43711</v>
      </c>
      <c r="G37" s="96">
        <v>24192</v>
      </c>
      <c r="H37" s="98">
        <v>-1.7907</v>
      </c>
      <c r="I37" s="96">
        <v>-0.43319999999999997</v>
      </c>
      <c r="J37" s="97">
        <f t="shared" si="0"/>
        <v>-0.10520700554089084</v>
      </c>
      <c r="K37" s="97">
        <f>I37/'סכום נכסי הקרן'!$C$42</f>
        <v>-1.134757146350335E-4</v>
      </c>
    </row>
    <row r="38" spans="2:11">
      <c r="B38" s="89" t="s">
        <v>893</v>
      </c>
      <c r="C38" s="86" t="s">
        <v>894</v>
      </c>
      <c r="D38" s="99" t="s">
        <v>822</v>
      </c>
      <c r="E38" s="99" t="s">
        <v>151</v>
      </c>
      <c r="F38" s="107">
        <v>43773</v>
      </c>
      <c r="G38" s="96">
        <v>8640</v>
      </c>
      <c r="H38" s="98">
        <v>-1.6133</v>
      </c>
      <c r="I38" s="96">
        <v>-0.13938999999999999</v>
      </c>
      <c r="J38" s="97">
        <f t="shared" si="0"/>
        <v>-3.3852272627758022E-2</v>
      </c>
      <c r="K38" s="97">
        <f>I38/'סכום נכסי הקרן'!$C$42</f>
        <v>-3.6512880570123084E-5</v>
      </c>
    </row>
    <row r="39" spans="2:11">
      <c r="B39" s="89" t="s">
        <v>895</v>
      </c>
      <c r="C39" s="86" t="s">
        <v>896</v>
      </c>
      <c r="D39" s="99" t="s">
        <v>822</v>
      </c>
      <c r="E39" s="99" t="s">
        <v>151</v>
      </c>
      <c r="F39" s="107">
        <v>43768</v>
      </c>
      <c r="G39" s="96">
        <v>48384</v>
      </c>
      <c r="H39" s="98">
        <v>-1.7030000000000001</v>
      </c>
      <c r="I39" s="96">
        <v>-0.82396000000000003</v>
      </c>
      <c r="J39" s="97">
        <f t="shared" si="0"/>
        <v>-0.20010702743645528</v>
      </c>
      <c r="K39" s="97">
        <f>I39/'סכום נכסי הקרן'!$C$42</f>
        <v>-2.1583437172364317E-4</v>
      </c>
    </row>
    <row r="40" spans="2:11">
      <c r="B40" s="85"/>
      <c r="C40" s="86"/>
      <c r="D40" s="86"/>
      <c r="E40" s="86"/>
      <c r="F40" s="86"/>
      <c r="G40" s="96"/>
      <c r="H40" s="98"/>
      <c r="I40" s="86"/>
      <c r="J40" s="97"/>
      <c r="K40" s="86"/>
    </row>
    <row r="41" spans="2:11">
      <c r="B41" s="104" t="s">
        <v>217</v>
      </c>
      <c r="C41" s="84"/>
      <c r="D41" s="84"/>
      <c r="E41" s="84"/>
      <c r="F41" s="84"/>
      <c r="G41" s="93"/>
      <c r="H41" s="95"/>
      <c r="I41" s="93">
        <v>0.23056000000000001</v>
      </c>
      <c r="J41" s="94">
        <f t="shared" ref="J41:J59" si="1">I41/$I$11</f>
        <v>5.5993830095816703E-2</v>
      </c>
      <c r="K41" s="94">
        <f>I41/'סכום נכסי הקרן'!$C$42</f>
        <v>6.039464627482301E-5</v>
      </c>
    </row>
    <row r="42" spans="2:11">
      <c r="B42" s="89" t="s">
        <v>897</v>
      </c>
      <c r="C42" s="86" t="s">
        <v>898</v>
      </c>
      <c r="D42" s="99" t="s">
        <v>822</v>
      </c>
      <c r="E42" s="99" t="s">
        <v>153</v>
      </c>
      <c r="F42" s="107">
        <v>43823</v>
      </c>
      <c r="G42" s="96">
        <v>4653.84</v>
      </c>
      <c r="H42" s="98">
        <v>1.1538999999999999</v>
      </c>
      <c r="I42" s="96">
        <v>5.3700000000000005E-2</v>
      </c>
      <c r="J42" s="97">
        <f t="shared" si="1"/>
        <v>1.3041588636994087E-2</v>
      </c>
      <c r="K42" s="97">
        <f>I42/'סכום נכסי הקרן'!$C$42</f>
        <v>1.4066587894509003E-5</v>
      </c>
    </row>
    <row r="43" spans="2:11">
      <c r="B43" s="89" t="s">
        <v>899</v>
      </c>
      <c r="C43" s="86" t="s">
        <v>900</v>
      </c>
      <c r="D43" s="99" t="s">
        <v>822</v>
      </c>
      <c r="E43" s="99" t="s">
        <v>153</v>
      </c>
      <c r="F43" s="107">
        <v>43796</v>
      </c>
      <c r="G43" s="96">
        <v>7756.4</v>
      </c>
      <c r="H43" s="98">
        <v>1.6904999999999999</v>
      </c>
      <c r="I43" s="96">
        <v>0.13112000000000001</v>
      </c>
      <c r="J43" s="97">
        <f t="shared" si="1"/>
        <v>3.1843819405636214E-2</v>
      </c>
      <c r="K43" s="97">
        <f>I43/'סכום נכסי הקרן'!$C$42</f>
        <v>3.4346573644842097E-5</v>
      </c>
    </row>
    <row r="44" spans="2:11">
      <c r="B44" s="89" t="s">
        <v>901</v>
      </c>
      <c r="C44" s="86" t="s">
        <v>902</v>
      </c>
      <c r="D44" s="99" t="s">
        <v>822</v>
      </c>
      <c r="E44" s="99" t="s">
        <v>154</v>
      </c>
      <c r="F44" s="107">
        <v>43761</v>
      </c>
      <c r="G44" s="96">
        <v>1367.91</v>
      </c>
      <c r="H44" s="98">
        <v>2.0842000000000001</v>
      </c>
      <c r="I44" s="96">
        <v>2.8510000000000001E-2</v>
      </c>
      <c r="J44" s="97">
        <f t="shared" si="1"/>
        <v>6.9239421236629685E-3</v>
      </c>
      <c r="K44" s="97">
        <f>I44/'סכום נכסי הקרן'!$C$42</f>
        <v>7.4681270181089692E-6</v>
      </c>
    </row>
    <row r="45" spans="2:11">
      <c r="B45" s="89" t="s">
        <v>903</v>
      </c>
      <c r="C45" s="86" t="s">
        <v>904</v>
      </c>
      <c r="D45" s="99" t="s">
        <v>822</v>
      </c>
      <c r="E45" s="99" t="s">
        <v>151</v>
      </c>
      <c r="F45" s="107">
        <v>43773</v>
      </c>
      <c r="G45" s="96">
        <v>2866.5</v>
      </c>
      <c r="H45" s="98">
        <v>-0.53439999999999999</v>
      </c>
      <c r="I45" s="96">
        <v>-1.532E-2</v>
      </c>
      <c r="J45" s="97">
        <f t="shared" si="1"/>
        <v>-3.7206170934590208E-3</v>
      </c>
      <c r="K45" s="97">
        <f>I45/'סכום נכסי הקרן'!$C$42</f>
        <v>-4.0130377382472615E-6</v>
      </c>
    </row>
    <row r="46" spans="2:11">
      <c r="B46" s="89" t="s">
        <v>905</v>
      </c>
      <c r="C46" s="86" t="s">
        <v>906</v>
      </c>
      <c r="D46" s="99" t="s">
        <v>822</v>
      </c>
      <c r="E46" s="99" t="s">
        <v>151</v>
      </c>
      <c r="F46" s="107">
        <v>43796</v>
      </c>
      <c r="G46" s="96">
        <v>8249.15</v>
      </c>
      <c r="H46" s="98">
        <v>0.25969999999999999</v>
      </c>
      <c r="I46" s="96">
        <v>2.1420000000000002E-2</v>
      </c>
      <c r="J46" s="97">
        <f t="shared" si="1"/>
        <v>5.2020638473819995E-3</v>
      </c>
      <c r="K46" s="97">
        <f>I46/'סכום נכסי הקרן'!$C$42</f>
        <v>5.61091829982091E-6</v>
      </c>
    </row>
    <row r="47" spans="2:11">
      <c r="B47" s="89" t="s">
        <v>907</v>
      </c>
      <c r="C47" s="86" t="s">
        <v>908</v>
      </c>
      <c r="D47" s="99" t="s">
        <v>822</v>
      </c>
      <c r="E47" s="99" t="s">
        <v>153</v>
      </c>
      <c r="F47" s="107">
        <v>43745</v>
      </c>
      <c r="G47" s="96">
        <v>3838.23</v>
      </c>
      <c r="H47" s="98">
        <v>-1.6226</v>
      </c>
      <c r="I47" s="96">
        <v>-6.2280000000000002E-2</v>
      </c>
      <c r="J47" s="97">
        <f t="shared" si="1"/>
        <v>-1.5125328497430014E-2</v>
      </c>
      <c r="K47" s="97">
        <f>I47/'סכום נכסי הקרן'!$C$42</f>
        <v>-1.6314098586033905E-5</v>
      </c>
    </row>
    <row r="48" spans="2:11">
      <c r="B48" s="89" t="s">
        <v>909</v>
      </c>
      <c r="C48" s="86" t="s">
        <v>910</v>
      </c>
      <c r="D48" s="99" t="s">
        <v>822</v>
      </c>
      <c r="E48" s="99" t="s">
        <v>153</v>
      </c>
      <c r="F48" s="107">
        <v>43731</v>
      </c>
      <c r="G48" s="96">
        <v>4998.6899999999996</v>
      </c>
      <c r="H48" s="98">
        <v>-1.4097999999999999</v>
      </c>
      <c r="I48" s="96">
        <v>-7.0470000000000005E-2</v>
      </c>
      <c r="J48" s="97">
        <f t="shared" si="1"/>
        <v>-1.7114352909664308E-2</v>
      </c>
      <c r="K48" s="97">
        <f>I48/'סכום נכסי הקרן'!$C$42</f>
        <v>-1.8459449700671311E-5</v>
      </c>
    </row>
    <row r="49" spans="2:11">
      <c r="B49" s="89" t="s">
        <v>911</v>
      </c>
      <c r="C49" s="86" t="s">
        <v>912</v>
      </c>
      <c r="D49" s="99" t="s">
        <v>822</v>
      </c>
      <c r="E49" s="99" t="s">
        <v>153</v>
      </c>
      <c r="F49" s="107">
        <v>43766</v>
      </c>
      <c r="G49" s="96">
        <v>1858.29</v>
      </c>
      <c r="H49" s="98">
        <v>-0.72430000000000005</v>
      </c>
      <c r="I49" s="96">
        <v>-1.3460000000000001E-2</v>
      </c>
      <c r="J49" s="97">
        <f t="shared" si="1"/>
        <v>-3.2688972635743097E-3</v>
      </c>
      <c r="K49" s="97">
        <f>I49/'סכום נכסי הקרן'!$C$42</f>
        <v>-3.5258151407838211E-6</v>
      </c>
    </row>
    <row r="50" spans="2:11">
      <c r="B50" s="89" t="s">
        <v>913</v>
      </c>
      <c r="C50" s="86" t="s">
        <v>914</v>
      </c>
      <c r="D50" s="99" t="s">
        <v>822</v>
      </c>
      <c r="E50" s="99" t="s">
        <v>153</v>
      </c>
      <c r="F50" s="107">
        <v>43760</v>
      </c>
      <c r="G50" s="96">
        <v>1749.6</v>
      </c>
      <c r="H50" s="98">
        <v>-0.29720000000000002</v>
      </c>
      <c r="I50" s="96">
        <v>-5.1999999999999998E-3</v>
      </c>
      <c r="J50" s="97">
        <f t="shared" si="1"/>
        <v>-1.2628726426884404E-3</v>
      </c>
      <c r="K50" s="97">
        <f>I50/'סכום נכסי הקרן'!$C$42</f>
        <v>-1.362127691833274E-6</v>
      </c>
    </row>
    <row r="51" spans="2:11">
      <c r="B51" s="89" t="s">
        <v>915</v>
      </c>
      <c r="C51" s="86" t="s">
        <v>916</v>
      </c>
      <c r="D51" s="99" t="s">
        <v>822</v>
      </c>
      <c r="E51" s="99" t="s">
        <v>153</v>
      </c>
      <c r="F51" s="107">
        <v>43678</v>
      </c>
      <c r="G51" s="96">
        <v>6263.31</v>
      </c>
      <c r="H51" s="98">
        <v>-0.27079999999999999</v>
      </c>
      <c r="I51" s="96">
        <v>-1.6959999999999999E-2</v>
      </c>
      <c r="J51" s="97">
        <f t="shared" si="1"/>
        <v>-4.1189076961530673E-3</v>
      </c>
      <c r="K51" s="97">
        <f>I51/'סכום נכסי הקרן'!$C$42</f>
        <v>-4.4426318564408315E-6</v>
      </c>
    </row>
    <row r="52" spans="2:11">
      <c r="B52" s="89" t="s">
        <v>917</v>
      </c>
      <c r="C52" s="86" t="s">
        <v>918</v>
      </c>
      <c r="D52" s="99" t="s">
        <v>822</v>
      </c>
      <c r="E52" s="99" t="s">
        <v>153</v>
      </c>
      <c r="F52" s="107">
        <v>43829</v>
      </c>
      <c r="G52" s="96">
        <v>1051.07</v>
      </c>
      <c r="H52" s="98">
        <v>-0.2036</v>
      </c>
      <c r="I52" s="96">
        <v>-2.14E-3</v>
      </c>
      <c r="J52" s="97">
        <f t="shared" si="1"/>
        <v>-5.1972066449101201E-4</v>
      </c>
      <c r="K52" s="97">
        <f>I52/'סכום נכסי הקרן'!$C$42</f>
        <v>-5.605679347160012E-7</v>
      </c>
    </row>
    <row r="53" spans="2:11">
      <c r="B53" s="89" t="s">
        <v>919</v>
      </c>
      <c r="C53" s="86" t="s">
        <v>920</v>
      </c>
      <c r="D53" s="99" t="s">
        <v>822</v>
      </c>
      <c r="E53" s="99" t="s">
        <v>154</v>
      </c>
      <c r="F53" s="107">
        <v>43720</v>
      </c>
      <c r="G53" s="96">
        <v>1290.06</v>
      </c>
      <c r="H53" s="98">
        <v>-6.4074999999999998</v>
      </c>
      <c r="I53" s="96">
        <v>-8.2659999999999997E-2</v>
      </c>
      <c r="J53" s="97">
        <f t="shared" si="1"/>
        <v>-2.0074817816274324E-2</v>
      </c>
      <c r="K53" s="97">
        <f>I53/'סכום נכסי הקרן'!$C$42</f>
        <v>-2.1652591347488157E-5</v>
      </c>
    </row>
    <row r="54" spans="2:11">
      <c r="B54" s="89" t="s">
        <v>921</v>
      </c>
      <c r="C54" s="86" t="s">
        <v>922</v>
      </c>
      <c r="D54" s="99" t="s">
        <v>822</v>
      </c>
      <c r="E54" s="99" t="s">
        <v>151</v>
      </c>
      <c r="F54" s="107">
        <v>43682</v>
      </c>
      <c r="G54" s="96">
        <v>16.52</v>
      </c>
      <c r="H54" s="98">
        <v>3.3898000000000001</v>
      </c>
      <c r="I54" s="96">
        <v>5.6000000000000006E-4</v>
      </c>
      <c r="J54" s="97">
        <f t="shared" si="1"/>
        <v>1.3600166921260128E-4</v>
      </c>
      <c r="K54" s="97">
        <f>I54/'סכום נכסי הקרן'!$C$42</f>
        <v>1.4669067450512183E-7</v>
      </c>
    </row>
    <row r="55" spans="2:11">
      <c r="B55" s="89" t="s">
        <v>923</v>
      </c>
      <c r="C55" s="86" t="s">
        <v>924</v>
      </c>
      <c r="D55" s="99" t="s">
        <v>822</v>
      </c>
      <c r="E55" s="99" t="s">
        <v>151</v>
      </c>
      <c r="F55" s="107">
        <v>43705</v>
      </c>
      <c r="G55" s="96">
        <v>4131.2</v>
      </c>
      <c r="H55" s="98">
        <v>3.4155000000000002</v>
      </c>
      <c r="I55" s="96">
        <v>0.1411</v>
      </c>
      <c r="J55" s="97">
        <f t="shared" si="1"/>
        <v>3.4267563439103643E-2</v>
      </c>
      <c r="K55" s="97">
        <f>I55/'סכום נכסי הקרן'!$C$42</f>
        <v>3.6960811022629797E-5</v>
      </c>
    </row>
    <row r="56" spans="2:11">
      <c r="B56" s="89" t="s">
        <v>925</v>
      </c>
      <c r="C56" s="86" t="s">
        <v>926</v>
      </c>
      <c r="D56" s="99" t="s">
        <v>822</v>
      </c>
      <c r="E56" s="99" t="s">
        <v>151</v>
      </c>
      <c r="F56" s="107">
        <v>43648</v>
      </c>
      <c r="G56" s="96">
        <v>5029.38</v>
      </c>
      <c r="H56" s="98">
        <v>1.6275999999999999</v>
      </c>
      <c r="I56" s="96">
        <v>8.1860000000000002E-2</v>
      </c>
      <c r="J56" s="97">
        <f t="shared" si="1"/>
        <v>1.9880529717399179E-2</v>
      </c>
      <c r="K56" s="97">
        <f>I56/'סכום נכסי הקרן'!$C$42</f>
        <v>2.144303324105227E-5</v>
      </c>
    </row>
    <row r="57" spans="2:11">
      <c r="B57" s="89" t="s">
        <v>927</v>
      </c>
      <c r="C57" s="86" t="s">
        <v>928</v>
      </c>
      <c r="D57" s="99" t="s">
        <v>822</v>
      </c>
      <c r="E57" s="99" t="s">
        <v>151</v>
      </c>
      <c r="F57" s="107">
        <v>43734</v>
      </c>
      <c r="G57" s="96">
        <v>2</v>
      </c>
      <c r="H57" s="98">
        <v>1.5</v>
      </c>
      <c r="I57" s="96">
        <v>2.9999999999999997E-5</v>
      </c>
      <c r="J57" s="97">
        <f t="shared" si="1"/>
        <v>7.2858037078179253E-6</v>
      </c>
      <c r="K57" s="97">
        <f>I57/'סכום נכסי הקרן'!$C$42</f>
        <v>7.8584289913458108E-9</v>
      </c>
    </row>
    <row r="58" spans="2:11">
      <c r="B58" s="89" t="s">
        <v>929</v>
      </c>
      <c r="C58" s="86" t="s">
        <v>930</v>
      </c>
      <c r="D58" s="99" t="s">
        <v>822</v>
      </c>
      <c r="E58" s="99" t="s">
        <v>151</v>
      </c>
      <c r="F58" s="107">
        <v>43734</v>
      </c>
      <c r="G58" s="96">
        <v>2011.01</v>
      </c>
      <c r="H58" s="98">
        <v>1.5911999999999999</v>
      </c>
      <c r="I58" s="96">
        <v>3.2000000000000001E-2</v>
      </c>
      <c r="J58" s="97">
        <f t="shared" si="1"/>
        <v>7.7715239550057878E-3</v>
      </c>
      <c r="K58" s="97">
        <f>I58/'סכום נכסי הקרן'!$C$42</f>
        <v>8.3823242574355321E-6</v>
      </c>
    </row>
    <row r="59" spans="2:11">
      <c r="B59" s="89" t="s">
        <v>931</v>
      </c>
      <c r="C59" s="86" t="s">
        <v>932</v>
      </c>
      <c r="D59" s="99" t="s">
        <v>822</v>
      </c>
      <c r="E59" s="99" t="s">
        <v>151</v>
      </c>
      <c r="F59" s="107">
        <v>43633</v>
      </c>
      <c r="G59" s="96">
        <v>647.14</v>
      </c>
      <c r="H59" s="98">
        <v>1.3521000000000001</v>
      </c>
      <c r="I59" s="96">
        <v>8.7500000000000008E-3</v>
      </c>
      <c r="J59" s="97">
        <f t="shared" si="1"/>
        <v>2.1250260814468951E-3</v>
      </c>
      <c r="K59" s="97">
        <f>I59/'סכום נכסי הקרן'!$C$42</f>
        <v>2.2920417891425287E-6</v>
      </c>
    </row>
    <row r="60" spans="2:11">
      <c r="B60" s="85"/>
      <c r="C60" s="86"/>
      <c r="D60" s="86"/>
      <c r="E60" s="86"/>
      <c r="F60" s="86"/>
      <c r="G60" s="96"/>
      <c r="H60" s="98"/>
      <c r="I60" s="86"/>
      <c r="J60" s="97"/>
      <c r="K60" s="86"/>
    </row>
    <row r="61" spans="2:11">
      <c r="B61" s="104" t="s">
        <v>216</v>
      </c>
      <c r="C61" s="84"/>
      <c r="D61" s="84"/>
      <c r="E61" s="84"/>
      <c r="F61" s="84"/>
      <c r="G61" s="93"/>
      <c r="H61" s="95"/>
      <c r="I61" s="93">
        <v>2.6416520999999998E-2</v>
      </c>
      <c r="J61" s="94">
        <f t="shared" ref="J61:J63" si="2">I61/$I$11</f>
        <v>6.4155195549816697E-3</v>
      </c>
      <c r="K61" s="94">
        <f>I61/'סכום נכסי הקרן'!$C$42</f>
        <v>6.9197451492298477E-6</v>
      </c>
    </row>
    <row r="62" spans="2:11">
      <c r="B62" s="89" t="s">
        <v>933</v>
      </c>
      <c r="C62" s="86" t="s">
        <v>934</v>
      </c>
      <c r="D62" s="99" t="s">
        <v>822</v>
      </c>
      <c r="E62" s="99" t="s">
        <v>152</v>
      </c>
      <c r="F62" s="107">
        <v>43614</v>
      </c>
      <c r="G62" s="96">
        <v>12.859000000000002</v>
      </c>
      <c r="H62" s="98">
        <v>0.25469999999999998</v>
      </c>
      <c r="I62" s="96">
        <v>3.2746999999999997E-5</v>
      </c>
      <c r="J62" s="97">
        <f t="shared" si="2"/>
        <v>7.952940467330453E-6</v>
      </c>
      <c r="K62" s="97">
        <f>I62/'סכום נכסי הקרן'!$C$42</f>
        <v>8.5779991393200425E-9</v>
      </c>
    </row>
    <row r="63" spans="2:11">
      <c r="B63" s="89" t="s">
        <v>933</v>
      </c>
      <c r="C63" s="86" t="s">
        <v>935</v>
      </c>
      <c r="D63" s="99" t="s">
        <v>822</v>
      </c>
      <c r="E63" s="99" t="s">
        <v>152</v>
      </c>
      <c r="F63" s="107">
        <v>43626</v>
      </c>
      <c r="G63" s="96">
        <v>2571.8000000000002</v>
      </c>
      <c r="H63" s="98">
        <v>1.0259</v>
      </c>
      <c r="I63" s="96">
        <v>2.6383773999999999E-2</v>
      </c>
      <c r="J63" s="97">
        <f t="shared" si="2"/>
        <v>6.4075666145143395E-3</v>
      </c>
      <c r="K63" s="97">
        <f>I63/'סכום נכסי הקרן'!$C$42</f>
        <v>6.911167150090528E-6</v>
      </c>
    </row>
    <row r="64" spans="2:11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101" t="s">
        <v>237</v>
      </c>
      <c r="C67" s="1"/>
      <c r="D67" s="1"/>
    </row>
    <row r="68" spans="2:4">
      <c r="B68" s="101" t="s">
        <v>99</v>
      </c>
      <c r="C68" s="1"/>
      <c r="D68" s="1"/>
    </row>
    <row r="69" spans="2:4">
      <c r="B69" s="101" t="s">
        <v>220</v>
      </c>
      <c r="C69" s="1"/>
      <c r="D69" s="1"/>
    </row>
    <row r="70" spans="2:4">
      <c r="B70" s="101" t="s">
        <v>228</v>
      </c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167</v>
      </c>
      <c r="C1" s="80" t="s" vm="1">
        <v>245</v>
      </c>
    </row>
    <row r="2" spans="2:78">
      <c r="B2" s="58" t="s">
        <v>166</v>
      </c>
      <c r="C2" s="80" t="s">
        <v>246</v>
      </c>
    </row>
    <row r="3" spans="2:78">
      <c r="B3" s="58" t="s">
        <v>168</v>
      </c>
      <c r="C3" s="80" t="s">
        <v>247</v>
      </c>
    </row>
    <row r="4" spans="2:78">
      <c r="B4" s="58" t="s">
        <v>169</v>
      </c>
      <c r="C4" s="80">
        <v>12146</v>
      </c>
    </row>
    <row r="6" spans="2:78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78" ht="26.25" customHeight="1">
      <c r="B7" s="136" t="s">
        <v>86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78" s="3" customFormat="1" ht="47.25">
      <c r="B8" s="23" t="s">
        <v>103</v>
      </c>
      <c r="C8" s="31" t="s">
        <v>36</v>
      </c>
      <c r="D8" s="31" t="s">
        <v>41</v>
      </c>
      <c r="E8" s="31" t="s">
        <v>15</v>
      </c>
      <c r="F8" s="31" t="s">
        <v>53</v>
      </c>
      <c r="G8" s="31" t="s">
        <v>88</v>
      </c>
      <c r="H8" s="31" t="s">
        <v>18</v>
      </c>
      <c r="I8" s="31" t="s">
        <v>87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96</v>
      </c>
      <c r="O8" s="31" t="s">
        <v>48</v>
      </c>
      <c r="P8" s="31" t="s">
        <v>170</v>
      </c>
      <c r="Q8" s="32" t="s">
        <v>172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229</v>
      </c>
      <c r="M9" s="17"/>
      <c r="N9" s="17" t="s">
        <v>225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100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167</v>
      </c>
      <c r="C1" s="80" t="s" vm="1">
        <v>245</v>
      </c>
    </row>
    <row r="2" spans="2:61">
      <c r="B2" s="58" t="s">
        <v>166</v>
      </c>
      <c r="C2" s="80" t="s">
        <v>246</v>
      </c>
    </row>
    <row r="3" spans="2:61">
      <c r="B3" s="58" t="s">
        <v>168</v>
      </c>
      <c r="C3" s="80" t="s">
        <v>247</v>
      </c>
    </row>
    <row r="4" spans="2:61">
      <c r="B4" s="58" t="s">
        <v>169</v>
      </c>
      <c r="C4" s="80">
        <v>12146</v>
      </c>
    </row>
    <row r="6" spans="2:61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61" s="3" customFormat="1" ht="78.75">
      <c r="B7" s="23" t="s">
        <v>103</v>
      </c>
      <c r="C7" s="31" t="s">
        <v>211</v>
      </c>
      <c r="D7" s="31" t="s">
        <v>36</v>
      </c>
      <c r="E7" s="31" t="s">
        <v>104</v>
      </c>
      <c r="F7" s="31" t="s">
        <v>15</v>
      </c>
      <c r="G7" s="31" t="s">
        <v>88</v>
      </c>
      <c r="H7" s="31" t="s">
        <v>53</v>
      </c>
      <c r="I7" s="31" t="s">
        <v>18</v>
      </c>
      <c r="J7" s="31" t="s">
        <v>87</v>
      </c>
      <c r="K7" s="14" t="s">
        <v>32</v>
      </c>
      <c r="L7" s="73" t="s">
        <v>19</v>
      </c>
      <c r="M7" s="31" t="s">
        <v>222</v>
      </c>
      <c r="N7" s="31" t="s">
        <v>221</v>
      </c>
      <c r="O7" s="31" t="s">
        <v>96</v>
      </c>
      <c r="P7" s="31" t="s">
        <v>170</v>
      </c>
      <c r="Q7" s="32" t="s">
        <v>172</v>
      </c>
      <c r="R7" s="1"/>
      <c r="S7" s="1"/>
      <c r="T7" s="1"/>
      <c r="U7" s="1"/>
      <c r="V7" s="1"/>
      <c r="W7" s="1"/>
      <c r="BH7" s="3" t="s">
        <v>150</v>
      </c>
      <c r="BI7" s="3" t="s">
        <v>152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229</v>
      </c>
      <c r="N8" s="17"/>
      <c r="O8" s="17" t="s">
        <v>225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148</v>
      </c>
      <c r="BI8" s="3" t="s">
        <v>151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100</v>
      </c>
      <c r="R9" s="1"/>
      <c r="S9" s="1"/>
      <c r="T9" s="1"/>
      <c r="U9" s="1"/>
      <c r="V9" s="1"/>
      <c r="W9" s="1"/>
      <c r="BH9" s="4" t="s">
        <v>149</v>
      </c>
      <c r="BI9" s="4" t="s">
        <v>153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28</v>
      </c>
      <c r="BI10" s="4" t="s">
        <v>154</v>
      </c>
    </row>
    <row r="11" spans="2:61" ht="21.75" customHeight="1">
      <c r="B11" s="101" t="s">
        <v>237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160</v>
      </c>
    </row>
    <row r="12" spans="2:61">
      <c r="B12" s="101" t="s">
        <v>99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155</v>
      </c>
    </row>
    <row r="13" spans="2:61">
      <c r="B13" s="101" t="s">
        <v>220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156</v>
      </c>
    </row>
    <row r="14" spans="2:61">
      <c r="B14" s="101" t="s">
        <v>228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157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159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158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161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162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163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164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165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28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167</v>
      </c>
      <c r="C1" s="80" t="s" vm="1">
        <v>245</v>
      </c>
    </row>
    <row r="2" spans="2:64">
      <c r="B2" s="58" t="s">
        <v>166</v>
      </c>
      <c r="C2" s="80" t="s">
        <v>246</v>
      </c>
    </row>
    <row r="3" spans="2:64">
      <c r="B3" s="58" t="s">
        <v>168</v>
      </c>
      <c r="C3" s="80" t="s">
        <v>247</v>
      </c>
    </row>
    <row r="4" spans="2:64">
      <c r="B4" s="58" t="s">
        <v>169</v>
      </c>
      <c r="C4" s="80">
        <v>12146</v>
      </c>
    </row>
    <row r="6" spans="2:64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4" s="3" customFormat="1" ht="78.75">
      <c r="B7" s="61" t="s">
        <v>103</v>
      </c>
      <c r="C7" s="62" t="s">
        <v>36</v>
      </c>
      <c r="D7" s="62" t="s">
        <v>104</v>
      </c>
      <c r="E7" s="62" t="s">
        <v>15</v>
      </c>
      <c r="F7" s="62" t="s">
        <v>53</v>
      </c>
      <c r="G7" s="62" t="s">
        <v>18</v>
      </c>
      <c r="H7" s="62" t="s">
        <v>87</v>
      </c>
      <c r="I7" s="62" t="s">
        <v>42</v>
      </c>
      <c r="J7" s="62" t="s">
        <v>19</v>
      </c>
      <c r="K7" s="62" t="s">
        <v>222</v>
      </c>
      <c r="L7" s="62" t="s">
        <v>221</v>
      </c>
      <c r="M7" s="62" t="s">
        <v>96</v>
      </c>
      <c r="N7" s="62" t="s">
        <v>170</v>
      </c>
      <c r="O7" s="64" t="s">
        <v>172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229</v>
      </c>
      <c r="L8" s="33"/>
      <c r="M8" s="33" t="s">
        <v>225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99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228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167</v>
      </c>
      <c r="C1" s="80" t="s" vm="1">
        <v>245</v>
      </c>
    </row>
    <row r="2" spans="2:56">
      <c r="B2" s="58" t="s">
        <v>166</v>
      </c>
      <c r="C2" s="80" t="s">
        <v>246</v>
      </c>
    </row>
    <row r="3" spans="2:56">
      <c r="B3" s="58" t="s">
        <v>168</v>
      </c>
      <c r="C3" s="80" t="s">
        <v>247</v>
      </c>
    </row>
    <row r="4" spans="2:56">
      <c r="B4" s="58" t="s">
        <v>169</v>
      </c>
      <c r="C4" s="80">
        <v>12146</v>
      </c>
    </row>
    <row r="6" spans="2:56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8"/>
    </row>
    <row r="7" spans="2:56" s="3" customFormat="1" ht="78.75">
      <c r="B7" s="61" t="s">
        <v>103</v>
      </c>
      <c r="C7" s="63" t="s">
        <v>44</v>
      </c>
      <c r="D7" s="63" t="s">
        <v>72</v>
      </c>
      <c r="E7" s="63" t="s">
        <v>45</v>
      </c>
      <c r="F7" s="63" t="s">
        <v>87</v>
      </c>
      <c r="G7" s="63" t="s">
        <v>212</v>
      </c>
      <c r="H7" s="63" t="s">
        <v>170</v>
      </c>
      <c r="I7" s="65" t="s">
        <v>171</v>
      </c>
      <c r="J7" s="79" t="s">
        <v>232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9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topLeftCell="A2" workbookViewId="0">
      <selection activeCell="C29" sqref="C28:C2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167</v>
      </c>
      <c r="C1" s="80" t="s" vm="1">
        <v>245</v>
      </c>
    </row>
    <row r="2" spans="2:60">
      <c r="B2" s="58" t="s">
        <v>166</v>
      </c>
      <c r="C2" s="80" t="s">
        <v>246</v>
      </c>
    </row>
    <row r="3" spans="2:60">
      <c r="B3" s="58" t="s">
        <v>168</v>
      </c>
      <c r="C3" s="80" t="s">
        <v>247</v>
      </c>
    </row>
    <row r="4" spans="2:60">
      <c r="B4" s="58" t="s">
        <v>169</v>
      </c>
      <c r="C4" s="80">
        <v>12146</v>
      </c>
    </row>
    <row r="6" spans="2:60" ht="26.25" customHeight="1">
      <c r="B6" s="136" t="s">
        <v>202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66">
      <c r="B7" s="61" t="s">
        <v>103</v>
      </c>
      <c r="C7" s="61" t="s">
        <v>104</v>
      </c>
      <c r="D7" s="61" t="s">
        <v>15</v>
      </c>
      <c r="E7" s="61" t="s">
        <v>16</v>
      </c>
      <c r="F7" s="61" t="s">
        <v>46</v>
      </c>
      <c r="G7" s="61" t="s">
        <v>87</v>
      </c>
      <c r="H7" s="61" t="s">
        <v>43</v>
      </c>
      <c r="I7" s="61" t="s">
        <v>96</v>
      </c>
      <c r="J7" s="61" t="s">
        <v>170</v>
      </c>
      <c r="K7" s="61" t="s">
        <v>171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167</v>
      </c>
      <c r="C1" s="80" t="s" vm="1">
        <v>245</v>
      </c>
    </row>
    <row r="2" spans="2:60">
      <c r="B2" s="58" t="s">
        <v>166</v>
      </c>
      <c r="C2" s="80" t="s">
        <v>246</v>
      </c>
    </row>
    <row r="3" spans="2:60">
      <c r="B3" s="58" t="s">
        <v>168</v>
      </c>
      <c r="C3" s="80" t="s">
        <v>247</v>
      </c>
    </row>
    <row r="4" spans="2:60">
      <c r="B4" s="58" t="s">
        <v>169</v>
      </c>
      <c r="C4" s="80">
        <v>12146</v>
      </c>
    </row>
    <row r="6" spans="2:60" ht="26.25" customHeight="1">
      <c r="B6" s="136" t="s">
        <v>203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78.75">
      <c r="B7" s="61" t="s">
        <v>103</v>
      </c>
      <c r="C7" s="63" t="s">
        <v>36</v>
      </c>
      <c r="D7" s="63" t="s">
        <v>15</v>
      </c>
      <c r="E7" s="63" t="s">
        <v>16</v>
      </c>
      <c r="F7" s="63" t="s">
        <v>46</v>
      </c>
      <c r="G7" s="63" t="s">
        <v>87</v>
      </c>
      <c r="H7" s="63" t="s">
        <v>43</v>
      </c>
      <c r="I7" s="63" t="s">
        <v>96</v>
      </c>
      <c r="J7" s="63" t="s">
        <v>170</v>
      </c>
      <c r="K7" s="65" t="s">
        <v>171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167</v>
      </c>
      <c r="C1" s="80" t="s" vm="1">
        <v>245</v>
      </c>
    </row>
    <row r="2" spans="2:47">
      <c r="B2" s="58" t="s">
        <v>166</v>
      </c>
      <c r="C2" s="80" t="s">
        <v>246</v>
      </c>
    </row>
    <row r="3" spans="2:47">
      <c r="B3" s="58" t="s">
        <v>168</v>
      </c>
      <c r="C3" s="80" t="s">
        <v>247</v>
      </c>
    </row>
    <row r="4" spans="2:47">
      <c r="B4" s="58" t="s">
        <v>169</v>
      </c>
      <c r="C4" s="80">
        <v>12146</v>
      </c>
    </row>
    <row r="6" spans="2:47" ht="26.25" customHeight="1">
      <c r="B6" s="136" t="s">
        <v>204</v>
      </c>
      <c r="C6" s="137"/>
      <c r="D6" s="138"/>
    </row>
    <row r="7" spans="2:47" s="3" customFormat="1" ht="33">
      <c r="B7" s="61" t="s">
        <v>103</v>
      </c>
      <c r="C7" s="66" t="s">
        <v>93</v>
      </c>
      <c r="D7" s="67" t="s">
        <v>92</v>
      </c>
    </row>
    <row r="8" spans="2:47" s="3" customFormat="1">
      <c r="B8" s="16"/>
      <c r="C8" s="33" t="s">
        <v>225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3"/>
      <c r="D11" s="103"/>
    </row>
    <row r="12" spans="2:47">
      <c r="B12" s="109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167</v>
      </c>
      <c r="C1" s="80" t="s" vm="1">
        <v>245</v>
      </c>
    </row>
    <row r="2" spans="2:18">
      <c r="B2" s="58" t="s">
        <v>166</v>
      </c>
      <c r="C2" s="80" t="s">
        <v>246</v>
      </c>
    </row>
    <row r="3" spans="2:18">
      <c r="B3" s="58" t="s">
        <v>168</v>
      </c>
      <c r="C3" s="80" t="s">
        <v>247</v>
      </c>
    </row>
    <row r="4" spans="2:18">
      <c r="B4" s="58" t="s">
        <v>169</v>
      </c>
      <c r="C4" s="80">
        <v>12146</v>
      </c>
    </row>
    <row r="6" spans="2:18" ht="26.25" customHeight="1">
      <c r="B6" s="136" t="s">
        <v>207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103</v>
      </c>
      <c r="C7" s="31" t="s">
        <v>36</v>
      </c>
      <c r="D7" s="31" t="s">
        <v>52</v>
      </c>
      <c r="E7" s="31" t="s">
        <v>15</v>
      </c>
      <c r="F7" s="31" t="s">
        <v>53</v>
      </c>
      <c r="G7" s="31" t="s">
        <v>88</v>
      </c>
      <c r="H7" s="31" t="s">
        <v>18</v>
      </c>
      <c r="I7" s="31" t="s">
        <v>87</v>
      </c>
      <c r="J7" s="31" t="s">
        <v>17</v>
      </c>
      <c r="K7" s="31" t="s">
        <v>205</v>
      </c>
      <c r="L7" s="31" t="s">
        <v>227</v>
      </c>
      <c r="M7" s="31" t="s">
        <v>206</v>
      </c>
      <c r="N7" s="31" t="s">
        <v>48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99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228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4" workbookViewId="0">
      <selection activeCell="P14" sqref="P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167</v>
      </c>
      <c r="C1" s="80" t="s" vm="1">
        <v>245</v>
      </c>
    </row>
    <row r="2" spans="2:13">
      <c r="B2" s="58" t="s">
        <v>166</v>
      </c>
      <c r="C2" s="80" t="s">
        <v>246</v>
      </c>
    </row>
    <row r="3" spans="2:13">
      <c r="B3" s="58" t="s">
        <v>168</v>
      </c>
      <c r="C3" s="80" t="s">
        <v>247</v>
      </c>
    </row>
    <row r="4" spans="2:13">
      <c r="B4" s="58" t="s">
        <v>169</v>
      </c>
      <c r="C4" s="80">
        <v>12146</v>
      </c>
    </row>
    <row r="6" spans="2:13" ht="26.25" customHeight="1">
      <c r="B6" s="125" t="s">
        <v>196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3" s="3" customFormat="1" ht="63">
      <c r="B7" s="13" t="s">
        <v>102</v>
      </c>
      <c r="C7" s="14" t="s">
        <v>36</v>
      </c>
      <c r="D7" s="14" t="s">
        <v>104</v>
      </c>
      <c r="E7" s="14" t="s">
        <v>15</v>
      </c>
      <c r="F7" s="14" t="s">
        <v>53</v>
      </c>
      <c r="G7" s="14" t="s">
        <v>87</v>
      </c>
      <c r="H7" s="14" t="s">
        <v>17</v>
      </c>
      <c r="I7" s="14" t="s">
        <v>19</v>
      </c>
      <c r="J7" s="14" t="s">
        <v>49</v>
      </c>
      <c r="K7" s="14" t="s">
        <v>170</v>
      </c>
      <c r="L7" s="14" t="s">
        <v>171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4" t="s">
        <v>35</v>
      </c>
      <c r="C10" s="115"/>
      <c r="D10" s="115"/>
      <c r="E10" s="115"/>
      <c r="F10" s="115"/>
      <c r="G10" s="115"/>
      <c r="H10" s="115"/>
      <c r="I10" s="115"/>
      <c r="J10" s="116">
        <f>J11</f>
        <v>45.440615176999998</v>
      </c>
      <c r="K10" s="117">
        <f>J10/$J$10</f>
        <v>1</v>
      </c>
      <c r="L10" s="117">
        <f>J10/'סכום נכסי הקרן'!$C$42</f>
        <v>1.1903061589717509E-2</v>
      </c>
    </row>
    <row r="11" spans="2:13" s="102" customFormat="1">
      <c r="B11" s="118" t="s">
        <v>219</v>
      </c>
      <c r="C11" s="115"/>
      <c r="D11" s="115"/>
      <c r="E11" s="115"/>
      <c r="F11" s="115"/>
      <c r="G11" s="115"/>
      <c r="H11" s="115"/>
      <c r="I11" s="115"/>
      <c r="J11" s="116">
        <f>J12+J18</f>
        <v>45.440615176999998</v>
      </c>
      <c r="K11" s="117">
        <f t="shared" ref="K11:K16" si="0">J11/$J$10</f>
        <v>1</v>
      </c>
      <c r="L11" s="117">
        <f>J11/'סכום נכסי הקרן'!$C$42</f>
        <v>1.1903061589717509E-2</v>
      </c>
    </row>
    <row r="12" spans="2:13">
      <c r="B12" s="104" t="s">
        <v>33</v>
      </c>
      <c r="C12" s="84"/>
      <c r="D12" s="84"/>
      <c r="E12" s="84"/>
      <c r="F12" s="84"/>
      <c r="G12" s="84"/>
      <c r="H12" s="84"/>
      <c r="I12" s="84"/>
      <c r="J12" s="93">
        <f>SUM(J13:J16)</f>
        <v>13.564803535999999</v>
      </c>
      <c r="K12" s="94">
        <f t="shared" si="0"/>
        <v>0.29851716318457533</v>
      </c>
      <c r="L12" s="94">
        <f>J12/'סכום נכסי הקרן'!$C$42</f>
        <v>3.5532681789737525E-3</v>
      </c>
    </row>
    <row r="13" spans="2:13">
      <c r="B13" s="89" t="s">
        <v>942</v>
      </c>
      <c r="C13" s="86" t="s">
        <v>943</v>
      </c>
      <c r="D13" s="86">
        <v>11</v>
      </c>
      <c r="E13" s="86" t="s">
        <v>944</v>
      </c>
      <c r="F13" s="86" t="s">
        <v>945</v>
      </c>
      <c r="G13" s="99" t="s">
        <v>152</v>
      </c>
      <c r="H13" s="100">
        <v>0</v>
      </c>
      <c r="I13" s="100">
        <v>0</v>
      </c>
      <c r="J13" s="96">
        <v>0.27126910100000001</v>
      </c>
      <c r="K13" s="97">
        <f t="shared" si="0"/>
        <v>5.9697497479590522E-3</v>
      </c>
      <c r="L13" s="97">
        <f>J13/'סכום נכסי הקרן'!$C$42</f>
        <v>7.1058298925157166E-5</v>
      </c>
    </row>
    <row r="14" spans="2:13">
      <c r="B14" s="89" t="s">
        <v>946</v>
      </c>
      <c r="C14" s="86" t="s">
        <v>947</v>
      </c>
      <c r="D14" s="86">
        <v>12</v>
      </c>
      <c r="E14" s="86" t="s">
        <v>944</v>
      </c>
      <c r="F14" s="86" t="s">
        <v>945</v>
      </c>
      <c r="G14" s="99" t="s">
        <v>152</v>
      </c>
      <c r="H14" s="100">
        <v>0</v>
      </c>
      <c r="I14" s="100">
        <v>0</v>
      </c>
      <c r="J14" s="96">
        <v>0.67930667700000003</v>
      </c>
      <c r="K14" s="97">
        <f t="shared" si="0"/>
        <v>1.4949328356448717E-2</v>
      </c>
      <c r="L14" s="97">
        <f>J14/'סכום נכסי הקרן'!$C$42</f>
        <v>1.779427761517195E-4</v>
      </c>
    </row>
    <row r="15" spans="2:13">
      <c r="B15" s="89" t="s">
        <v>948</v>
      </c>
      <c r="C15" s="86" t="s">
        <v>949</v>
      </c>
      <c r="D15" s="86">
        <v>10</v>
      </c>
      <c r="E15" s="86" t="s">
        <v>944</v>
      </c>
      <c r="F15" s="86" t="s">
        <v>945</v>
      </c>
      <c r="G15" s="99" t="s">
        <v>152</v>
      </c>
      <c r="H15" s="100">
        <v>0</v>
      </c>
      <c r="I15" s="100">
        <v>0</v>
      </c>
      <c r="J15" s="96">
        <v>12.042394534</v>
      </c>
      <c r="K15" s="97">
        <f t="shared" si="0"/>
        <v>0.26501389752521043</v>
      </c>
      <c r="L15" s="97">
        <f>J15/'סכום נכסי הקרן'!$C$42</f>
        <v>3.1544767443736641E-3</v>
      </c>
    </row>
    <row r="16" spans="2:13">
      <c r="B16" s="89" t="s">
        <v>950</v>
      </c>
      <c r="C16" s="86" t="s">
        <v>951</v>
      </c>
      <c r="D16" s="86">
        <v>20</v>
      </c>
      <c r="E16" s="86" t="s">
        <v>944</v>
      </c>
      <c r="F16" s="86" t="s">
        <v>945</v>
      </c>
      <c r="G16" s="99" t="s">
        <v>152</v>
      </c>
      <c r="H16" s="100">
        <v>0</v>
      </c>
      <c r="I16" s="100">
        <v>0</v>
      </c>
      <c r="J16" s="96">
        <v>0.57183322399999992</v>
      </c>
      <c r="K16" s="97">
        <f t="shared" si="0"/>
        <v>1.2584187554957139E-2</v>
      </c>
      <c r="L16" s="97">
        <f>J16/'סכום נכסי הקרן'!$C$42</f>
        <v>1.4979035952321143E-4</v>
      </c>
    </row>
    <row r="17" spans="2:12">
      <c r="B17" s="85"/>
      <c r="C17" s="86"/>
      <c r="D17" s="86"/>
      <c r="E17" s="86"/>
      <c r="F17" s="86"/>
      <c r="G17" s="86"/>
      <c r="H17" s="86"/>
      <c r="I17" s="86"/>
      <c r="J17" s="86"/>
      <c r="K17" s="97"/>
      <c r="L17" s="86"/>
    </row>
    <row r="18" spans="2:12">
      <c r="B18" s="104" t="s">
        <v>34</v>
      </c>
      <c r="C18" s="84"/>
      <c r="D18" s="84"/>
      <c r="E18" s="84"/>
      <c r="F18" s="84"/>
      <c r="G18" s="84"/>
      <c r="H18" s="84"/>
      <c r="I18" s="84"/>
      <c r="J18" s="93">
        <f>SUM(J19:J30)</f>
        <v>31.875811640999999</v>
      </c>
      <c r="K18" s="94">
        <f t="shared" ref="K18:K30" si="1">J18/$J$10</f>
        <v>0.70148283681542467</v>
      </c>
      <c r="L18" s="94">
        <f>J18/'סכום נכסי הקרן'!$C$42</f>
        <v>8.3497934107437562E-3</v>
      </c>
    </row>
    <row r="19" spans="2:12">
      <c r="B19" s="89" t="s">
        <v>946</v>
      </c>
      <c r="C19" s="86" t="s">
        <v>952</v>
      </c>
      <c r="D19" s="86">
        <v>12</v>
      </c>
      <c r="E19" s="86" t="s">
        <v>944</v>
      </c>
      <c r="F19" s="86" t="s">
        <v>945</v>
      </c>
      <c r="G19" s="99" t="s">
        <v>151</v>
      </c>
      <c r="H19" s="100">
        <v>0</v>
      </c>
      <c r="I19" s="100">
        <v>0</v>
      </c>
      <c r="J19" s="96">
        <v>9.1000000000000008E-8</v>
      </c>
      <c r="K19" s="97">
        <f t="shared" si="1"/>
        <v>2.0026137332326461E-9</v>
      </c>
      <c r="L19" s="97">
        <f>J19/'סכום נכסי הקרן'!$C$42</f>
        <v>2.3837234607082296E-11</v>
      </c>
    </row>
    <row r="20" spans="2:12">
      <c r="B20" s="89" t="s">
        <v>946</v>
      </c>
      <c r="C20" s="86" t="s">
        <v>953</v>
      </c>
      <c r="D20" s="86">
        <v>12</v>
      </c>
      <c r="E20" s="86" t="s">
        <v>944</v>
      </c>
      <c r="F20" s="86" t="s">
        <v>945</v>
      </c>
      <c r="G20" s="99" t="s">
        <v>154</v>
      </c>
      <c r="H20" s="100">
        <v>0</v>
      </c>
      <c r="I20" s="100">
        <v>0</v>
      </c>
      <c r="J20" s="96">
        <v>2.2999999999999999E-7</v>
      </c>
      <c r="K20" s="97">
        <f t="shared" si="1"/>
        <v>5.0615511938847093E-9</v>
      </c>
      <c r="L20" s="97">
        <f>J20/'סכום נכסי הקרן'!$C$42</f>
        <v>6.0247955600317891E-11</v>
      </c>
    </row>
    <row r="21" spans="2:12">
      <c r="B21" s="89" t="s">
        <v>948</v>
      </c>
      <c r="C21" s="86" t="s">
        <v>954</v>
      </c>
      <c r="D21" s="86">
        <v>10</v>
      </c>
      <c r="E21" s="86" t="s">
        <v>944</v>
      </c>
      <c r="F21" s="86" t="s">
        <v>945</v>
      </c>
      <c r="G21" s="99" t="s">
        <v>155</v>
      </c>
      <c r="H21" s="100">
        <v>0</v>
      </c>
      <c r="I21" s="100">
        <v>0</v>
      </c>
      <c r="J21" s="96">
        <v>0.47850999999999999</v>
      </c>
      <c r="K21" s="97">
        <f t="shared" si="1"/>
        <v>1.0530447225155531E-2</v>
      </c>
      <c r="L21" s="97">
        <f>J21/'סכום נכסי הקרן'!$C$42</f>
        <v>1.2534456188829614E-4</v>
      </c>
    </row>
    <row r="22" spans="2:12">
      <c r="B22" s="89" t="s">
        <v>948</v>
      </c>
      <c r="C22" s="86" t="s">
        <v>955</v>
      </c>
      <c r="D22" s="86">
        <v>10</v>
      </c>
      <c r="E22" s="86" t="s">
        <v>944</v>
      </c>
      <c r="F22" s="86" t="s">
        <v>945</v>
      </c>
      <c r="G22" s="99" t="s">
        <v>153</v>
      </c>
      <c r="H22" s="100">
        <v>0</v>
      </c>
      <c r="I22" s="100">
        <v>0</v>
      </c>
      <c r="J22" s="96">
        <v>0.71987000000000001</v>
      </c>
      <c r="K22" s="97">
        <f t="shared" si="1"/>
        <v>1.5841995034529505E-2</v>
      </c>
      <c r="L22" s="97">
        <f>J22/'סכום נכסי הקרן'!$C$42</f>
        <v>1.8856824260000363E-4</v>
      </c>
    </row>
    <row r="23" spans="2:12">
      <c r="B23" s="89" t="s">
        <v>948</v>
      </c>
      <c r="C23" s="86" t="s">
        <v>956</v>
      </c>
      <c r="D23" s="86">
        <v>10</v>
      </c>
      <c r="E23" s="86" t="s">
        <v>944</v>
      </c>
      <c r="F23" s="86" t="s">
        <v>945</v>
      </c>
      <c r="G23" s="99" t="s">
        <v>154</v>
      </c>
      <c r="H23" s="100">
        <v>0</v>
      </c>
      <c r="I23" s="100">
        <v>0</v>
      </c>
      <c r="J23" s="96">
        <v>3.9999999999999994E-9</v>
      </c>
      <c r="K23" s="97">
        <f t="shared" si="1"/>
        <v>8.8026977284951467E-11</v>
      </c>
      <c r="L23" s="97">
        <f>J23/'סכום נכסי הקרן'!$C$42</f>
        <v>1.0477905321794414E-12</v>
      </c>
    </row>
    <row r="24" spans="2:12">
      <c r="B24" s="89" t="s">
        <v>948</v>
      </c>
      <c r="C24" s="86" t="s">
        <v>957</v>
      </c>
      <c r="D24" s="86">
        <v>10</v>
      </c>
      <c r="E24" s="86" t="s">
        <v>944</v>
      </c>
      <c r="F24" s="86" t="s">
        <v>945</v>
      </c>
      <c r="G24" s="99" t="s">
        <v>161</v>
      </c>
      <c r="H24" s="100">
        <v>0</v>
      </c>
      <c r="I24" s="100">
        <v>0</v>
      </c>
      <c r="J24" s="96">
        <v>0.47563</v>
      </c>
      <c r="K24" s="97">
        <f t="shared" si="1"/>
        <v>1.0467067801510367E-2</v>
      </c>
      <c r="L24" s="97">
        <f>J24/'סכום נכסי הקרן'!$C$42</f>
        <v>1.2459015270512694E-4</v>
      </c>
    </row>
    <row r="25" spans="2:12">
      <c r="B25" s="89" t="s">
        <v>948</v>
      </c>
      <c r="C25" s="86" t="s">
        <v>958</v>
      </c>
      <c r="D25" s="86">
        <v>10</v>
      </c>
      <c r="E25" s="86" t="s">
        <v>944</v>
      </c>
      <c r="F25" s="86" t="s">
        <v>945</v>
      </c>
      <c r="G25" s="99" t="s">
        <v>160</v>
      </c>
      <c r="H25" s="100">
        <v>0</v>
      </c>
      <c r="I25" s="100">
        <v>0</v>
      </c>
      <c r="J25" s="96">
        <v>0.23505000000000001</v>
      </c>
      <c r="K25" s="97">
        <f t="shared" si="1"/>
        <v>5.172685252706961E-3</v>
      </c>
      <c r="L25" s="97">
        <f>J25/'סכום נכסי הקרן'!$C$42</f>
        <v>6.1570791147194437E-5</v>
      </c>
    </row>
    <row r="26" spans="2:12">
      <c r="B26" s="89" t="s">
        <v>948</v>
      </c>
      <c r="C26" s="86" t="s">
        <v>959</v>
      </c>
      <c r="D26" s="86">
        <v>10</v>
      </c>
      <c r="E26" s="86" t="s">
        <v>944</v>
      </c>
      <c r="F26" s="86" t="s">
        <v>945</v>
      </c>
      <c r="G26" s="99" t="s">
        <v>151</v>
      </c>
      <c r="H26" s="100">
        <v>0</v>
      </c>
      <c r="I26" s="100">
        <v>0</v>
      </c>
      <c r="J26" s="96">
        <v>29.966533293999998</v>
      </c>
      <c r="K26" s="97">
        <f t="shared" si="1"/>
        <v>0.65946583639491996</v>
      </c>
      <c r="L26" s="97">
        <f>J26/'סכום נכסי הקרן'!$C$42</f>
        <v>7.8496624669233024E-3</v>
      </c>
    </row>
    <row r="27" spans="2:12">
      <c r="B27" s="89" t="s">
        <v>950</v>
      </c>
      <c r="C27" s="86" t="s">
        <v>960</v>
      </c>
      <c r="D27" s="86">
        <v>20</v>
      </c>
      <c r="E27" s="86" t="s">
        <v>944</v>
      </c>
      <c r="F27" s="86" t="s">
        <v>945</v>
      </c>
      <c r="G27" s="99" t="s">
        <v>151</v>
      </c>
      <c r="H27" s="100">
        <v>0</v>
      </c>
      <c r="I27" s="100">
        <v>0</v>
      </c>
      <c r="J27" s="96">
        <v>6.1799999999999995E-7</v>
      </c>
      <c r="K27" s="97">
        <f t="shared" si="1"/>
        <v>1.3600167990525002E-8</v>
      </c>
      <c r="L27" s="97">
        <f>J27/'סכום נכסי הקרן'!$C$42</f>
        <v>1.6188363722172371E-10</v>
      </c>
    </row>
    <row r="28" spans="2:12">
      <c r="B28" s="89" t="s">
        <v>942</v>
      </c>
      <c r="C28" s="86" t="s">
        <v>961</v>
      </c>
      <c r="D28" s="86">
        <v>11</v>
      </c>
      <c r="E28" s="86" t="s">
        <v>944</v>
      </c>
      <c r="F28" s="86" t="s">
        <v>945</v>
      </c>
      <c r="G28" s="99" t="s">
        <v>153</v>
      </c>
      <c r="H28" s="100">
        <v>0</v>
      </c>
      <c r="I28" s="100">
        <v>0</v>
      </c>
      <c r="J28" s="96">
        <v>2.7824999999999999E-5</v>
      </c>
      <c r="K28" s="97">
        <f t="shared" si="1"/>
        <v>6.1233766073844361E-7</v>
      </c>
      <c r="L28" s="97">
        <f>J28/'סכום נכסי הקרן'!$C$42</f>
        <v>7.2886928894732396E-9</v>
      </c>
    </row>
    <row r="29" spans="2:12">
      <c r="B29" s="89" t="s">
        <v>942</v>
      </c>
      <c r="C29" s="86" t="s">
        <v>962</v>
      </c>
      <c r="D29" s="86">
        <v>11</v>
      </c>
      <c r="E29" s="86" t="s">
        <v>944</v>
      </c>
      <c r="F29" s="86" t="s">
        <v>945</v>
      </c>
      <c r="G29" s="99" t="s">
        <v>151</v>
      </c>
      <c r="H29" s="100">
        <v>0</v>
      </c>
      <c r="I29" s="100">
        <v>0</v>
      </c>
      <c r="J29" s="96">
        <v>1.89495E-4</v>
      </c>
      <c r="K29" s="97">
        <f t="shared" si="1"/>
        <v>4.1701680151529699E-6</v>
      </c>
      <c r="L29" s="97">
        <f>J29/'סכום נכסי הקרן'!$C$42</f>
        <v>4.9637766723835819E-8</v>
      </c>
    </row>
    <row r="30" spans="2:12">
      <c r="B30" s="89" t="s">
        <v>942</v>
      </c>
      <c r="C30" s="86" t="s">
        <v>963</v>
      </c>
      <c r="D30" s="86">
        <v>11</v>
      </c>
      <c r="E30" s="86" t="s">
        <v>944</v>
      </c>
      <c r="F30" s="86" t="s">
        <v>945</v>
      </c>
      <c r="G30" s="99" t="s">
        <v>154</v>
      </c>
      <c r="H30" s="100">
        <v>0</v>
      </c>
      <c r="I30" s="100">
        <v>0</v>
      </c>
      <c r="J30" s="96">
        <v>8.3999999999999998E-8</v>
      </c>
      <c r="K30" s="97">
        <f t="shared" si="1"/>
        <v>1.8485665229839808E-9</v>
      </c>
      <c r="L30" s="97">
        <f>J30/'סכום נכסי הקרן'!$C$42</f>
        <v>2.200360117576827E-11</v>
      </c>
    </row>
    <row r="31" spans="2:12">
      <c r="B31" s="85"/>
      <c r="C31" s="86"/>
      <c r="D31" s="86"/>
      <c r="E31" s="86"/>
      <c r="F31" s="86"/>
      <c r="G31" s="86"/>
      <c r="H31" s="86"/>
      <c r="I31" s="86"/>
      <c r="J31" s="86"/>
      <c r="K31" s="97"/>
      <c r="L31" s="86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1" t="s">
        <v>237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9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167</v>
      </c>
      <c r="C1" s="80" t="s" vm="1">
        <v>245</v>
      </c>
    </row>
    <row r="2" spans="2:18">
      <c r="B2" s="58" t="s">
        <v>166</v>
      </c>
      <c r="C2" s="80" t="s">
        <v>246</v>
      </c>
    </row>
    <row r="3" spans="2:18">
      <c r="B3" s="58" t="s">
        <v>168</v>
      </c>
      <c r="C3" s="80" t="s">
        <v>247</v>
      </c>
    </row>
    <row r="4" spans="2:18">
      <c r="B4" s="58" t="s">
        <v>169</v>
      </c>
      <c r="C4" s="80">
        <v>12146</v>
      </c>
    </row>
    <row r="6" spans="2:18" ht="26.25" customHeight="1">
      <c r="B6" s="136" t="s">
        <v>208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103</v>
      </c>
      <c r="C7" s="31" t="s">
        <v>36</v>
      </c>
      <c r="D7" s="31" t="s">
        <v>52</v>
      </c>
      <c r="E7" s="31" t="s">
        <v>15</v>
      </c>
      <c r="F7" s="31" t="s">
        <v>53</v>
      </c>
      <c r="G7" s="31" t="s">
        <v>88</v>
      </c>
      <c r="H7" s="31" t="s">
        <v>18</v>
      </c>
      <c r="I7" s="31" t="s">
        <v>87</v>
      </c>
      <c r="J7" s="31" t="s">
        <v>17</v>
      </c>
      <c r="K7" s="31" t="s">
        <v>205</v>
      </c>
      <c r="L7" s="31" t="s">
        <v>222</v>
      </c>
      <c r="M7" s="31" t="s">
        <v>206</v>
      </c>
      <c r="N7" s="31" t="s">
        <v>48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99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228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167</v>
      </c>
      <c r="C1" s="80" t="s" vm="1">
        <v>245</v>
      </c>
    </row>
    <row r="2" spans="2:18">
      <c r="B2" s="58" t="s">
        <v>166</v>
      </c>
      <c r="C2" s="80" t="s">
        <v>246</v>
      </c>
    </row>
    <row r="3" spans="2:18">
      <c r="B3" s="58" t="s">
        <v>168</v>
      </c>
      <c r="C3" s="80" t="s">
        <v>247</v>
      </c>
    </row>
    <row r="4" spans="2:18">
      <c r="B4" s="58" t="s">
        <v>169</v>
      </c>
      <c r="C4" s="80">
        <v>12146</v>
      </c>
    </row>
    <row r="6" spans="2:18" ht="26.25" customHeight="1">
      <c r="B6" s="136" t="s">
        <v>210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103</v>
      </c>
      <c r="C7" s="31" t="s">
        <v>36</v>
      </c>
      <c r="D7" s="31" t="s">
        <v>52</v>
      </c>
      <c r="E7" s="31" t="s">
        <v>15</v>
      </c>
      <c r="F7" s="31" t="s">
        <v>53</v>
      </c>
      <c r="G7" s="31" t="s">
        <v>88</v>
      </c>
      <c r="H7" s="31" t="s">
        <v>18</v>
      </c>
      <c r="I7" s="31" t="s">
        <v>87</v>
      </c>
      <c r="J7" s="31" t="s">
        <v>17</v>
      </c>
      <c r="K7" s="31" t="s">
        <v>205</v>
      </c>
      <c r="L7" s="31" t="s">
        <v>222</v>
      </c>
      <c r="M7" s="31" t="s">
        <v>206</v>
      </c>
      <c r="N7" s="31" t="s">
        <v>48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99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228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9" workbookViewId="0">
      <selection activeCell="Q27" activeCellId="1" sqref="Q12:Q25 Q27:Q4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63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167</v>
      </c>
      <c r="C1" s="80" t="s" vm="1">
        <v>245</v>
      </c>
    </row>
    <row r="2" spans="2:53">
      <c r="B2" s="58" t="s">
        <v>166</v>
      </c>
      <c r="C2" s="80" t="s">
        <v>246</v>
      </c>
    </row>
    <row r="3" spans="2:53">
      <c r="B3" s="58" t="s">
        <v>168</v>
      </c>
      <c r="C3" s="80" t="s">
        <v>247</v>
      </c>
    </row>
    <row r="4" spans="2:53">
      <c r="B4" s="58" t="s">
        <v>169</v>
      </c>
      <c r="C4" s="80">
        <v>12146</v>
      </c>
    </row>
    <row r="6" spans="2:53" ht="21.75" customHeight="1">
      <c r="B6" s="127" t="s">
        <v>197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53" ht="27.7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AU7" s="3"/>
      <c r="AV7" s="3"/>
    </row>
    <row r="8" spans="2:53" s="3" customFormat="1" ht="66" customHeight="1">
      <c r="B8" s="23" t="s">
        <v>102</v>
      </c>
      <c r="C8" s="31" t="s">
        <v>36</v>
      </c>
      <c r="D8" s="31" t="s">
        <v>107</v>
      </c>
      <c r="E8" s="31" t="s">
        <v>15</v>
      </c>
      <c r="F8" s="31" t="s">
        <v>53</v>
      </c>
      <c r="G8" s="31" t="s">
        <v>88</v>
      </c>
      <c r="H8" s="31" t="s">
        <v>18</v>
      </c>
      <c r="I8" s="31" t="s">
        <v>87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236</v>
      </c>
      <c r="O8" s="31" t="s">
        <v>49</v>
      </c>
      <c r="P8" s="31" t="s">
        <v>224</v>
      </c>
      <c r="Q8" s="31" t="s">
        <v>170</v>
      </c>
      <c r="R8" s="74" t="s">
        <v>172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17" t="s">
        <v>225</v>
      </c>
      <c r="O9" s="33" t="s">
        <v>230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21" t="s">
        <v>101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27</v>
      </c>
      <c r="C11" s="82"/>
      <c r="D11" s="82"/>
      <c r="E11" s="82"/>
      <c r="F11" s="82"/>
      <c r="G11" s="82"/>
      <c r="H11" s="90">
        <v>6.0823411334594351</v>
      </c>
      <c r="I11" s="82"/>
      <c r="J11" s="82"/>
      <c r="K11" s="91">
        <v>3.4105582652975861E-3</v>
      </c>
      <c r="L11" s="90"/>
      <c r="M11" s="92"/>
      <c r="N11" s="82"/>
      <c r="O11" s="90">
        <v>182.17257253799997</v>
      </c>
      <c r="P11" s="82"/>
      <c r="Q11" s="91">
        <f>O11/$O$11</f>
        <v>1</v>
      </c>
      <c r="R11" s="91">
        <f>O11/'סכום נכסי הקרן'!$C$42</f>
        <v>4.7719674182022227E-2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219</v>
      </c>
      <c r="C12" s="84"/>
      <c r="D12" s="84"/>
      <c r="E12" s="84"/>
      <c r="F12" s="84"/>
      <c r="G12" s="84"/>
      <c r="H12" s="93">
        <v>6.0823411334594351</v>
      </c>
      <c r="I12" s="84"/>
      <c r="J12" s="84"/>
      <c r="K12" s="94">
        <v>3.4105582652975861E-3</v>
      </c>
      <c r="L12" s="93"/>
      <c r="M12" s="95"/>
      <c r="N12" s="84"/>
      <c r="O12" s="93">
        <v>182.17257253799997</v>
      </c>
      <c r="P12" s="84"/>
      <c r="Q12" s="94">
        <f t="shared" ref="Q12:Q25" si="0">O12/$O$11</f>
        <v>1</v>
      </c>
      <c r="R12" s="94">
        <f>O12/'סכום נכסי הקרן'!$C$42</f>
        <v>4.7719674182022227E-2</v>
      </c>
      <c r="AW12" s="4"/>
    </row>
    <row r="13" spans="2:53" s="102" customFormat="1">
      <c r="B13" s="119" t="s">
        <v>25</v>
      </c>
      <c r="C13" s="115"/>
      <c r="D13" s="115"/>
      <c r="E13" s="115"/>
      <c r="F13" s="115"/>
      <c r="G13" s="115"/>
      <c r="H13" s="116">
        <v>6.4318367068112527</v>
      </c>
      <c r="I13" s="115"/>
      <c r="J13" s="115"/>
      <c r="K13" s="117">
        <v>-6.5391228295703903E-3</v>
      </c>
      <c r="L13" s="116"/>
      <c r="M13" s="120"/>
      <c r="N13" s="115"/>
      <c r="O13" s="116">
        <v>38.382909709999993</v>
      </c>
      <c r="P13" s="115"/>
      <c r="Q13" s="117">
        <f t="shared" si="0"/>
        <v>0.21069532682804695</v>
      </c>
      <c r="R13" s="117">
        <f>O13/'סכום נכסי הקרן'!$C$42</f>
        <v>1.0054312347909086E-2</v>
      </c>
    </row>
    <row r="14" spans="2:53">
      <c r="B14" s="87" t="s">
        <v>24</v>
      </c>
      <c r="C14" s="84"/>
      <c r="D14" s="84"/>
      <c r="E14" s="84"/>
      <c r="F14" s="84"/>
      <c r="G14" s="84"/>
      <c r="H14" s="93">
        <v>6.4318367068112527</v>
      </c>
      <c r="I14" s="84"/>
      <c r="J14" s="84"/>
      <c r="K14" s="94">
        <v>-6.5391228295703903E-3</v>
      </c>
      <c r="L14" s="93"/>
      <c r="M14" s="95"/>
      <c r="N14" s="84"/>
      <c r="O14" s="93">
        <v>38.382909709999993</v>
      </c>
      <c r="P14" s="84"/>
      <c r="Q14" s="94">
        <f t="shared" si="0"/>
        <v>0.21069532682804695</v>
      </c>
      <c r="R14" s="94">
        <f>O14/'סכום נכסי הקרן'!$C$42</f>
        <v>1.0054312347909086E-2</v>
      </c>
    </row>
    <row r="15" spans="2:53">
      <c r="B15" s="88" t="s">
        <v>248</v>
      </c>
      <c r="C15" s="86" t="s">
        <v>249</v>
      </c>
      <c r="D15" s="99" t="s">
        <v>108</v>
      </c>
      <c r="E15" s="86" t="s">
        <v>250</v>
      </c>
      <c r="F15" s="86"/>
      <c r="G15" s="86"/>
      <c r="H15" s="96">
        <v>1.5399999998988385</v>
      </c>
      <c r="I15" s="99" t="s">
        <v>152</v>
      </c>
      <c r="J15" s="100">
        <v>0.04</v>
      </c>
      <c r="K15" s="97">
        <v>-9.5999999989040841E-3</v>
      </c>
      <c r="L15" s="96">
        <v>3295.9762179999998</v>
      </c>
      <c r="M15" s="98">
        <v>143.96</v>
      </c>
      <c r="N15" s="86"/>
      <c r="O15" s="96">
        <v>4.7448873119999995</v>
      </c>
      <c r="P15" s="97">
        <v>2.119897820959573E-7</v>
      </c>
      <c r="Q15" s="97">
        <f t="shared" si="0"/>
        <v>2.6046112463006733E-2</v>
      </c>
      <c r="R15" s="97">
        <f>O15/'סכום נכסי הקרן'!$C$42</f>
        <v>1.2429120004429897E-3</v>
      </c>
    </row>
    <row r="16" spans="2:53" ht="20.25">
      <c r="B16" s="88" t="s">
        <v>251</v>
      </c>
      <c r="C16" s="86" t="s">
        <v>252</v>
      </c>
      <c r="D16" s="99" t="s">
        <v>108</v>
      </c>
      <c r="E16" s="86" t="s">
        <v>250</v>
      </c>
      <c r="F16" s="86"/>
      <c r="G16" s="86"/>
      <c r="H16" s="96">
        <v>4.2599999999850366</v>
      </c>
      <c r="I16" s="99" t="s">
        <v>152</v>
      </c>
      <c r="J16" s="100">
        <v>0.04</v>
      </c>
      <c r="K16" s="97">
        <v>-8.6999999991396147E-3</v>
      </c>
      <c r="L16" s="96">
        <v>3451.9889020000001</v>
      </c>
      <c r="M16" s="98">
        <v>154.88</v>
      </c>
      <c r="N16" s="86"/>
      <c r="O16" s="96">
        <v>5.346440458</v>
      </c>
      <c r="P16" s="97">
        <v>2.9712690630504977E-7</v>
      </c>
      <c r="Q16" s="97">
        <f t="shared" si="0"/>
        <v>2.9348218469521632E-2</v>
      </c>
      <c r="R16" s="97">
        <f>O16/'סכום נכסי הקרן'!$C$42</f>
        <v>1.4004874231883793E-3</v>
      </c>
      <c r="AU16" s="4"/>
    </row>
    <row r="17" spans="2:48" ht="20.25">
      <c r="B17" s="88" t="s">
        <v>253</v>
      </c>
      <c r="C17" s="86" t="s">
        <v>254</v>
      </c>
      <c r="D17" s="99" t="s">
        <v>108</v>
      </c>
      <c r="E17" s="86" t="s">
        <v>250</v>
      </c>
      <c r="F17" s="86"/>
      <c r="G17" s="86"/>
      <c r="H17" s="96">
        <v>7.2199999999721083</v>
      </c>
      <c r="I17" s="99" t="s">
        <v>152</v>
      </c>
      <c r="J17" s="100">
        <v>7.4999999999999997E-3</v>
      </c>
      <c r="K17" s="97">
        <v>-6.6999999969320316E-3</v>
      </c>
      <c r="L17" s="96">
        <v>1266.9374909999999</v>
      </c>
      <c r="M17" s="98">
        <v>113.2</v>
      </c>
      <c r="N17" s="86"/>
      <c r="O17" s="96">
        <v>1.434173232</v>
      </c>
      <c r="P17" s="97">
        <v>8.937170118604024E-8</v>
      </c>
      <c r="Q17" s="97">
        <f t="shared" si="0"/>
        <v>7.8726078905255684E-3</v>
      </c>
      <c r="R17" s="97">
        <f>O17/'סכום נכסי הקרן'!$C$42</f>
        <v>3.7567828349869739E-4</v>
      </c>
      <c r="AV17" s="4"/>
    </row>
    <row r="18" spans="2:48">
      <c r="B18" s="88" t="s">
        <v>255</v>
      </c>
      <c r="C18" s="86" t="s">
        <v>256</v>
      </c>
      <c r="D18" s="99" t="s">
        <v>108</v>
      </c>
      <c r="E18" s="86" t="s">
        <v>250</v>
      </c>
      <c r="F18" s="86"/>
      <c r="G18" s="86"/>
      <c r="H18" s="96">
        <v>13.199999999291268</v>
      </c>
      <c r="I18" s="99" t="s">
        <v>152</v>
      </c>
      <c r="J18" s="100">
        <v>0.04</v>
      </c>
      <c r="K18" s="97">
        <v>-5.9999999923674916E-4</v>
      </c>
      <c r="L18" s="96">
        <v>1808.6666539999999</v>
      </c>
      <c r="M18" s="98">
        <v>202.83</v>
      </c>
      <c r="N18" s="86"/>
      <c r="O18" s="96">
        <v>3.6685185379999998</v>
      </c>
      <c r="P18" s="97">
        <v>1.1149740589755524E-7</v>
      </c>
      <c r="Q18" s="97">
        <f t="shared" si="0"/>
        <v>2.0137600775411851E-2</v>
      </c>
      <c r="R18" s="97">
        <f>O18/'סכום נכסי הקרן'!$C$42</f>
        <v>9.6095974781029161E-4</v>
      </c>
      <c r="AU18" s="3"/>
    </row>
    <row r="19" spans="2:48">
      <c r="B19" s="88" t="s">
        <v>257</v>
      </c>
      <c r="C19" s="86" t="s">
        <v>258</v>
      </c>
      <c r="D19" s="99" t="s">
        <v>108</v>
      </c>
      <c r="E19" s="86" t="s">
        <v>250</v>
      </c>
      <c r="F19" s="86"/>
      <c r="G19" s="86"/>
      <c r="H19" s="96">
        <v>17.589999998412978</v>
      </c>
      <c r="I19" s="99" t="s">
        <v>152</v>
      </c>
      <c r="J19" s="100">
        <v>2.75E-2</v>
      </c>
      <c r="K19" s="97">
        <v>2.8999999988547258E-3</v>
      </c>
      <c r="L19" s="96">
        <v>1860.487629</v>
      </c>
      <c r="M19" s="98">
        <v>164.26</v>
      </c>
      <c r="N19" s="86"/>
      <c r="O19" s="96">
        <v>3.056036915</v>
      </c>
      <c r="P19" s="97">
        <v>1.05260570101375E-7</v>
      </c>
      <c r="Q19" s="97">
        <f t="shared" si="0"/>
        <v>1.6775505074247833E-2</v>
      </c>
      <c r="R19" s="97">
        <f>O19/'סכום נכסי הקרן'!$C$42</f>
        <v>8.005216363819672E-4</v>
      </c>
      <c r="AV19" s="3"/>
    </row>
    <row r="20" spans="2:48">
      <c r="B20" s="88" t="s">
        <v>259</v>
      </c>
      <c r="C20" s="86" t="s">
        <v>260</v>
      </c>
      <c r="D20" s="99" t="s">
        <v>108</v>
      </c>
      <c r="E20" s="86" t="s">
        <v>250</v>
      </c>
      <c r="F20" s="86"/>
      <c r="G20" s="86"/>
      <c r="H20" s="96">
        <v>3.6500000002052579</v>
      </c>
      <c r="I20" s="99" t="s">
        <v>152</v>
      </c>
      <c r="J20" s="100">
        <v>1.7500000000000002E-2</v>
      </c>
      <c r="K20" s="97">
        <v>-9.0000000012631278E-3</v>
      </c>
      <c r="L20" s="96">
        <v>5592.4805579999993</v>
      </c>
      <c r="M20" s="98">
        <v>113.25</v>
      </c>
      <c r="N20" s="86"/>
      <c r="O20" s="96">
        <v>6.3334846580000006</v>
      </c>
      <c r="P20" s="97">
        <v>3.3343092691258103E-7</v>
      </c>
      <c r="Q20" s="97">
        <f t="shared" si="0"/>
        <v>3.476640072521827E-2</v>
      </c>
      <c r="R20" s="97">
        <f>O20/'סכום נכסי הקרן'!$C$42</f>
        <v>1.6590413150890371E-3</v>
      </c>
    </row>
    <row r="21" spans="2:48">
      <c r="B21" s="88" t="s">
        <v>261</v>
      </c>
      <c r="C21" s="86" t="s">
        <v>262</v>
      </c>
      <c r="D21" s="99" t="s">
        <v>108</v>
      </c>
      <c r="E21" s="86" t="s">
        <v>250</v>
      </c>
      <c r="F21" s="86"/>
      <c r="G21" s="86"/>
      <c r="H21" s="96">
        <v>0.83000000039315902</v>
      </c>
      <c r="I21" s="99" t="s">
        <v>152</v>
      </c>
      <c r="J21" s="100">
        <v>1E-3</v>
      </c>
      <c r="K21" s="97">
        <v>-8.2000000026210603E-3</v>
      </c>
      <c r="L21" s="96">
        <v>1118.84186</v>
      </c>
      <c r="M21" s="98">
        <v>102.3</v>
      </c>
      <c r="N21" s="86"/>
      <c r="O21" s="96">
        <v>1.1445751849999999</v>
      </c>
      <c r="P21" s="97">
        <v>7.3824444148401108E-8</v>
      </c>
      <c r="Q21" s="97">
        <f t="shared" si="0"/>
        <v>6.2829171760268648E-3</v>
      </c>
      <c r="R21" s="97">
        <f>O21/'סכום נכסי הקרן'!$C$42</f>
        <v>2.9981876055263317E-4</v>
      </c>
    </row>
    <row r="22" spans="2:48">
      <c r="B22" s="88" t="s">
        <v>263</v>
      </c>
      <c r="C22" s="86" t="s">
        <v>264</v>
      </c>
      <c r="D22" s="99" t="s">
        <v>108</v>
      </c>
      <c r="E22" s="86" t="s">
        <v>250</v>
      </c>
      <c r="F22" s="86"/>
      <c r="G22" s="86"/>
      <c r="H22" s="96">
        <v>5.730000000277899</v>
      </c>
      <c r="I22" s="99" t="s">
        <v>152</v>
      </c>
      <c r="J22" s="100">
        <v>7.4999999999999997E-3</v>
      </c>
      <c r="K22" s="97">
        <v>-8.0000000005729863E-3</v>
      </c>
      <c r="L22" s="96">
        <v>3154.5277540000006</v>
      </c>
      <c r="M22" s="98">
        <v>110.65</v>
      </c>
      <c r="N22" s="86"/>
      <c r="O22" s="96">
        <v>3.4904850109999996</v>
      </c>
      <c r="P22" s="97">
        <v>2.308443886186225E-7</v>
      </c>
      <c r="Q22" s="97">
        <f t="shared" si="0"/>
        <v>1.9160321240300364E-2</v>
      </c>
      <c r="R22" s="97">
        <f>O22/'סכום נכסי הקרן'!$C$42</f>
        <v>9.1432428681001334E-4</v>
      </c>
    </row>
    <row r="23" spans="2:48">
      <c r="B23" s="88" t="s">
        <v>265</v>
      </c>
      <c r="C23" s="86" t="s">
        <v>266</v>
      </c>
      <c r="D23" s="99" t="s">
        <v>108</v>
      </c>
      <c r="E23" s="86" t="s">
        <v>250</v>
      </c>
      <c r="F23" s="86"/>
      <c r="G23" s="86"/>
      <c r="H23" s="96">
        <v>9.2100000009003722</v>
      </c>
      <c r="I23" s="99" t="s">
        <v>152</v>
      </c>
      <c r="J23" s="100">
        <v>5.0000000000000001E-3</v>
      </c>
      <c r="K23" s="97">
        <v>-5.300000003668183E-3</v>
      </c>
      <c r="L23" s="96">
        <v>1350.7927520000001</v>
      </c>
      <c r="M23" s="98">
        <v>111</v>
      </c>
      <c r="N23" s="86"/>
      <c r="O23" s="96">
        <v>1.4993799650000001</v>
      </c>
      <c r="P23" s="97">
        <v>1.5767605078438071E-7</v>
      </c>
      <c r="Q23" s="97">
        <f t="shared" si="0"/>
        <v>8.2305472449055936E-3</v>
      </c>
      <c r="R23" s="97">
        <f>O23/'סכום נכסי הקרן'!$C$42</f>
        <v>3.9275903286663564E-4</v>
      </c>
    </row>
    <row r="24" spans="2:48">
      <c r="B24" s="88" t="s">
        <v>267</v>
      </c>
      <c r="C24" s="86" t="s">
        <v>268</v>
      </c>
      <c r="D24" s="99" t="s">
        <v>108</v>
      </c>
      <c r="E24" s="86" t="s">
        <v>250</v>
      </c>
      <c r="F24" s="86"/>
      <c r="G24" s="86"/>
      <c r="H24" s="96">
        <v>22.629999997820086</v>
      </c>
      <c r="I24" s="99" t="s">
        <v>152</v>
      </c>
      <c r="J24" s="100">
        <v>0.01</v>
      </c>
      <c r="K24" s="97">
        <v>5.699999997149938E-3</v>
      </c>
      <c r="L24" s="96">
        <v>1154.998458</v>
      </c>
      <c r="M24" s="98">
        <v>112.4</v>
      </c>
      <c r="N24" s="86"/>
      <c r="O24" s="96">
        <v>1.2982182410000001</v>
      </c>
      <c r="P24" s="97">
        <v>7.8137982118758528E-8</v>
      </c>
      <c r="Q24" s="97">
        <f t="shared" si="0"/>
        <v>7.1263100856151134E-3</v>
      </c>
      <c r="R24" s="97">
        <f>O24/'סכום נכסי הקרן'!$C$42</f>
        <v>3.4006519540561212E-4</v>
      </c>
    </row>
    <row r="25" spans="2:48">
      <c r="B25" s="88" t="s">
        <v>269</v>
      </c>
      <c r="C25" s="86" t="s">
        <v>270</v>
      </c>
      <c r="D25" s="99" t="s">
        <v>108</v>
      </c>
      <c r="E25" s="86" t="s">
        <v>250</v>
      </c>
      <c r="F25" s="86"/>
      <c r="G25" s="86"/>
      <c r="H25" s="96">
        <v>2.6700000000549737</v>
      </c>
      <c r="I25" s="99" t="s">
        <v>152</v>
      </c>
      <c r="J25" s="100">
        <v>2.75E-2</v>
      </c>
      <c r="K25" s="97">
        <v>-9.5999999996858668E-3</v>
      </c>
      <c r="L25" s="96">
        <v>5495.6496900000002</v>
      </c>
      <c r="M25" s="98">
        <v>115.85</v>
      </c>
      <c r="N25" s="86"/>
      <c r="O25" s="96">
        <v>6.3667101949999996</v>
      </c>
      <c r="P25" s="97">
        <v>3.3143779898246453E-7</v>
      </c>
      <c r="Q25" s="97">
        <f t="shared" si="0"/>
        <v>3.4948785683267147E-2</v>
      </c>
      <c r="R25" s="97">
        <f>O25/'סכום נכסי הקרן'!$C$42</f>
        <v>1.6677446658628313E-3</v>
      </c>
    </row>
    <row r="26" spans="2:48">
      <c r="B26" s="89"/>
      <c r="C26" s="86"/>
      <c r="D26" s="86"/>
      <c r="E26" s="86"/>
      <c r="F26" s="86"/>
      <c r="G26" s="86"/>
      <c r="H26" s="86"/>
      <c r="I26" s="86"/>
      <c r="J26" s="86"/>
      <c r="K26" s="97"/>
      <c r="L26" s="96"/>
      <c r="M26" s="98"/>
      <c r="N26" s="86"/>
      <c r="O26" s="86"/>
      <c r="P26" s="86"/>
      <c r="Q26" s="97"/>
      <c r="R26" s="86"/>
    </row>
    <row r="27" spans="2:48" s="102" customFormat="1">
      <c r="B27" s="119" t="s">
        <v>37</v>
      </c>
      <c r="C27" s="115"/>
      <c r="D27" s="115"/>
      <c r="E27" s="115"/>
      <c r="F27" s="115"/>
      <c r="G27" s="115"/>
      <c r="H27" s="116">
        <v>5.98904752130281</v>
      </c>
      <c r="I27" s="115"/>
      <c r="J27" s="115"/>
      <c r="K27" s="117">
        <v>6.0665051782855858E-3</v>
      </c>
      <c r="L27" s="116"/>
      <c r="M27" s="120"/>
      <c r="N27" s="115"/>
      <c r="O27" s="116">
        <v>143.78966282799996</v>
      </c>
      <c r="P27" s="115"/>
      <c r="Q27" s="117">
        <f t="shared" ref="Q27:Q43" si="1">O27/$O$11</f>
        <v>0.78930467317195296</v>
      </c>
      <c r="R27" s="117">
        <f>O27/'סכום נכסי הקרן'!$C$42</f>
        <v>3.7665361834113134E-2</v>
      </c>
    </row>
    <row r="28" spans="2:48">
      <c r="B28" s="87" t="s">
        <v>23</v>
      </c>
      <c r="C28" s="84"/>
      <c r="D28" s="84"/>
      <c r="E28" s="84"/>
      <c r="F28" s="84"/>
      <c r="G28" s="84"/>
      <c r="H28" s="93">
        <v>5.98904752130281</v>
      </c>
      <c r="I28" s="84"/>
      <c r="J28" s="84"/>
      <c r="K28" s="94">
        <v>6.0665051782855858E-3</v>
      </c>
      <c r="L28" s="93"/>
      <c r="M28" s="95"/>
      <c r="N28" s="84"/>
      <c r="O28" s="93">
        <v>143.78966282799996</v>
      </c>
      <c r="P28" s="84"/>
      <c r="Q28" s="94">
        <f t="shared" si="1"/>
        <v>0.78930467317195296</v>
      </c>
      <c r="R28" s="94">
        <f>O28/'סכום נכסי הקרן'!$C$42</f>
        <v>3.7665361834113134E-2</v>
      </c>
    </row>
    <row r="29" spans="2:48">
      <c r="B29" s="88" t="s">
        <v>271</v>
      </c>
      <c r="C29" s="86" t="s">
        <v>272</v>
      </c>
      <c r="D29" s="99" t="s">
        <v>108</v>
      </c>
      <c r="E29" s="86" t="s">
        <v>250</v>
      </c>
      <c r="F29" s="86"/>
      <c r="G29" s="86"/>
      <c r="H29" s="96">
        <v>5.9000000003178599</v>
      </c>
      <c r="I29" s="99" t="s">
        <v>152</v>
      </c>
      <c r="J29" s="100">
        <v>6.25E-2</v>
      </c>
      <c r="K29" s="97">
        <v>6.4999999987638809E-3</v>
      </c>
      <c r="L29" s="96">
        <v>2046.431816</v>
      </c>
      <c r="M29" s="98">
        <v>138.36000000000001</v>
      </c>
      <c r="N29" s="86"/>
      <c r="O29" s="96">
        <v>2.8314431390000001</v>
      </c>
      <c r="P29" s="97">
        <v>1.24264685569389E-7</v>
      </c>
      <c r="Q29" s="97">
        <f t="shared" si="1"/>
        <v>1.5542642339364122E-2</v>
      </c>
      <c r="R29" s="97">
        <f>O29/'סכום נכסי הקרן'!$C$42</f>
        <v>7.4168982836215959E-4</v>
      </c>
    </row>
    <row r="30" spans="2:48">
      <c r="B30" s="88" t="s">
        <v>273</v>
      </c>
      <c r="C30" s="86" t="s">
        <v>274</v>
      </c>
      <c r="D30" s="99" t="s">
        <v>108</v>
      </c>
      <c r="E30" s="86" t="s">
        <v>250</v>
      </c>
      <c r="F30" s="86"/>
      <c r="G30" s="86"/>
      <c r="H30" s="96">
        <v>3.9299999999522632</v>
      </c>
      <c r="I30" s="99" t="s">
        <v>152</v>
      </c>
      <c r="J30" s="100">
        <v>3.7499999999999999E-2</v>
      </c>
      <c r="K30" s="97">
        <v>3.8999999998698097E-3</v>
      </c>
      <c r="L30" s="96">
        <v>3939.6769159999994</v>
      </c>
      <c r="M30" s="98">
        <v>116.98</v>
      </c>
      <c r="N30" s="86"/>
      <c r="O30" s="96">
        <v>4.6086341540000006</v>
      </c>
      <c r="P30" s="97">
        <v>2.4278550040038242E-7</v>
      </c>
      <c r="Q30" s="97">
        <f t="shared" si="1"/>
        <v>2.5298177929823494E-2</v>
      </c>
      <c r="R30" s="97">
        <f>O30/'סכום נכסי הקרן'!$C$42</f>
        <v>1.2072208082100028E-3</v>
      </c>
    </row>
    <row r="31" spans="2:48">
      <c r="B31" s="88" t="s">
        <v>275</v>
      </c>
      <c r="C31" s="86" t="s">
        <v>276</v>
      </c>
      <c r="D31" s="99" t="s">
        <v>108</v>
      </c>
      <c r="E31" s="86" t="s">
        <v>250</v>
      </c>
      <c r="F31" s="86"/>
      <c r="G31" s="86"/>
      <c r="H31" s="96">
        <v>18.769999999699728</v>
      </c>
      <c r="I31" s="99" t="s">
        <v>152</v>
      </c>
      <c r="J31" s="100">
        <v>3.7499999999999999E-2</v>
      </c>
      <c r="K31" s="97">
        <v>1.8699999999869446E-2</v>
      </c>
      <c r="L31" s="96">
        <v>13410.906467000001</v>
      </c>
      <c r="M31" s="98">
        <v>142.79</v>
      </c>
      <c r="N31" s="86"/>
      <c r="O31" s="96">
        <v>19.149433675000001</v>
      </c>
      <c r="P31" s="97">
        <v>9.1934650514956914E-7</v>
      </c>
      <c r="Q31" s="97">
        <f t="shared" si="1"/>
        <v>0.10511699652814399</v>
      </c>
      <c r="R31" s="97">
        <f>O31/'סכום נכסי הקרן'!$C$42</f>
        <v>5.0161488253157921E-3</v>
      </c>
    </row>
    <row r="32" spans="2:48">
      <c r="B32" s="88" t="s">
        <v>277</v>
      </c>
      <c r="C32" s="86" t="s">
        <v>278</v>
      </c>
      <c r="D32" s="99" t="s">
        <v>108</v>
      </c>
      <c r="E32" s="86" t="s">
        <v>250</v>
      </c>
      <c r="F32" s="86"/>
      <c r="G32" s="86"/>
      <c r="H32" s="96">
        <v>2.879999999954062</v>
      </c>
      <c r="I32" s="99" t="s">
        <v>152</v>
      </c>
      <c r="J32" s="100">
        <v>1.2500000000000001E-2</v>
      </c>
      <c r="K32" s="97">
        <v>2.7000000002505697E-3</v>
      </c>
      <c r="L32" s="96">
        <v>9302.8054360000006</v>
      </c>
      <c r="M32" s="98">
        <v>102.96</v>
      </c>
      <c r="N32" s="86"/>
      <c r="O32" s="96">
        <v>9.5781683879999999</v>
      </c>
      <c r="P32" s="97">
        <v>8.0070819132892288E-7</v>
      </c>
      <c r="Q32" s="97">
        <f t="shared" si="1"/>
        <v>5.2577444862080207E-2</v>
      </c>
      <c r="R32" s="97">
        <f>O32/'סכום נכסי הקרן'!$C$42</f>
        <v>2.5089785381417059E-3</v>
      </c>
    </row>
    <row r="33" spans="2:18">
      <c r="B33" s="88" t="s">
        <v>279</v>
      </c>
      <c r="C33" s="86" t="s">
        <v>280</v>
      </c>
      <c r="D33" s="99" t="s">
        <v>108</v>
      </c>
      <c r="E33" s="86" t="s">
        <v>250</v>
      </c>
      <c r="F33" s="86"/>
      <c r="G33" s="86"/>
      <c r="H33" s="96">
        <v>3.8299999998708327</v>
      </c>
      <c r="I33" s="99" t="s">
        <v>152</v>
      </c>
      <c r="J33" s="100">
        <v>1.4999999999999999E-2</v>
      </c>
      <c r="K33" s="97">
        <v>3.4999999996924579E-3</v>
      </c>
      <c r="L33" s="96">
        <v>7772.2239980000004</v>
      </c>
      <c r="M33" s="98">
        <v>104.59</v>
      </c>
      <c r="N33" s="86"/>
      <c r="O33" s="96">
        <v>8.1289688350000002</v>
      </c>
      <c r="P33" s="97">
        <v>4.9337295171540237E-7</v>
      </c>
      <c r="Q33" s="97">
        <f t="shared" si="1"/>
        <v>4.4622352979641608E-2</v>
      </c>
      <c r="R33" s="97">
        <f>O33/'סכום נכסי הקרן'!$C$42</f>
        <v>2.129364145423686E-3</v>
      </c>
    </row>
    <row r="34" spans="2:18">
      <c r="B34" s="88" t="s">
        <v>281</v>
      </c>
      <c r="C34" s="86" t="s">
        <v>282</v>
      </c>
      <c r="D34" s="99" t="s">
        <v>108</v>
      </c>
      <c r="E34" s="86" t="s">
        <v>250</v>
      </c>
      <c r="F34" s="86"/>
      <c r="G34" s="86"/>
      <c r="H34" s="96">
        <v>1.080000000013341</v>
      </c>
      <c r="I34" s="99" t="s">
        <v>152</v>
      </c>
      <c r="J34" s="100">
        <v>5.0000000000000001E-3</v>
      </c>
      <c r="K34" s="97">
        <v>1.4000000002334643E-3</v>
      </c>
      <c r="L34" s="96">
        <v>17838.295825000001</v>
      </c>
      <c r="M34" s="98">
        <v>100.85</v>
      </c>
      <c r="N34" s="86"/>
      <c r="O34" s="96">
        <v>17.989922096999997</v>
      </c>
      <c r="P34" s="97">
        <v>1.1402770540275761E-6</v>
      </c>
      <c r="Q34" s="97">
        <f t="shared" si="1"/>
        <v>9.8752089002022633E-2</v>
      </c>
      <c r="R34" s="97">
        <f>O34/'סכום נכסי הקרן'!$C$42</f>
        <v>4.7124175119705805E-3</v>
      </c>
    </row>
    <row r="35" spans="2:18">
      <c r="B35" s="88" t="s">
        <v>283</v>
      </c>
      <c r="C35" s="86" t="s">
        <v>284</v>
      </c>
      <c r="D35" s="99" t="s">
        <v>108</v>
      </c>
      <c r="E35" s="86" t="s">
        <v>250</v>
      </c>
      <c r="F35" s="86"/>
      <c r="G35" s="86"/>
      <c r="H35" s="96">
        <v>1.9399999999450106</v>
      </c>
      <c r="I35" s="99" t="s">
        <v>152</v>
      </c>
      <c r="J35" s="100">
        <v>5.5E-2</v>
      </c>
      <c r="K35" s="97">
        <v>1.8000000000323469E-3</v>
      </c>
      <c r="L35" s="96">
        <v>15976.790489000001</v>
      </c>
      <c r="M35" s="98">
        <v>116.1</v>
      </c>
      <c r="N35" s="86"/>
      <c r="O35" s="96">
        <v>18.549053232999999</v>
      </c>
      <c r="P35" s="97">
        <v>9.0154659787399624E-7</v>
      </c>
      <c r="Q35" s="97">
        <f t="shared" si="1"/>
        <v>0.10182132784632435</v>
      </c>
      <c r="R35" s="97">
        <f>O35/'סכום נכסי הקרן'!$C$42</f>
        <v>4.8588805896074647E-3</v>
      </c>
    </row>
    <row r="36" spans="2:18">
      <c r="B36" s="88" t="s">
        <v>285</v>
      </c>
      <c r="C36" s="86" t="s">
        <v>286</v>
      </c>
      <c r="D36" s="99" t="s">
        <v>108</v>
      </c>
      <c r="E36" s="86" t="s">
        <v>250</v>
      </c>
      <c r="F36" s="86"/>
      <c r="G36" s="86"/>
      <c r="H36" s="96">
        <v>15.030000000141705</v>
      </c>
      <c r="I36" s="99" t="s">
        <v>152</v>
      </c>
      <c r="J36" s="100">
        <v>5.5E-2</v>
      </c>
      <c r="K36" s="97">
        <v>1.6199999999947191E-2</v>
      </c>
      <c r="L36" s="96">
        <v>6433.2800079999988</v>
      </c>
      <c r="M36" s="98">
        <v>176.61</v>
      </c>
      <c r="N36" s="86"/>
      <c r="O36" s="96">
        <v>11.361815513</v>
      </c>
      <c r="P36" s="97">
        <v>3.5186018397007238E-7</v>
      </c>
      <c r="Q36" s="97">
        <f t="shared" si="1"/>
        <v>6.2368419980620309E-2</v>
      </c>
      <c r="R36" s="97">
        <f>O36/'סכום נכסי הקרן'!$C$42</f>
        <v>2.976200680722726E-3</v>
      </c>
    </row>
    <row r="37" spans="2:18">
      <c r="B37" s="88" t="s">
        <v>287</v>
      </c>
      <c r="C37" s="86" t="s">
        <v>288</v>
      </c>
      <c r="D37" s="99" t="s">
        <v>108</v>
      </c>
      <c r="E37" s="86" t="s">
        <v>250</v>
      </c>
      <c r="F37" s="86"/>
      <c r="G37" s="86"/>
      <c r="H37" s="96">
        <v>3.0300000000318001</v>
      </c>
      <c r="I37" s="99" t="s">
        <v>152</v>
      </c>
      <c r="J37" s="100">
        <v>4.2500000000000003E-2</v>
      </c>
      <c r="K37" s="97">
        <v>2.99999999983263E-3</v>
      </c>
      <c r="L37" s="96">
        <v>10305.807554999999</v>
      </c>
      <c r="M37" s="98">
        <v>115.95</v>
      </c>
      <c r="N37" s="86"/>
      <c r="O37" s="96">
        <v>11.949584354000001</v>
      </c>
      <c r="P37" s="97">
        <v>6.0904751451820332E-7</v>
      </c>
      <c r="Q37" s="97">
        <f t="shared" si="1"/>
        <v>6.5594859794316174E-2</v>
      </c>
      <c r="R37" s="97">
        <f>O37/'סכום נכסי הקרן'!$C$42</f>
        <v>3.130165337400197E-3</v>
      </c>
    </row>
    <row r="38" spans="2:18">
      <c r="B38" s="88" t="s">
        <v>289</v>
      </c>
      <c r="C38" s="86" t="s">
        <v>290</v>
      </c>
      <c r="D38" s="99" t="s">
        <v>108</v>
      </c>
      <c r="E38" s="86" t="s">
        <v>250</v>
      </c>
      <c r="F38" s="86"/>
      <c r="G38" s="86"/>
      <c r="H38" s="96">
        <v>6.7499999993033315</v>
      </c>
      <c r="I38" s="99" t="s">
        <v>152</v>
      </c>
      <c r="J38" s="100">
        <v>0.02</v>
      </c>
      <c r="K38" s="97">
        <v>7.1999999996570242E-3</v>
      </c>
      <c r="L38" s="96">
        <v>4221.0150480000002</v>
      </c>
      <c r="M38" s="98">
        <v>110.52</v>
      </c>
      <c r="N38" s="86"/>
      <c r="O38" s="96">
        <v>4.6650658030000001</v>
      </c>
      <c r="P38" s="97">
        <v>2.5918736494726982E-7</v>
      </c>
      <c r="Q38" s="97">
        <f t="shared" si="1"/>
        <v>2.5607948210902599E-2</v>
      </c>
      <c r="R38" s="97">
        <f>O38/'סכום נכסי הקרן'!$C$42</f>
        <v>1.2220029450943708E-3</v>
      </c>
    </row>
    <row r="39" spans="2:18">
      <c r="B39" s="88" t="s">
        <v>291</v>
      </c>
      <c r="C39" s="86" t="s">
        <v>292</v>
      </c>
      <c r="D39" s="99" t="s">
        <v>108</v>
      </c>
      <c r="E39" s="86" t="s">
        <v>250</v>
      </c>
      <c r="F39" s="86"/>
      <c r="G39" s="86"/>
      <c r="H39" s="96">
        <v>1.3199999999394814</v>
      </c>
      <c r="I39" s="99" t="s">
        <v>152</v>
      </c>
      <c r="J39" s="100">
        <v>0.01</v>
      </c>
      <c r="K39" s="97">
        <v>1.2999999995177416E-3</v>
      </c>
      <c r="L39" s="96">
        <v>10385.190479000001</v>
      </c>
      <c r="M39" s="98">
        <v>101.83</v>
      </c>
      <c r="N39" s="86"/>
      <c r="O39" s="96">
        <v>10.575239927</v>
      </c>
      <c r="P39" s="97">
        <v>7.0305249021566562E-7</v>
      </c>
      <c r="Q39" s="97">
        <f t="shared" si="1"/>
        <v>5.805067019511994E-2</v>
      </c>
      <c r="R39" s="97">
        <f>O39/'סכום נכסי הקרן'!$C$42</f>
        <v>2.7701590677591519E-3</v>
      </c>
    </row>
    <row r="40" spans="2:18">
      <c r="B40" s="88" t="s">
        <v>293</v>
      </c>
      <c r="C40" s="86" t="s">
        <v>294</v>
      </c>
      <c r="D40" s="99" t="s">
        <v>108</v>
      </c>
      <c r="E40" s="86" t="s">
        <v>250</v>
      </c>
      <c r="F40" s="86"/>
      <c r="G40" s="86"/>
      <c r="H40" s="96">
        <v>2.5600000000030114</v>
      </c>
      <c r="I40" s="99" t="s">
        <v>152</v>
      </c>
      <c r="J40" s="100">
        <v>7.4999999999999997E-3</v>
      </c>
      <c r="K40" s="97">
        <v>2.3000000000526987E-3</v>
      </c>
      <c r="L40" s="96">
        <v>13067.356936000002</v>
      </c>
      <c r="M40" s="98">
        <v>101.65</v>
      </c>
      <c r="N40" s="86"/>
      <c r="O40" s="96">
        <v>13.282968791</v>
      </c>
      <c r="P40" s="97">
        <v>1.7402130089321484E-6</v>
      </c>
      <c r="Q40" s="97">
        <f t="shared" si="1"/>
        <v>7.2914207698468236E-2</v>
      </c>
      <c r="R40" s="97">
        <f>O40/'סכום נכסי הקרן'!$C$42</f>
        <v>3.4794422346112008E-3</v>
      </c>
    </row>
    <row r="41" spans="2:18">
      <c r="B41" s="88" t="s">
        <v>295</v>
      </c>
      <c r="C41" s="86" t="s">
        <v>296</v>
      </c>
      <c r="D41" s="99" t="s">
        <v>108</v>
      </c>
      <c r="E41" s="86" t="s">
        <v>250</v>
      </c>
      <c r="F41" s="86"/>
      <c r="G41" s="86"/>
      <c r="H41" s="96">
        <v>5.4300000002265953</v>
      </c>
      <c r="I41" s="99" t="s">
        <v>152</v>
      </c>
      <c r="J41" s="100">
        <v>1.7500000000000002E-2</v>
      </c>
      <c r="K41" s="97">
        <v>5.3999999999999994E-3</v>
      </c>
      <c r="L41" s="96">
        <v>8223.5287950000002</v>
      </c>
      <c r="M41" s="98">
        <v>107.33</v>
      </c>
      <c r="N41" s="86"/>
      <c r="O41" s="96">
        <v>8.8263134999999995</v>
      </c>
      <c r="P41" s="97">
        <v>4.2157963390190722E-7</v>
      </c>
      <c r="Q41" s="97">
        <f t="shared" si="1"/>
        <v>4.8450287422706788E-2</v>
      </c>
      <c r="R41" s="97">
        <f>O41/'סכום נכסי הקרן'!$C$42</f>
        <v>2.3120319298368971E-3</v>
      </c>
    </row>
    <row r="42" spans="2:18">
      <c r="B42" s="88" t="s">
        <v>297</v>
      </c>
      <c r="C42" s="86" t="s">
        <v>298</v>
      </c>
      <c r="D42" s="99" t="s">
        <v>108</v>
      </c>
      <c r="E42" s="86" t="s">
        <v>250</v>
      </c>
      <c r="F42" s="86"/>
      <c r="G42" s="86"/>
      <c r="H42" s="96">
        <v>8.0400000014314905</v>
      </c>
      <c r="I42" s="99" t="s">
        <v>152</v>
      </c>
      <c r="J42" s="100">
        <v>2.2499999999999999E-2</v>
      </c>
      <c r="K42" s="97">
        <v>8.5000000008728597E-3</v>
      </c>
      <c r="L42" s="96">
        <v>2039.0829550000001</v>
      </c>
      <c r="M42" s="98">
        <v>112.37</v>
      </c>
      <c r="N42" s="86"/>
      <c r="O42" s="96">
        <v>2.2913174680000004</v>
      </c>
      <c r="P42" s="97">
        <v>1.3092606259449458E-7</v>
      </c>
      <c r="Q42" s="97">
        <f t="shared" si="1"/>
        <v>1.2577730204265777E-2</v>
      </c>
      <c r="R42" s="97">
        <f>O42/'סכום נכסי הקרן'!$C$42</f>
        <v>6.0020518729694274E-4</v>
      </c>
    </row>
    <row r="43" spans="2:18">
      <c r="B43" s="88" t="s">
        <v>299</v>
      </c>
      <c r="C43" s="86" t="s">
        <v>300</v>
      </c>
      <c r="D43" s="99" t="s">
        <v>108</v>
      </c>
      <c r="E43" s="86" t="s">
        <v>250</v>
      </c>
      <c r="F43" s="86"/>
      <c r="G43" s="86"/>
      <c r="H43" s="96">
        <v>7.999995386259473E-2</v>
      </c>
      <c r="I43" s="99" t="s">
        <v>152</v>
      </c>
      <c r="J43" s="100">
        <v>0.05</v>
      </c>
      <c r="K43" s="97">
        <v>3.5000008650763483E-3</v>
      </c>
      <c r="L43" s="96">
        <v>1.651853</v>
      </c>
      <c r="M43" s="98">
        <v>104.97</v>
      </c>
      <c r="N43" s="86"/>
      <c r="O43" s="96">
        <v>1.7339510000000003E-3</v>
      </c>
      <c r="P43" s="97">
        <v>2.2323320507389907E-10</v>
      </c>
      <c r="Q43" s="97">
        <f t="shared" si="1"/>
        <v>9.5181781529615816E-6</v>
      </c>
      <c r="R43" s="97">
        <f>O43/'סכום נכסי הקרן'!$C$42</f>
        <v>4.5420436026576878E-7</v>
      </c>
    </row>
    <row r="44" spans="2:18">
      <c r="C44" s="1"/>
      <c r="D44" s="1"/>
    </row>
    <row r="45" spans="2:18">
      <c r="C45" s="1"/>
      <c r="D45" s="1"/>
    </row>
    <row r="46" spans="2:18">
      <c r="C46" s="1"/>
      <c r="D46" s="1"/>
    </row>
    <row r="47" spans="2:18">
      <c r="B47" s="101" t="s">
        <v>99</v>
      </c>
      <c r="C47" s="102"/>
      <c r="D47" s="102"/>
    </row>
    <row r="48" spans="2:18">
      <c r="B48" s="101" t="s">
        <v>220</v>
      </c>
      <c r="C48" s="102"/>
      <c r="D48" s="102"/>
    </row>
    <row r="49" spans="2:4">
      <c r="B49" s="133" t="s">
        <v>228</v>
      </c>
      <c r="C49" s="133"/>
      <c r="D49" s="133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167</v>
      </c>
      <c r="C1" s="80" t="s" vm="1">
        <v>245</v>
      </c>
    </row>
    <row r="2" spans="2:67">
      <c r="B2" s="58" t="s">
        <v>166</v>
      </c>
      <c r="C2" s="80" t="s">
        <v>246</v>
      </c>
    </row>
    <row r="3" spans="2:67">
      <c r="B3" s="58" t="s">
        <v>168</v>
      </c>
      <c r="C3" s="80" t="s">
        <v>247</v>
      </c>
    </row>
    <row r="4" spans="2:67">
      <c r="B4" s="58" t="s">
        <v>169</v>
      </c>
      <c r="C4" s="80">
        <v>12146</v>
      </c>
    </row>
    <row r="6" spans="2:67" ht="26.25" customHeight="1">
      <c r="B6" s="130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BO6" s="3"/>
    </row>
    <row r="7" spans="2:67" ht="26.25" customHeight="1">
      <c r="B7" s="130" t="s">
        <v>74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Z7" s="45"/>
      <c r="BJ7" s="3"/>
      <c r="BO7" s="3"/>
    </row>
    <row r="8" spans="2:67" s="3" customFormat="1" ht="78.75">
      <c r="B8" s="39" t="s">
        <v>102</v>
      </c>
      <c r="C8" s="14" t="s">
        <v>36</v>
      </c>
      <c r="D8" s="14" t="s">
        <v>107</v>
      </c>
      <c r="E8" s="14" t="s">
        <v>213</v>
      </c>
      <c r="F8" s="14" t="s">
        <v>104</v>
      </c>
      <c r="G8" s="14" t="s">
        <v>52</v>
      </c>
      <c r="H8" s="14" t="s">
        <v>15</v>
      </c>
      <c r="I8" s="14" t="s">
        <v>53</v>
      </c>
      <c r="J8" s="14" t="s">
        <v>88</v>
      </c>
      <c r="K8" s="14" t="s">
        <v>18</v>
      </c>
      <c r="L8" s="14" t="s">
        <v>87</v>
      </c>
      <c r="M8" s="14" t="s">
        <v>17</v>
      </c>
      <c r="N8" s="14" t="s">
        <v>19</v>
      </c>
      <c r="O8" s="14" t="s">
        <v>222</v>
      </c>
      <c r="P8" s="14" t="s">
        <v>221</v>
      </c>
      <c r="Q8" s="14" t="s">
        <v>49</v>
      </c>
      <c r="R8" s="14" t="s">
        <v>48</v>
      </c>
      <c r="S8" s="14" t="s">
        <v>170</v>
      </c>
      <c r="T8" s="40" t="s">
        <v>172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229</v>
      </c>
      <c r="P9" s="17"/>
      <c r="Q9" s="17" t="s">
        <v>225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100</v>
      </c>
      <c r="R10" s="20" t="s">
        <v>101</v>
      </c>
      <c r="S10" s="47" t="s">
        <v>173</v>
      </c>
      <c r="T10" s="75" t="s">
        <v>214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167</v>
      </c>
      <c r="C1" s="80" t="s" vm="1">
        <v>245</v>
      </c>
    </row>
    <row r="2" spans="2:66">
      <c r="B2" s="58" t="s">
        <v>166</v>
      </c>
      <c r="C2" s="80" t="s">
        <v>246</v>
      </c>
    </row>
    <row r="3" spans="2:66">
      <c r="B3" s="58" t="s">
        <v>168</v>
      </c>
      <c r="C3" s="80" t="s">
        <v>247</v>
      </c>
    </row>
    <row r="4" spans="2:66">
      <c r="B4" s="58" t="s">
        <v>169</v>
      </c>
      <c r="C4" s="80">
        <v>12146</v>
      </c>
    </row>
    <row r="6" spans="2:66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66" ht="26.25" customHeight="1">
      <c r="B7" s="136" t="s">
        <v>75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BN7" s="3"/>
    </row>
    <row r="8" spans="2:66" s="3" customFormat="1" ht="78.75">
      <c r="B8" s="23" t="s">
        <v>102</v>
      </c>
      <c r="C8" s="31" t="s">
        <v>36</v>
      </c>
      <c r="D8" s="31" t="s">
        <v>107</v>
      </c>
      <c r="E8" s="31" t="s">
        <v>213</v>
      </c>
      <c r="F8" s="31" t="s">
        <v>104</v>
      </c>
      <c r="G8" s="31" t="s">
        <v>52</v>
      </c>
      <c r="H8" s="31" t="s">
        <v>15</v>
      </c>
      <c r="I8" s="31" t="s">
        <v>53</v>
      </c>
      <c r="J8" s="31" t="s">
        <v>88</v>
      </c>
      <c r="K8" s="31" t="s">
        <v>18</v>
      </c>
      <c r="L8" s="31" t="s">
        <v>87</v>
      </c>
      <c r="M8" s="31" t="s">
        <v>17</v>
      </c>
      <c r="N8" s="31" t="s">
        <v>19</v>
      </c>
      <c r="O8" s="14" t="s">
        <v>222</v>
      </c>
      <c r="P8" s="31" t="s">
        <v>221</v>
      </c>
      <c r="Q8" s="31" t="s">
        <v>236</v>
      </c>
      <c r="R8" s="31" t="s">
        <v>49</v>
      </c>
      <c r="S8" s="14" t="s">
        <v>48</v>
      </c>
      <c r="T8" s="31" t="s">
        <v>170</v>
      </c>
      <c r="U8" s="15" t="s">
        <v>172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229</v>
      </c>
      <c r="P9" s="33"/>
      <c r="Q9" s="17" t="s">
        <v>225</v>
      </c>
      <c r="R9" s="33" t="s">
        <v>225</v>
      </c>
      <c r="S9" s="17" t="s">
        <v>20</v>
      </c>
      <c r="T9" s="33" t="s">
        <v>225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100</v>
      </c>
      <c r="R10" s="20" t="s">
        <v>101</v>
      </c>
      <c r="S10" s="20" t="s">
        <v>173</v>
      </c>
      <c r="T10" s="21" t="s">
        <v>214</v>
      </c>
      <c r="U10" s="21" t="s">
        <v>231</v>
      </c>
      <c r="V10" s="5"/>
      <c r="BI10" s="1"/>
      <c r="BJ10" s="3"/>
      <c r="BK10" s="1"/>
    </row>
    <row r="11" spans="2:66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5"/>
      <c r="BI11" s="1"/>
      <c r="BJ11" s="3"/>
      <c r="BK11" s="1"/>
      <c r="BN11" s="1"/>
    </row>
    <row r="12" spans="2:66">
      <c r="B12" s="101" t="s">
        <v>237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BJ12" s="3"/>
    </row>
    <row r="13" spans="2:66" ht="20.25">
      <c r="B13" s="101" t="s">
        <v>99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BJ13" s="4"/>
    </row>
    <row r="14" spans="2:66">
      <c r="B14" s="101" t="s">
        <v>220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2:66">
      <c r="B15" s="101" t="s">
        <v>228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2:66">
      <c r="B16" s="133" t="s">
        <v>233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61" ht="2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BI17" s="4"/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BI19" s="3"/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2:2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2:2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2:2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2:2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2:2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2:2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2:2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2:2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2:2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2:2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2:2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2:2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2:2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2:2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2:2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2:2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2:2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2:2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2:2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2:2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2:2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2:2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2:2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2:2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2:2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2:2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2:2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2:2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2:2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2:2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2:2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2:2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2:2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2:2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2:2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2:2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2:2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2:2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2:2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2:2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2:2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2:2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2:2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2:2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2:2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2:2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2:2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2:2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2:2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2:2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2:2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2:2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2:2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2:2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2:2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2:2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2:2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43" workbookViewId="0">
      <selection activeCell="N157" sqref="N157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63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7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167</v>
      </c>
      <c r="C1" s="80" t="s" vm="1">
        <v>245</v>
      </c>
    </row>
    <row r="2" spans="2:62">
      <c r="B2" s="58" t="s">
        <v>166</v>
      </c>
      <c r="C2" s="80" t="s">
        <v>246</v>
      </c>
    </row>
    <row r="3" spans="2:62">
      <c r="B3" s="58" t="s">
        <v>168</v>
      </c>
      <c r="C3" s="80" t="s">
        <v>247</v>
      </c>
    </row>
    <row r="4" spans="2:62">
      <c r="B4" s="58" t="s">
        <v>169</v>
      </c>
      <c r="C4" s="80">
        <v>12146</v>
      </c>
    </row>
    <row r="6" spans="2:62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BJ6" s="3"/>
    </row>
    <row r="7" spans="2:62" ht="26.2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F7" s="3"/>
      <c r="BJ7" s="3"/>
    </row>
    <row r="8" spans="2:62" s="3" customFormat="1" ht="78.75">
      <c r="B8" s="23" t="s">
        <v>102</v>
      </c>
      <c r="C8" s="31" t="s">
        <v>36</v>
      </c>
      <c r="D8" s="31" t="s">
        <v>107</v>
      </c>
      <c r="E8" s="31" t="s">
        <v>213</v>
      </c>
      <c r="F8" s="31" t="s">
        <v>104</v>
      </c>
      <c r="G8" s="31" t="s">
        <v>52</v>
      </c>
      <c r="H8" s="31" t="s">
        <v>87</v>
      </c>
      <c r="I8" s="14" t="s">
        <v>222</v>
      </c>
      <c r="J8" s="14" t="s">
        <v>221</v>
      </c>
      <c r="K8" s="31" t="s">
        <v>236</v>
      </c>
      <c r="L8" s="14" t="s">
        <v>49</v>
      </c>
      <c r="M8" s="14" t="s">
        <v>48</v>
      </c>
      <c r="N8" s="14" t="s">
        <v>170</v>
      </c>
      <c r="O8" s="15" t="s">
        <v>172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229</v>
      </c>
      <c r="J9" s="17"/>
      <c r="K9" s="17" t="s">
        <v>225</v>
      </c>
      <c r="L9" s="17" t="s">
        <v>225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 t="s">
        <v>30</v>
      </c>
      <c r="C11" s="82"/>
      <c r="D11" s="82"/>
      <c r="E11" s="82"/>
      <c r="F11" s="82"/>
      <c r="G11" s="82"/>
      <c r="H11" s="82"/>
      <c r="I11" s="90"/>
      <c r="J11" s="92"/>
      <c r="K11" s="90">
        <v>1.3729100000000002E-4</v>
      </c>
      <c r="L11" s="90">
        <v>7.5171008000000011E-2</v>
      </c>
      <c r="M11" s="82"/>
      <c r="N11" s="91">
        <f>L11/$L$11</f>
        <v>1</v>
      </c>
      <c r="O11" s="91">
        <f>L11/'סכום נכסי הקרן'!$C$42</f>
        <v>1.9690867619196268E-5</v>
      </c>
      <c r="BF11" s="1"/>
      <c r="BG11" s="3"/>
      <c r="BH11" s="1"/>
      <c r="BJ11" s="1"/>
    </row>
    <row r="12" spans="2:62" ht="20.25">
      <c r="B12" s="83" t="s">
        <v>219</v>
      </c>
      <c r="C12" s="84"/>
      <c r="D12" s="84"/>
      <c r="E12" s="84"/>
      <c r="F12" s="84"/>
      <c r="G12" s="84"/>
      <c r="H12" s="84"/>
      <c r="I12" s="93"/>
      <c r="J12" s="95"/>
      <c r="K12" s="93">
        <v>1.32335E-4</v>
      </c>
      <c r="L12" s="93">
        <v>6.200687500000001E-2</v>
      </c>
      <c r="M12" s="84"/>
      <c r="N12" s="94">
        <f t="shared" ref="N12:N40" si="0">L12/$L$11</f>
        <v>0.82487752459033148</v>
      </c>
      <c r="O12" s="94">
        <f>L12/'סכום נכסי הקרן'!$C$42</f>
        <v>1.6242554138758529E-5</v>
      </c>
      <c r="BG12" s="4"/>
    </row>
    <row r="13" spans="2:62">
      <c r="B13" s="104" t="s">
        <v>301</v>
      </c>
      <c r="C13" s="84"/>
      <c r="D13" s="84"/>
      <c r="E13" s="84"/>
      <c r="F13" s="84"/>
      <c r="G13" s="84"/>
      <c r="H13" s="84"/>
      <c r="I13" s="93"/>
      <c r="J13" s="95"/>
      <c r="K13" s="93">
        <v>2.5385000000000002E-5</v>
      </c>
      <c r="L13" s="93">
        <v>4.0365465999999996E-2</v>
      </c>
      <c r="M13" s="84"/>
      <c r="N13" s="94">
        <f t="shared" si="0"/>
        <v>0.53698183746584838</v>
      </c>
      <c r="O13" s="94">
        <f>L13/'סכום נכסי הקרן'!$C$42</f>
        <v>1.0573638275452787E-5</v>
      </c>
    </row>
    <row r="14" spans="2:62">
      <c r="B14" s="89" t="s">
        <v>302</v>
      </c>
      <c r="C14" s="86" t="s">
        <v>303</v>
      </c>
      <c r="D14" s="99" t="s">
        <v>108</v>
      </c>
      <c r="E14" s="99" t="s">
        <v>304</v>
      </c>
      <c r="F14" s="86" t="s">
        <v>305</v>
      </c>
      <c r="G14" s="99" t="s">
        <v>178</v>
      </c>
      <c r="H14" s="99" t="s">
        <v>152</v>
      </c>
      <c r="I14" s="96">
        <v>5.1359999999999991E-3</v>
      </c>
      <c r="J14" s="98">
        <v>26040</v>
      </c>
      <c r="K14" s="86"/>
      <c r="L14" s="96">
        <v>1.3373770000000003E-3</v>
      </c>
      <c r="M14" s="97">
        <v>1.0071800603605989E-10</v>
      </c>
      <c r="N14" s="97">
        <f t="shared" si="0"/>
        <v>1.7791127664537904E-2</v>
      </c>
      <c r="O14" s="97">
        <f>L14/'סכום נכסי הקרן'!$C$42</f>
        <v>3.5032273963863633E-7</v>
      </c>
    </row>
    <row r="15" spans="2:62">
      <c r="B15" s="89" t="s">
        <v>306</v>
      </c>
      <c r="C15" s="86" t="s">
        <v>307</v>
      </c>
      <c r="D15" s="99" t="s">
        <v>108</v>
      </c>
      <c r="E15" s="99" t="s">
        <v>304</v>
      </c>
      <c r="F15" s="86">
        <v>1760</v>
      </c>
      <c r="G15" s="99" t="s">
        <v>308</v>
      </c>
      <c r="H15" s="99" t="s">
        <v>152</v>
      </c>
      <c r="I15" s="96">
        <v>3.9399999999999998E-4</v>
      </c>
      <c r="J15" s="98">
        <v>44270</v>
      </c>
      <c r="K15" s="96">
        <v>1.0210000000000001E-6</v>
      </c>
      <c r="L15" s="96">
        <v>1.7539899999999999E-4</v>
      </c>
      <c r="M15" s="97">
        <v>3.6899704785503979E-12</v>
      </c>
      <c r="N15" s="97">
        <f t="shared" si="0"/>
        <v>2.333333085010646E-3</v>
      </c>
      <c r="O15" s="97">
        <f>L15/'סכום נכסי הקרן'!$C$42</f>
        <v>4.5945352888435466E-8</v>
      </c>
    </row>
    <row r="16" spans="2:62" ht="20.25">
      <c r="B16" s="89" t="s">
        <v>309</v>
      </c>
      <c r="C16" s="86" t="s">
        <v>310</v>
      </c>
      <c r="D16" s="99" t="s">
        <v>108</v>
      </c>
      <c r="E16" s="99" t="s">
        <v>304</v>
      </c>
      <c r="F16" s="86" t="s">
        <v>311</v>
      </c>
      <c r="G16" s="99" t="s">
        <v>312</v>
      </c>
      <c r="H16" s="99" t="s">
        <v>152</v>
      </c>
      <c r="I16" s="96">
        <v>1.3282E-2</v>
      </c>
      <c r="J16" s="98">
        <v>6482</v>
      </c>
      <c r="K16" s="86"/>
      <c r="L16" s="96">
        <v>8.6092199999999997E-4</v>
      </c>
      <c r="M16" s="97">
        <v>1.0101195237121414E-10</v>
      </c>
      <c r="N16" s="97">
        <f t="shared" si="0"/>
        <v>1.145284628882454E-2</v>
      </c>
      <c r="O16" s="97">
        <f>L16/'סכום נכסי הקרן'!$C$42</f>
        <v>2.2551648013624727E-7</v>
      </c>
      <c r="BF16" s="4"/>
    </row>
    <row r="17" spans="2:15">
      <c r="B17" s="89" t="s">
        <v>313</v>
      </c>
      <c r="C17" s="86" t="s">
        <v>314</v>
      </c>
      <c r="D17" s="99" t="s">
        <v>108</v>
      </c>
      <c r="E17" s="99" t="s">
        <v>304</v>
      </c>
      <c r="F17" s="86" t="s">
        <v>315</v>
      </c>
      <c r="G17" s="99" t="s">
        <v>316</v>
      </c>
      <c r="H17" s="99" t="s">
        <v>152</v>
      </c>
      <c r="I17" s="96">
        <v>3.4589999999999998E-3</v>
      </c>
      <c r="J17" s="98">
        <v>53760</v>
      </c>
      <c r="K17" s="96">
        <v>5.2599999999999996E-6</v>
      </c>
      <c r="L17" s="96">
        <v>1.86499E-3</v>
      </c>
      <c r="M17" s="97">
        <v>7.8325074329001036E-11</v>
      </c>
      <c r="N17" s="97">
        <f t="shared" si="0"/>
        <v>2.4809963969087651E-2</v>
      </c>
      <c r="O17" s="97">
        <f>L17/'סכום נכסי הקרן'!$C$42</f>
        <v>4.8852971615233419E-7</v>
      </c>
    </row>
    <row r="18" spans="2:15">
      <c r="B18" s="89" t="s">
        <v>317</v>
      </c>
      <c r="C18" s="86" t="s">
        <v>318</v>
      </c>
      <c r="D18" s="99" t="s">
        <v>108</v>
      </c>
      <c r="E18" s="99" t="s">
        <v>304</v>
      </c>
      <c r="F18" s="86" t="s">
        <v>319</v>
      </c>
      <c r="G18" s="99" t="s">
        <v>312</v>
      </c>
      <c r="H18" s="99" t="s">
        <v>152</v>
      </c>
      <c r="I18" s="96">
        <v>2.9982000000000002E-2</v>
      </c>
      <c r="J18" s="98">
        <v>2507</v>
      </c>
      <c r="K18" s="86"/>
      <c r="L18" s="96">
        <v>7.5165499999999994E-4</v>
      </c>
      <c r="M18" s="97">
        <v>7.921438835756158E-11</v>
      </c>
      <c r="N18" s="97">
        <f t="shared" si="0"/>
        <v>9.9992672707009574E-3</v>
      </c>
      <c r="O18" s="97">
        <f>L18/'סכום נכסי הקרן'!$C$42</f>
        <v>1.9689424811633451E-7</v>
      </c>
    </row>
    <row r="19" spans="2:15">
      <c r="B19" s="89" t="s">
        <v>320</v>
      </c>
      <c r="C19" s="86" t="s">
        <v>321</v>
      </c>
      <c r="D19" s="99" t="s">
        <v>108</v>
      </c>
      <c r="E19" s="99" t="s">
        <v>304</v>
      </c>
      <c r="F19" s="86" t="s">
        <v>322</v>
      </c>
      <c r="G19" s="99" t="s">
        <v>134</v>
      </c>
      <c r="H19" s="99" t="s">
        <v>152</v>
      </c>
      <c r="I19" s="96">
        <v>1.4499999999999999E-3</v>
      </c>
      <c r="J19" s="98">
        <v>4225</v>
      </c>
      <c r="K19" s="86"/>
      <c r="L19" s="96">
        <v>6.1282E-5</v>
      </c>
      <c r="M19" s="97">
        <v>8.2026868766389314E-12</v>
      </c>
      <c r="N19" s="97">
        <f t="shared" si="0"/>
        <v>8.1523451168833588E-4</v>
      </c>
      <c r="O19" s="97">
        <f>L19/'סכום נכסי הקרן'!$C$42</f>
        <v>1.6052674848255133E-8</v>
      </c>
    </row>
    <row r="20" spans="2:15">
      <c r="B20" s="89" t="s">
        <v>323</v>
      </c>
      <c r="C20" s="86" t="s">
        <v>324</v>
      </c>
      <c r="D20" s="99" t="s">
        <v>108</v>
      </c>
      <c r="E20" s="99" t="s">
        <v>304</v>
      </c>
      <c r="F20" s="86" t="s">
        <v>325</v>
      </c>
      <c r="G20" s="99" t="s">
        <v>179</v>
      </c>
      <c r="H20" s="99" t="s">
        <v>152</v>
      </c>
      <c r="I20" s="96">
        <v>0.37618499999999999</v>
      </c>
      <c r="J20" s="98">
        <v>277.5</v>
      </c>
      <c r="K20" s="86"/>
      <c r="L20" s="96">
        <v>1.0439119999999999E-3</v>
      </c>
      <c r="M20" s="97">
        <v>1.3602854384330651E-10</v>
      </c>
      <c r="N20" s="97">
        <f t="shared" si="0"/>
        <v>1.3887162454971999E-2</v>
      </c>
      <c r="O20" s="97">
        <f>L20/'סכום נכסי הקרן'!$C$42</f>
        <v>2.7345027750712625E-7</v>
      </c>
    </row>
    <row r="21" spans="2:15">
      <c r="B21" s="89" t="s">
        <v>326</v>
      </c>
      <c r="C21" s="86" t="s">
        <v>327</v>
      </c>
      <c r="D21" s="99" t="s">
        <v>108</v>
      </c>
      <c r="E21" s="99" t="s">
        <v>304</v>
      </c>
      <c r="F21" s="86" t="s">
        <v>328</v>
      </c>
      <c r="G21" s="99" t="s">
        <v>329</v>
      </c>
      <c r="H21" s="99" t="s">
        <v>152</v>
      </c>
      <c r="I21" s="96">
        <v>8.9910000000000007E-3</v>
      </c>
      <c r="J21" s="98">
        <v>9989</v>
      </c>
      <c r="K21" s="86"/>
      <c r="L21" s="96">
        <v>8.9815100000000003E-4</v>
      </c>
      <c r="M21" s="97">
        <v>8.9614237171638734E-11</v>
      </c>
      <c r="N21" s="97">
        <f t="shared" si="0"/>
        <v>1.1948103715730404E-2</v>
      </c>
      <c r="O21" s="97">
        <f>L21/'סכום נכסי הקרן'!$C$42</f>
        <v>2.3526852856687439E-7</v>
      </c>
    </row>
    <row r="22" spans="2:15">
      <c r="B22" s="89" t="s">
        <v>330</v>
      </c>
      <c r="C22" s="86" t="s">
        <v>331</v>
      </c>
      <c r="D22" s="99" t="s">
        <v>108</v>
      </c>
      <c r="E22" s="99" t="s">
        <v>304</v>
      </c>
      <c r="F22" s="86" t="s">
        <v>332</v>
      </c>
      <c r="G22" s="99" t="s">
        <v>333</v>
      </c>
      <c r="H22" s="99" t="s">
        <v>152</v>
      </c>
      <c r="I22" s="96">
        <v>0.299674</v>
      </c>
      <c r="J22" s="98">
        <v>173.4</v>
      </c>
      <c r="K22" s="86"/>
      <c r="L22" s="96">
        <v>5.1963400000000005E-4</v>
      </c>
      <c r="M22" s="97">
        <v>9.3481227297606182E-11</v>
      </c>
      <c r="N22" s="97">
        <f t="shared" si="0"/>
        <v>6.912691658997043E-3</v>
      </c>
      <c r="O22" s="97">
        <f>L22/'סכום נכסי הקרן'!$C$42</f>
        <v>1.3611689634963299E-7</v>
      </c>
    </row>
    <row r="23" spans="2:15">
      <c r="B23" s="89" t="s">
        <v>334</v>
      </c>
      <c r="C23" s="86" t="s">
        <v>335</v>
      </c>
      <c r="D23" s="99" t="s">
        <v>108</v>
      </c>
      <c r="E23" s="99" t="s">
        <v>304</v>
      </c>
      <c r="F23" s="86" t="s">
        <v>336</v>
      </c>
      <c r="G23" s="99" t="s">
        <v>329</v>
      </c>
      <c r="H23" s="99" t="s">
        <v>152</v>
      </c>
      <c r="I23" s="96">
        <v>0.124849</v>
      </c>
      <c r="J23" s="98">
        <v>1601</v>
      </c>
      <c r="K23" s="86"/>
      <c r="L23" s="96">
        <v>1.998826E-3</v>
      </c>
      <c r="M23" s="97">
        <v>1.0725702524172687E-10</v>
      </c>
      <c r="N23" s="97">
        <f t="shared" si="0"/>
        <v>2.6590384420546811E-2</v>
      </c>
      <c r="O23" s="97">
        <f>L23/'סכום נכסי הקרן'!$C$42</f>
        <v>5.2358773956852613E-7</v>
      </c>
    </row>
    <row r="24" spans="2:15">
      <c r="B24" s="89" t="s">
        <v>337</v>
      </c>
      <c r="C24" s="86" t="s">
        <v>338</v>
      </c>
      <c r="D24" s="99" t="s">
        <v>108</v>
      </c>
      <c r="E24" s="99" t="s">
        <v>304</v>
      </c>
      <c r="F24" s="86" t="s">
        <v>339</v>
      </c>
      <c r="G24" s="99" t="s">
        <v>134</v>
      </c>
      <c r="H24" s="99" t="s">
        <v>152</v>
      </c>
      <c r="I24" s="96">
        <v>0.19278600000000001</v>
      </c>
      <c r="J24" s="98">
        <v>876.1</v>
      </c>
      <c r="K24" s="96">
        <v>1.9103999999999999E-5</v>
      </c>
      <c r="L24" s="96">
        <v>1.708099E-3</v>
      </c>
      <c r="M24" s="97">
        <v>1.6423887132964843E-10</v>
      </c>
      <c r="N24" s="97">
        <f t="shared" si="0"/>
        <v>2.2722842827915781E-2</v>
      </c>
      <c r="O24" s="97">
        <f>L24/'סכום נכסי הקרן'!$C$42</f>
        <v>4.4743249005629297E-7</v>
      </c>
    </row>
    <row r="25" spans="2:15">
      <c r="B25" s="89" t="s">
        <v>340</v>
      </c>
      <c r="C25" s="86" t="s">
        <v>341</v>
      </c>
      <c r="D25" s="99" t="s">
        <v>108</v>
      </c>
      <c r="E25" s="99" t="s">
        <v>304</v>
      </c>
      <c r="F25" s="86" t="s">
        <v>342</v>
      </c>
      <c r="G25" s="99" t="s">
        <v>343</v>
      </c>
      <c r="H25" s="99" t="s">
        <v>152</v>
      </c>
      <c r="I25" s="96">
        <v>3.2112000000000002E-2</v>
      </c>
      <c r="J25" s="98">
        <v>2088</v>
      </c>
      <c r="K25" s="86"/>
      <c r="L25" s="96">
        <v>6.7049899999999996E-4</v>
      </c>
      <c r="M25" s="97">
        <v>1.2536245245341467E-10</v>
      </c>
      <c r="N25" s="97">
        <f t="shared" si="0"/>
        <v>8.9196489157096284E-3</v>
      </c>
      <c r="O25" s="97">
        <f>L25/'סכום נכסי הקרן'!$C$42</f>
        <v>1.7563562600894582E-7</v>
      </c>
    </row>
    <row r="26" spans="2:15">
      <c r="B26" s="89" t="s">
        <v>344</v>
      </c>
      <c r="C26" s="86" t="s">
        <v>345</v>
      </c>
      <c r="D26" s="99" t="s">
        <v>108</v>
      </c>
      <c r="E26" s="99" t="s">
        <v>304</v>
      </c>
      <c r="F26" s="86" t="s">
        <v>346</v>
      </c>
      <c r="G26" s="99" t="s">
        <v>343</v>
      </c>
      <c r="H26" s="99" t="s">
        <v>152</v>
      </c>
      <c r="I26" s="96">
        <v>2.4209999999999999E-2</v>
      </c>
      <c r="J26" s="98">
        <v>2695</v>
      </c>
      <c r="K26" s="86"/>
      <c r="L26" s="96">
        <v>6.5244800000000003E-4</v>
      </c>
      <c r="M26" s="97">
        <v>1.1293095702157041E-10</v>
      </c>
      <c r="N26" s="97">
        <f t="shared" si="0"/>
        <v>8.6795164433607162E-3</v>
      </c>
      <c r="O26" s="97">
        <f>L26/'סכום נכסי הקרן'!$C$42</f>
        <v>1.7090720928485308E-7</v>
      </c>
    </row>
    <row r="27" spans="2:15">
      <c r="B27" s="89" t="s">
        <v>347</v>
      </c>
      <c r="C27" s="86" t="s">
        <v>348</v>
      </c>
      <c r="D27" s="99" t="s">
        <v>108</v>
      </c>
      <c r="E27" s="99" t="s">
        <v>304</v>
      </c>
      <c r="F27" s="86" t="s">
        <v>349</v>
      </c>
      <c r="G27" s="99" t="s">
        <v>350</v>
      </c>
      <c r="H27" s="99" t="s">
        <v>152</v>
      </c>
      <c r="I27" s="96">
        <v>6.3639999999999999E-3</v>
      </c>
      <c r="J27" s="98">
        <v>8257</v>
      </c>
      <c r="K27" s="86"/>
      <c r="L27" s="96">
        <v>5.25491E-4</v>
      </c>
      <c r="M27" s="97">
        <v>5.9653171548882879E-11</v>
      </c>
      <c r="N27" s="97">
        <f t="shared" si="0"/>
        <v>6.9906073362751755E-3</v>
      </c>
      <c r="O27" s="97">
        <f>L27/'סכום נכסי הקרן'!$C$42</f>
        <v>1.3765112363637672E-7</v>
      </c>
    </row>
    <row r="28" spans="2:15">
      <c r="B28" s="89" t="s">
        <v>351</v>
      </c>
      <c r="C28" s="86" t="s">
        <v>352</v>
      </c>
      <c r="D28" s="99" t="s">
        <v>108</v>
      </c>
      <c r="E28" s="99" t="s">
        <v>304</v>
      </c>
      <c r="F28" s="86" t="s">
        <v>353</v>
      </c>
      <c r="G28" s="99" t="s">
        <v>354</v>
      </c>
      <c r="H28" s="99" t="s">
        <v>152</v>
      </c>
      <c r="I28" s="96">
        <v>1.1726999999999998E-2</v>
      </c>
      <c r="J28" s="98">
        <v>3421</v>
      </c>
      <c r="K28" s="86"/>
      <c r="L28" s="96">
        <v>4.0116600000000006E-4</v>
      </c>
      <c r="M28" s="97">
        <v>1.0738131671728736E-11</v>
      </c>
      <c r="N28" s="97">
        <f t="shared" si="0"/>
        <v>5.3367117280108843E-3</v>
      </c>
      <c r="O28" s="97">
        <f>L28/'סכום נכסי הקרן'!$C$42</f>
        <v>1.0508448415807448E-7</v>
      </c>
    </row>
    <row r="29" spans="2:15">
      <c r="B29" s="89" t="s">
        <v>355</v>
      </c>
      <c r="C29" s="86" t="s">
        <v>356</v>
      </c>
      <c r="D29" s="99" t="s">
        <v>108</v>
      </c>
      <c r="E29" s="99" t="s">
        <v>304</v>
      </c>
      <c r="F29" s="86" t="s">
        <v>357</v>
      </c>
      <c r="G29" s="99" t="s">
        <v>358</v>
      </c>
      <c r="H29" s="99" t="s">
        <v>152</v>
      </c>
      <c r="I29" s="96">
        <v>0.164936</v>
      </c>
      <c r="J29" s="98">
        <v>1625</v>
      </c>
      <c r="K29" s="86"/>
      <c r="L29" s="96">
        <v>2.6802170000000004E-3</v>
      </c>
      <c r="M29" s="97">
        <v>1.28820910096783E-10</v>
      </c>
      <c r="N29" s="97">
        <f t="shared" si="0"/>
        <v>3.565492962393161E-2</v>
      </c>
      <c r="O29" s="97">
        <f>L29/'סכום נכסי הקרן'!$C$42</f>
        <v>7.0207649919659667E-7</v>
      </c>
    </row>
    <row r="30" spans="2:15">
      <c r="B30" s="89" t="s">
        <v>359</v>
      </c>
      <c r="C30" s="86" t="s">
        <v>360</v>
      </c>
      <c r="D30" s="99" t="s">
        <v>108</v>
      </c>
      <c r="E30" s="99" t="s">
        <v>304</v>
      </c>
      <c r="F30" s="86" t="s">
        <v>361</v>
      </c>
      <c r="G30" s="99" t="s">
        <v>329</v>
      </c>
      <c r="H30" s="99" t="s">
        <v>152</v>
      </c>
      <c r="I30" s="96">
        <v>0.20084800000000003</v>
      </c>
      <c r="J30" s="98">
        <v>2514</v>
      </c>
      <c r="K30" s="86"/>
      <c r="L30" s="96">
        <v>5.0493180000000006E-3</v>
      </c>
      <c r="M30" s="97">
        <v>1.3698624250893148E-10</v>
      </c>
      <c r="N30" s="97">
        <f t="shared" si="0"/>
        <v>6.7171082766377163E-2</v>
      </c>
      <c r="O30" s="97">
        <f>L30/'סכום נכסי הקרן'!$C$42</f>
        <v>1.3226568985908084E-6</v>
      </c>
    </row>
    <row r="31" spans="2:15">
      <c r="B31" s="89" t="s">
        <v>362</v>
      </c>
      <c r="C31" s="86" t="s">
        <v>363</v>
      </c>
      <c r="D31" s="99" t="s">
        <v>108</v>
      </c>
      <c r="E31" s="99" t="s">
        <v>304</v>
      </c>
      <c r="F31" s="86" t="s">
        <v>364</v>
      </c>
      <c r="G31" s="99" t="s">
        <v>329</v>
      </c>
      <c r="H31" s="99" t="s">
        <v>152</v>
      </c>
      <c r="I31" s="96">
        <v>3.2672E-2</v>
      </c>
      <c r="J31" s="98">
        <v>9200</v>
      </c>
      <c r="K31" s="86"/>
      <c r="L31" s="96">
        <v>3.0058609999999999E-3</v>
      </c>
      <c r="M31" s="97">
        <v>1.3910457695782753E-10</v>
      </c>
      <c r="N31" s="97">
        <f t="shared" si="0"/>
        <v>3.9986972104990255E-2</v>
      </c>
      <c r="O31" s="97">
        <f>L31/'סכום נכסי הקרן'!$C$42</f>
        <v>7.8737817421185702E-7</v>
      </c>
    </row>
    <row r="32" spans="2:15">
      <c r="B32" s="89" t="s">
        <v>365</v>
      </c>
      <c r="C32" s="86" t="s">
        <v>366</v>
      </c>
      <c r="D32" s="99" t="s">
        <v>108</v>
      </c>
      <c r="E32" s="99" t="s">
        <v>304</v>
      </c>
      <c r="F32" s="86" t="s">
        <v>367</v>
      </c>
      <c r="G32" s="99" t="s">
        <v>312</v>
      </c>
      <c r="H32" s="99" t="s">
        <v>152</v>
      </c>
      <c r="I32" s="96">
        <v>6.8599999999999998E-3</v>
      </c>
      <c r="J32" s="98">
        <v>22050</v>
      </c>
      <c r="K32" s="86"/>
      <c r="L32" s="96">
        <v>1.5125599999999998E-3</v>
      </c>
      <c r="M32" s="97">
        <v>1.4461525112438358E-10</v>
      </c>
      <c r="N32" s="97">
        <f t="shared" si="0"/>
        <v>2.0121587301317013E-2</v>
      </c>
      <c r="O32" s="97">
        <f>L32/'סכום נכסי הקרן'!$C$42</f>
        <v>3.9621151183833397E-7</v>
      </c>
    </row>
    <row r="33" spans="2:15">
      <c r="B33" s="89" t="s">
        <v>368</v>
      </c>
      <c r="C33" s="86" t="s">
        <v>369</v>
      </c>
      <c r="D33" s="99" t="s">
        <v>108</v>
      </c>
      <c r="E33" s="99" t="s">
        <v>304</v>
      </c>
      <c r="F33" s="86" t="s">
        <v>370</v>
      </c>
      <c r="G33" s="99" t="s">
        <v>180</v>
      </c>
      <c r="H33" s="99" t="s">
        <v>152</v>
      </c>
      <c r="I33" s="96">
        <v>1.0039999999999999E-3</v>
      </c>
      <c r="J33" s="98">
        <v>53560</v>
      </c>
      <c r="K33" s="86"/>
      <c r="L33" s="96">
        <v>5.3799000000000002E-4</v>
      </c>
      <c r="M33" s="97">
        <v>1.6158685241815689E-11</v>
      </c>
      <c r="N33" s="97">
        <f t="shared" si="0"/>
        <v>7.156881546672887E-3</v>
      </c>
      <c r="O33" s="97">
        <f>L33/'סכום נכסי הקרן'!$C$42</f>
        <v>1.4092520710180445E-7</v>
      </c>
    </row>
    <row r="34" spans="2:15">
      <c r="B34" s="89" t="s">
        <v>371</v>
      </c>
      <c r="C34" s="86" t="s">
        <v>372</v>
      </c>
      <c r="D34" s="99" t="s">
        <v>108</v>
      </c>
      <c r="E34" s="99" t="s">
        <v>304</v>
      </c>
      <c r="F34" s="86" t="s">
        <v>373</v>
      </c>
      <c r="G34" s="99" t="s">
        <v>329</v>
      </c>
      <c r="H34" s="99" t="s">
        <v>152</v>
      </c>
      <c r="I34" s="96">
        <v>0.18291499999999999</v>
      </c>
      <c r="J34" s="98">
        <v>2865</v>
      </c>
      <c r="K34" s="86"/>
      <c r="L34" s="96">
        <v>5.2405110000000006E-3</v>
      </c>
      <c r="M34" s="97">
        <v>1.3699772479370518E-10</v>
      </c>
      <c r="N34" s="97">
        <f t="shared" si="0"/>
        <v>6.9714523450317437E-2</v>
      </c>
      <c r="O34" s="97">
        <f>L34/'סכום נכסי הקרן'!$C$42</f>
        <v>1.3727394523955544E-6</v>
      </c>
    </row>
    <row r="35" spans="2:15">
      <c r="B35" s="89" t="s">
        <v>374</v>
      </c>
      <c r="C35" s="86" t="s">
        <v>375</v>
      </c>
      <c r="D35" s="99" t="s">
        <v>108</v>
      </c>
      <c r="E35" s="99" t="s">
        <v>304</v>
      </c>
      <c r="F35" s="86" t="s">
        <v>376</v>
      </c>
      <c r="G35" s="99" t="s">
        <v>333</v>
      </c>
      <c r="H35" s="99" t="s">
        <v>152</v>
      </c>
      <c r="I35" s="96">
        <v>2.7620000000000001E-3</v>
      </c>
      <c r="J35" s="98">
        <v>48890</v>
      </c>
      <c r="K35" s="86"/>
      <c r="L35" s="96">
        <v>1.350235E-3</v>
      </c>
      <c r="M35" s="97">
        <v>2.7134168146176344E-10</v>
      </c>
      <c r="N35" s="97">
        <f t="shared" si="0"/>
        <v>1.7962177652320423E-2</v>
      </c>
      <c r="O35" s="97">
        <f>L35/'סכום נכסי הקרן'!$C$42</f>
        <v>3.5369086230432707E-7</v>
      </c>
    </row>
    <row r="36" spans="2:15">
      <c r="B36" s="89" t="s">
        <v>377</v>
      </c>
      <c r="C36" s="86" t="s">
        <v>378</v>
      </c>
      <c r="D36" s="99" t="s">
        <v>108</v>
      </c>
      <c r="E36" s="99" t="s">
        <v>304</v>
      </c>
      <c r="F36" s="86" t="s">
        <v>379</v>
      </c>
      <c r="G36" s="99" t="s">
        <v>354</v>
      </c>
      <c r="H36" s="99" t="s">
        <v>152</v>
      </c>
      <c r="I36" s="96">
        <v>2.9230000000000003E-3</v>
      </c>
      <c r="J36" s="98">
        <v>17810</v>
      </c>
      <c r="K36" s="86"/>
      <c r="L36" s="96">
        <v>5.2063499999999998E-4</v>
      </c>
      <c r="M36" s="97">
        <v>2.1504599663184853E-11</v>
      </c>
      <c r="N36" s="97">
        <f t="shared" si="0"/>
        <v>6.9260079630700166E-3</v>
      </c>
      <c r="O36" s="97">
        <f>L36/'סכום נכסי הקרן'!$C$42</f>
        <v>1.3637910593031089E-7</v>
      </c>
    </row>
    <row r="37" spans="2:15">
      <c r="B37" s="89" t="s">
        <v>380</v>
      </c>
      <c r="C37" s="86" t="s">
        <v>381</v>
      </c>
      <c r="D37" s="99" t="s">
        <v>108</v>
      </c>
      <c r="E37" s="99" t="s">
        <v>304</v>
      </c>
      <c r="F37" s="86" t="s">
        <v>382</v>
      </c>
      <c r="G37" s="99" t="s">
        <v>312</v>
      </c>
      <c r="H37" s="99" t="s">
        <v>152</v>
      </c>
      <c r="I37" s="96">
        <v>1.3133000000000001E-2</v>
      </c>
      <c r="J37" s="98">
        <v>25250</v>
      </c>
      <c r="K37" s="86"/>
      <c r="L37" s="96">
        <v>3.3160989999999999E-3</v>
      </c>
      <c r="M37" s="97">
        <v>1.0829307422375808E-10</v>
      </c>
      <c r="N37" s="97">
        <f t="shared" si="0"/>
        <v>4.4114068551535178E-2</v>
      </c>
      <c r="O37" s="97">
        <f>L37/'סכום נכסי הקרן'!$C$42</f>
        <v>8.6864428399242843E-7</v>
      </c>
    </row>
    <row r="38" spans="2:15">
      <c r="B38" s="89" t="s">
        <v>383</v>
      </c>
      <c r="C38" s="86" t="s">
        <v>384</v>
      </c>
      <c r="D38" s="99" t="s">
        <v>108</v>
      </c>
      <c r="E38" s="99" t="s">
        <v>304</v>
      </c>
      <c r="F38" s="86" t="s">
        <v>385</v>
      </c>
      <c r="G38" s="99" t="s">
        <v>139</v>
      </c>
      <c r="H38" s="99" t="s">
        <v>152</v>
      </c>
      <c r="I38" s="96">
        <v>4.1826000000000002E-2</v>
      </c>
      <c r="J38" s="98">
        <v>2198</v>
      </c>
      <c r="K38" s="86"/>
      <c r="L38" s="96">
        <v>9.1934199999999997E-4</v>
      </c>
      <c r="M38" s="97">
        <v>1.7562407388596242E-10</v>
      </c>
      <c r="N38" s="97">
        <f t="shared" si="0"/>
        <v>1.2230007611445092E-2</v>
      </c>
      <c r="O38" s="97">
        <f>L38/'סכום נכסי הקרן'!$C$42</f>
        <v>2.4081946085872805E-7</v>
      </c>
    </row>
    <row r="39" spans="2:15">
      <c r="B39" s="89" t="s">
        <v>386</v>
      </c>
      <c r="C39" s="86" t="s">
        <v>387</v>
      </c>
      <c r="D39" s="99" t="s">
        <v>108</v>
      </c>
      <c r="E39" s="99" t="s">
        <v>304</v>
      </c>
      <c r="F39" s="86" t="s">
        <v>388</v>
      </c>
      <c r="G39" s="99" t="s">
        <v>308</v>
      </c>
      <c r="H39" s="99" t="s">
        <v>152</v>
      </c>
      <c r="I39" s="96">
        <v>1.5476999999999998E-2</v>
      </c>
      <c r="J39" s="98">
        <v>10590</v>
      </c>
      <c r="K39" s="86"/>
      <c r="L39" s="96">
        <v>1.6390579999999999E-3</v>
      </c>
      <c r="M39" s="97">
        <v>1.3365417474086875E-10</v>
      </c>
      <c r="N39" s="97">
        <f t="shared" si="0"/>
        <v>2.1804390330910549E-2</v>
      </c>
      <c r="O39" s="97">
        <f>L39/'סכום נכסי הקרן'!$C$42</f>
        <v>4.2934736352324272E-7</v>
      </c>
    </row>
    <row r="40" spans="2:15">
      <c r="B40" s="89" t="s">
        <v>389</v>
      </c>
      <c r="C40" s="86" t="s">
        <v>390</v>
      </c>
      <c r="D40" s="99" t="s">
        <v>108</v>
      </c>
      <c r="E40" s="99" t="s">
        <v>304</v>
      </c>
      <c r="F40" s="86" t="s">
        <v>391</v>
      </c>
      <c r="G40" s="99" t="s">
        <v>392</v>
      </c>
      <c r="H40" s="99" t="s">
        <v>152</v>
      </c>
      <c r="I40" s="96">
        <v>5.331099999999999E-2</v>
      </c>
      <c r="J40" s="98">
        <v>2108</v>
      </c>
      <c r="K40" s="86"/>
      <c r="L40" s="96">
        <v>1.1237889999999998E-3</v>
      </c>
      <c r="M40" s="97">
        <v>1.5005195806940717E-10</v>
      </c>
      <c r="N40" s="97">
        <f t="shared" si="0"/>
        <v>1.4949766271592363E-2</v>
      </c>
      <c r="O40" s="97">
        <f>L40/'סכום נכסי הקרן'!$C$42</f>
        <v>2.9437386859185057E-7</v>
      </c>
    </row>
    <row r="41" spans="2:15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>
      <c r="B42" s="104" t="s">
        <v>393</v>
      </c>
      <c r="C42" s="84"/>
      <c r="D42" s="84"/>
      <c r="E42" s="84"/>
      <c r="F42" s="84"/>
      <c r="G42" s="84"/>
      <c r="H42" s="84"/>
      <c r="I42" s="93"/>
      <c r="J42" s="95"/>
      <c r="K42" s="93">
        <v>1.0695E-4</v>
      </c>
      <c r="L42" s="93">
        <v>1.9044633999999998E-2</v>
      </c>
      <c r="M42" s="84"/>
      <c r="N42" s="94">
        <f t="shared" ref="N42:N84" si="1">L42/$L$11</f>
        <v>0.25335078651599291</v>
      </c>
      <c r="O42" s="94">
        <f>L42/'סכום נכסי הקרן'!$C$42</f>
        <v>4.9886967985056708E-6</v>
      </c>
    </row>
    <row r="43" spans="2:15">
      <c r="B43" s="89" t="s">
        <v>394</v>
      </c>
      <c r="C43" s="86" t="s">
        <v>395</v>
      </c>
      <c r="D43" s="99" t="s">
        <v>108</v>
      </c>
      <c r="E43" s="99" t="s">
        <v>304</v>
      </c>
      <c r="F43" s="86" t="s">
        <v>396</v>
      </c>
      <c r="G43" s="99" t="s">
        <v>397</v>
      </c>
      <c r="H43" s="99" t="s">
        <v>152</v>
      </c>
      <c r="I43" s="96">
        <v>7.2567999999999994E-2</v>
      </c>
      <c r="J43" s="98">
        <v>260.39999999999998</v>
      </c>
      <c r="K43" s="86"/>
      <c r="L43" s="96">
        <v>1.8896599999999999E-4</v>
      </c>
      <c r="M43" s="97">
        <v>2.4445761466992544E-10</v>
      </c>
      <c r="N43" s="97">
        <f t="shared" si="1"/>
        <v>2.513814900553149E-3</v>
      </c>
      <c r="O43" s="97">
        <f>L43/'סכום נכסי הקרן'!$C$42</f>
        <v>4.9499196425955083E-8</v>
      </c>
    </row>
    <row r="44" spans="2:15">
      <c r="B44" s="89" t="s">
        <v>398</v>
      </c>
      <c r="C44" s="86" t="s">
        <v>399</v>
      </c>
      <c r="D44" s="99" t="s">
        <v>108</v>
      </c>
      <c r="E44" s="99" t="s">
        <v>304</v>
      </c>
      <c r="F44" s="86" t="s">
        <v>400</v>
      </c>
      <c r="G44" s="99" t="s">
        <v>333</v>
      </c>
      <c r="H44" s="99" t="s">
        <v>152</v>
      </c>
      <c r="I44" s="96">
        <v>3.3859E-2</v>
      </c>
      <c r="J44" s="98">
        <v>2933</v>
      </c>
      <c r="K44" s="86"/>
      <c r="L44" s="96">
        <v>9.9307699999999998E-4</v>
      </c>
      <c r="M44" s="97">
        <v>2.361823473927667E-10</v>
      </c>
      <c r="N44" s="97">
        <f t="shared" si="1"/>
        <v>1.321090439548183E-2</v>
      </c>
      <c r="O44" s="97">
        <f>L44/'סכום נכסי הקרן'!$C$42</f>
        <v>2.6013416958129078E-7</v>
      </c>
    </row>
    <row r="45" spans="2:15">
      <c r="B45" s="89" t="s">
        <v>401</v>
      </c>
      <c r="C45" s="86" t="s">
        <v>402</v>
      </c>
      <c r="D45" s="99" t="s">
        <v>108</v>
      </c>
      <c r="E45" s="99" t="s">
        <v>304</v>
      </c>
      <c r="F45" s="86" t="s">
        <v>403</v>
      </c>
      <c r="G45" s="99" t="s">
        <v>404</v>
      </c>
      <c r="H45" s="99" t="s">
        <v>152</v>
      </c>
      <c r="I45" s="96">
        <v>3.1182000000000001E-2</v>
      </c>
      <c r="J45" s="98">
        <v>700.4</v>
      </c>
      <c r="K45" s="86"/>
      <c r="L45" s="96">
        <v>2.1839800000000002E-4</v>
      </c>
      <c r="M45" s="97">
        <v>1.479640866268562E-10</v>
      </c>
      <c r="N45" s="97">
        <f t="shared" si="1"/>
        <v>2.9053488281013868E-3</v>
      </c>
      <c r="O45" s="97">
        <f>L45/'סכום נכסי הקרן'!$C$42</f>
        <v>5.7208839161731423E-8</v>
      </c>
    </row>
    <row r="46" spans="2:15">
      <c r="B46" s="89" t="s">
        <v>405</v>
      </c>
      <c r="C46" s="86" t="s">
        <v>406</v>
      </c>
      <c r="D46" s="99" t="s">
        <v>108</v>
      </c>
      <c r="E46" s="99" t="s">
        <v>304</v>
      </c>
      <c r="F46" s="86" t="s">
        <v>407</v>
      </c>
      <c r="G46" s="99" t="s">
        <v>343</v>
      </c>
      <c r="H46" s="99" t="s">
        <v>152</v>
      </c>
      <c r="I46" s="96">
        <v>2.0219999999999999E-3</v>
      </c>
      <c r="J46" s="98">
        <v>12600</v>
      </c>
      <c r="K46" s="86"/>
      <c r="L46" s="96">
        <v>2.5483E-4</v>
      </c>
      <c r="M46" s="97">
        <v>1.3778616609175128E-10</v>
      </c>
      <c r="N46" s="97">
        <f t="shared" si="1"/>
        <v>3.3900037631529427E-3</v>
      </c>
      <c r="O46" s="97">
        <f>L46/'סכום נכסי הקרן'!$C$42</f>
        <v>6.6752115328821772E-8</v>
      </c>
    </row>
    <row r="47" spans="2:15">
      <c r="B47" s="89" t="s">
        <v>408</v>
      </c>
      <c r="C47" s="86" t="s">
        <v>409</v>
      </c>
      <c r="D47" s="99" t="s">
        <v>108</v>
      </c>
      <c r="E47" s="99" t="s">
        <v>304</v>
      </c>
      <c r="F47" s="86" t="s">
        <v>410</v>
      </c>
      <c r="G47" s="99" t="s">
        <v>392</v>
      </c>
      <c r="H47" s="99" t="s">
        <v>152</v>
      </c>
      <c r="I47" s="96">
        <v>2.9700000000000001E-2</v>
      </c>
      <c r="J47" s="98">
        <v>1499</v>
      </c>
      <c r="K47" s="86"/>
      <c r="L47" s="96">
        <v>4.4520999999999997E-4</v>
      </c>
      <c r="M47" s="97">
        <v>2.7294066269992903E-10</v>
      </c>
      <c r="N47" s="97">
        <f t="shared" si="1"/>
        <v>5.9226291072217614E-3</v>
      </c>
      <c r="O47" s="97">
        <f>L47/'סכום נכסי הקרן'!$C$42</f>
        <v>1.1662170570790228E-7</v>
      </c>
    </row>
    <row r="48" spans="2:15">
      <c r="B48" s="89" t="s">
        <v>411</v>
      </c>
      <c r="C48" s="86" t="s">
        <v>412</v>
      </c>
      <c r="D48" s="99" t="s">
        <v>108</v>
      </c>
      <c r="E48" s="99" t="s">
        <v>304</v>
      </c>
      <c r="F48" s="86" t="s">
        <v>413</v>
      </c>
      <c r="G48" s="99" t="s">
        <v>180</v>
      </c>
      <c r="H48" s="99" t="s">
        <v>152</v>
      </c>
      <c r="I48" s="96">
        <v>4.2499999999999998E-4</v>
      </c>
      <c r="J48" s="98">
        <v>2949</v>
      </c>
      <c r="K48" s="86"/>
      <c r="L48" s="96">
        <v>1.2533E-5</v>
      </c>
      <c r="M48" s="97">
        <v>1.2386713667007305E-11</v>
      </c>
      <c r="N48" s="97">
        <f t="shared" si="1"/>
        <v>1.6672651243415545E-4</v>
      </c>
      <c r="O48" s="97">
        <f>L48/'סכום נכסי הקרן'!$C$42</f>
        <v>3.282989684951235E-9</v>
      </c>
    </row>
    <row r="49" spans="2:15">
      <c r="B49" s="89" t="s">
        <v>414</v>
      </c>
      <c r="C49" s="86" t="s">
        <v>415</v>
      </c>
      <c r="D49" s="99" t="s">
        <v>108</v>
      </c>
      <c r="E49" s="99" t="s">
        <v>304</v>
      </c>
      <c r="F49" s="86" t="s">
        <v>416</v>
      </c>
      <c r="G49" s="99" t="s">
        <v>417</v>
      </c>
      <c r="H49" s="99" t="s">
        <v>152</v>
      </c>
      <c r="I49" s="96">
        <v>9.7499999999999985E-4</v>
      </c>
      <c r="J49" s="98">
        <v>153300</v>
      </c>
      <c r="K49" s="86"/>
      <c r="L49" s="96">
        <v>1.494399E-3</v>
      </c>
      <c r="M49" s="97">
        <v>2.6736127583155525E-10</v>
      </c>
      <c r="N49" s="97">
        <f t="shared" si="1"/>
        <v>1.9879991498850193E-2</v>
      </c>
      <c r="O49" s="97">
        <f>L49/'סכום נכסי הקרן'!$C$42</f>
        <v>3.9145428087460629E-7</v>
      </c>
    </row>
    <row r="50" spans="2:15">
      <c r="B50" s="89" t="s">
        <v>418</v>
      </c>
      <c r="C50" s="86" t="s">
        <v>419</v>
      </c>
      <c r="D50" s="99" t="s">
        <v>108</v>
      </c>
      <c r="E50" s="99" t="s">
        <v>304</v>
      </c>
      <c r="F50" s="86" t="s">
        <v>420</v>
      </c>
      <c r="G50" s="99" t="s">
        <v>178</v>
      </c>
      <c r="H50" s="99" t="s">
        <v>152</v>
      </c>
      <c r="I50" s="96">
        <v>0.14363799999999999</v>
      </c>
      <c r="J50" s="98">
        <v>434</v>
      </c>
      <c r="K50" s="86"/>
      <c r="L50" s="96">
        <v>6.2338900000000002E-4</v>
      </c>
      <c r="M50" s="97">
        <v>1.9097132264145738E-10</v>
      </c>
      <c r="N50" s="97">
        <f t="shared" si="1"/>
        <v>8.2929445352122981E-3</v>
      </c>
      <c r="O50" s="97">
        <f>L50/'סכום נכסי הקרן'!$C$42</f>
        <v>1.6329527301620246E-7</v>
      </c>
    </row>
    <row r="51" spans="2:15">
      <c r="B51" s="89" t="s">
        <v>421</v>
      </c>
      <c r="C51" s="86" t="s">
        <v>422</v>
      </c>
      <c r="D51" s="99" t="s">
        <v>108</v>
      </c>
      <c r="E51" s="99" t="s">
        <v>304</v>
      </c>
      <c r="F51" s="86" t="s">
        <v>423</v>
      </c>
      <c r="G51" s="99" t="s">
        <v>178</v>
      </c>
      <c r="H51" s="99" t="s">
        <v>152</v>
      </c>
      <c r="I51" s="96">
        <v>6.3781000000000004E-2</v>
      </c>
      <c r="J51" s="98">
        <v>1031</v>
      </c>
      <c r="K51" s="86"/>
      <c r="L51" s="96">
        <v>6.5758700000000006E-4</v>
      </c>
      <c r="M51" s="97">
        <v>1.5060101922092705E-10</v>
      </c>
      <c r="N51" s="97">
        <f t="shared" si="1"/>
        <v>8.7478805658692243E-3</v>
      </c>
      <c r="O51" s="97">
        <f>L51/'סכום נכסי הקרן'!$C$42</f>
        <v>1.7225335817107061E-7</v>
      </c>
    </row>
    <row r="52" spans="2:15">
      <c r="B52" s="89" t="s">
        <v>424</v>
      </c>
      <c r="C52" s="86" t="s">
        <v>425</v>
      </c>
      <c r="D52" s="99" t="s">
        <v>108</v>
      </c>
      <c r="E52" s="99" t="s">
        <v>304</v>
      </c>
      <c r="F52" s="86" t="s">
        <v>426</v>
      </c>
      <c r="G52" s="99" t="s">
        <v>427</v>
      </c>
      <c r="H52" s="99" t="s">
        <v>152</v>
      </c>
      <c r="I52" s="96">
        <v>9.6100000000000005E-4</v>
      </c>
      <c r="J52" s="98">
        <v>14290</v>
      </c>
      <c r="K52" s="86"/>
      <c r="L52" s="96">
        <v>1.3729500000000001E-4</v>
      </c>
      <c r="M52" s="97">
        <v>1.9001866177034121E-10</v>
      </c>
      <c r="N52" s="97">
        <f t="shared" si="1"/>
        <v>1.8264355321668693E-3</v>
      </c>
      <c r="O52" s="97">
        <f>L52/'סכום נכסי הקרן'!$C$42</f>
        <v>3.5964100278894104E-8</v>
      </c>
    </row>
    <row r="53" spans="2:15">
      <c r="B53" s="89" t="s">
        <v>428</v>
      </c>
      <c r="C53" s="86" t="s">
        <v>429</v>
      </c>
      <c r="D53" s="99" t="s">
        <v>108</v>
      </c>
      <c r="E53" s="99" t="s">
        <v>304</v>
      </c>
      <c r="F53" s="86" t="s">
        <v>430</v>
      </c>
      <c r="G53" s="99" t="s">
        <v>417</v>
      </c>
      <c r="H53" s="99" t="s">
        <v>152</v>
      </c>
      <c r="I53" s="96">
        <v>1.8990000000000001E-3</v>
      </c>
      <c r="J53" s="98">
        <v>10240</v>
      </c>
      <c r="K53" s="86"/>
      <c r="L53" s="96">
        <v>1.9449500000000001E-4</v>
      </c>
      <c r="M53" s="97">
        <v>5.2269358565239966E-11</v>
      </c>
      <c r="N53" s="97">
        <f t="shared" si="1"/>
        <v>2.587367193479699E-3</v>
      </c>
      <c r="O53" s="97">
        <f>L53/'סכום נכסי הקרן'!$C$42</f>
        <v>5.0947504889060123E-8</v>
      </c>
    </row>
    <row r="54" spans="2:15">
      <c r="B54" s="89" t="s">
        <v>431</v>
      </c>
      <c r="C54" s="86" t="s">
        <v>432</v>
      </c>
      <c r="D54" s="99" t="s">
        <v>108</v>
      </c>
      <c r="E54" s="99" t="s">
        <v>304</v>
      </c>
      <c r="F54" s="86" t="s">
        <v>433</v>
      </c>
      <c r="G54" s="99" t="s">
        <v>434</v>
      </c>
      <c r="H54" s="99" t="s">
        <v>152</v>
      </c>
      <c r="I54" s="96">
        <v>4.9189999999999998E-3</v>
      </c>
      <c r="J54" s="98">
        <v>6056</v>
      </c>
      <c r="K54" s="86"/>
      <c r="L54" s="96">
        <v>2.9792099999999998E-4</v>
      </c>
      <c r="M54" s="97">
        <v>1.9890235337997329E-10</v>
      </c>
      <c r="N54" s="97">
        <f t="shared" si="1"/>
        <v>3.9632433823422976E-3</v>
      </c>
      <c r="O54" s="97">
        <f>L54/'סכום נכסי הקרן'!$C$42</f>
        <v>7.8039700784357842E-8</v>
      </c>
    </row>
    <row r="55" spans="2:15">
      <c r="B55" s="89" t="s">
        <v>435</v>
      </c>
      <c r="C55" s="86" t="s">
        <v>436</v>
      </c>
      <c r="D55" s="99" t="s">
        <v>108</v>
      </c>
      <c r="E55" s="99" t="s">
        <v>304</v>
      </c>
      <c r="F55" s="86" t="s">
        <v>437</v>
      </c>
      <c r="G55" s="99" t="s">
        <v>312</v>
      </c>
      <c r="H55" s="99" t="s">
        <v>152</v>
      </c>
      <c r="I55" s="96">
        <v>9.4700000000000003E-4</v>
      </c>
      <c r="J55" s="98">
        <v>265400</v>
      </c>
      <c r="K55" s="86"/>
      <c r="L55" s="96">
        <v>2.514049E-3</v>
      </c>
      <c r="M55" s="97">
        <v>4.431954061181558E-10</v>
      </c>
      <c r="N55" s="97">
        <f t="shared" si="1"/>
        <v>3.3444396541815691E-2</v>
      </c>
      <c r="O55" s="97">
        <f>L55/'סכום נכסי הקרן'!$C$42</f>
        <v>6.585491849087982E-7</v>
      </c>
    </row>
    <row r="56" spans="2:15">
      <c r="B56" s="89" t="s">
        <v>438</v>
      </c>
      <c r="C56" s="86" t="s">
        <v>439</v>
      </c>
      <c r="D56" s="99" t="s">
        <v>108</v>
      </c>
      <c r="E56" s="99" t="s">
        <v>304</v>
      </c>
      <c r="F56" s="86" t="s">
        <v>440</v>
      </c>
      <c r="G56" s="99" t="s">
        <v>404</v>
      </c>
      <c r="H56" s="99" t="s">
        <v>152</v>
      </c>
      <c r="I56" s="96">
        <v>2.294E-3</v>
      </c>
      <c r="J56" s="98">
        <v>10140</v>
      </c>
      <c r="K56" s="86"/>
      <c r="L56" s="96">
        <v>2.3262799999999997E-4</v>
      </c>
      <c r="M56" s="97">
        <v>1.2262218399945135E-10</v>
      </c>
      <c r="N56" s="97">
        <f t="shared" si="1"/>
        <v>3.0946505333545606E-3</v>
      </c>
      <c r="O56" s="97">
        <f>L56/'סכום נכסי הקרן'!$C$42</f>
        <v>6.0936353979959767E-8</v>
      </c>
    </row>
    <row r="57" spans="2:15">
      <c r="B57" s="89" t="s">
        <v>441</v>
      </c>
      <c r="C57" s="86" t="s">
        <v>442</v>
      </c>
      <c r="D57" s="99" t="s">
        <v>108</v>
      </c>
      <c r="E57" s="99" t="s">
        <v>304</v>
      </c>
      <c r="F57" s="86" t="s">
        <v>443</v>
      </c>
      <c r="G57" s="99" t="s">
        <v>144</v>
      </c>
      <c r="H57" s="99" t="s">
        <v>152</v>
      </c>
      <c r="I57" s="96">
        <v>1.8660000000000003E-3</v>
      </c>
      <c r="J57" s="98">
        <v>32140</v>
      </c>
      <c r="K57" s="86"/>
      <c r="L57" s="96">
        <v>5.9973699999999993E-4</v>
      </c>
      <c r="M57" s="97">
        <v>3.5296414217229197E-10</v>
      </c>
      <c r="N57" s="97">
        <f t="shared" si="1"/>
        <v>7.9783019538596563E-3</v>
      </c>
      <c r="O57" s="97">
        <f>L57/'סכום נכסי הקרן'!$C$42</f>
        <v>1.5709968759942542E-7</v>
      </c>
    </row>
    <row r="58" spans="2:15">
      <c r="B58" s="89" t="s">
        <v>444</v>
      </c>
      <c r="C58" s="86" t="s">
        <v>445</v>
      </c>
      <c r="D58" s="99" t="s">
        <v>108</v>
      </c>
      <c r="E58" s="99" t="s">
        <v>304</v>
      </c>
      <c r="F58" s="86" t="s">
        <v>446</v>
      </c>
      <c r="G58" s="99" t="s">
        <v>392</v>
      </c>
      <c r="H58" s="99" t="s">
        <v>152</v>
      </c>
      <c r="I58" s="96">
        <v>4.3860000000000001E-3</v>
      </c>
      <c r="J58" s="98">
        <v>6647</v>
      </c>
      <c r="K58" s="86"/>
      <c r="L58" s="96">
        <v>2.91518E-4</v>
      </c>
      <c r="M58" s="97">
        <v>3.1230825636648501E-10</v>
      </c>
      <c r="N58" s="97">
        <f t="shared" si="1"/>
        <v>3.8780642664789059E-3</v>
      </c>
      <c r="O58" s="97">
        <f>L58/'סכום נכסי הקרן'!$C$42</f>
        <v>7.6362450089971612E-8</v>
      </c>
    </row>
    <row r="59" spans="2:15">
      <c r="B59" s="89" t="s">
        <v>447</v>
      </c>
      <c r="C59" s="86" t="s">
        <v>448</v>
      </c>
      <c r="D59" s="99" t="s">
        <v>108</v>
      </c>
      <c r="E59" s="99" t="s">
        <v>304</v>
      </c>
      <c r="F59" s="86" t="s">
        <v>449</v>
      </c>
      <c r="G59" s="99" t="s">
        <v>450</v>
      </c>
      <c r="H59" s="99" t="s">
        <v>152</v>
      </c>
      <c r="I59" s="96">
        <v>1.4119999999999998E-3</v>
      </c>
      <c r="J59" s="98">
        <v>26410</v>
      </c>
      <c r="K59" s="86"/>
      <c r="L59" s="96">
        <v>3.7284899999999997E-4</v>
      </c>
      <c r="M59" s="97">
        <v>2.0784830488814461E-10</v>
      </c>
      <c r="N59" s="97">
        <f t="shared" si="1"/>
        <v>4.9600106466578166E-3</v>
      </c>
      <c r="O59" s="97">
        <f>L59/'סכום נכסי הקרן'!$C$42</f>
        <v>9.7666913033143141E-8</v>
      </c>
    </row>
    <row r="60" spans="2:15">
      <c r="B60" s="89" t="s">
        <v>451</v>
      </c>
      <c r="C60" s="86" t="s">
        <v>452</v>
      </c>
      <c r="D60" s="99" t="s">
        <v>108</v>
      </c>
      <c r="E60" s="99" t="s">
        <v>304</v>
      </c>
      <c r="F60" s="86" t="s">
        <v>453</v>
      </c>
      <c r="G60" s="99" t="s">
        <v>450</v>
      </c>
      <c r="H60" s="99" t="s">
        <v>152</v>
      </c>
      <c r="I60" s="96">
        <v>5.006E-3</v>
      </c>
      <c r="J60" s="98">
        <v>13900</v>
      </c>
      <c r="K60" s="86"/>
      <c r="L60" s="96">
        <v>6.9590000000000006E-4</v>
      </c>
      <c r="M60" s="97">
        <v>2.2266031754136751E-10</v>
      </c>
      <c r="N60" s="97">
        <f t="shared" si="1"/>
        <v>9.2575584459370294E-3</v>
      </c>
      <c r="O60" s="97">
        <f>L60/'סכום נכסי הקרן'!$C$42</f>
        <v>1.8228935783591836E-7</v>
      </c>
    </row>
    <row r="61" spans="2:15">
      <c r="B61" s="89" t="s">
        <v>454</v>
      </c>
      <c r="C61" s="86" t="s">
        <v>455</v>
      </c>
      <c r="D61" s="99" t="s">
        <v>108</v>
      </c>
      <c r="E61" s="99" t="s">
        <v>304</v>
      </c>
      <c r="F61" s="86" t="s">
        <v>456</v>
      </c>
      <c r="G61" s="99" t="s">
        <v>145</v>
      </c>
      <c r="H61" s="99" t="s">
        <v>152</v>
      </c>
      <c r="I61" s="96">
        <v>2.6100000000000002E-2</v>
      </c>
      <c r="J61" s="98">
        <v>1291</v>
      </c>
      <c r="K61" s="86"/>
      <c r="L61" s="96">
        <v>3.3695099999999994E-4</v>
      </c>
      <c r="M61" s="97">
        <v>1.3050000000000001E-10</v>
      </c>
      <c r="N61" s="97">
        <f t="shared" si="1"/>
        <v>4.4824595141786565E-3</v>
      </c>
      <c r="O61" s="97">
        <f>L61/'סכום נכסי הקרן'!$C$42</f>
        <v>8.8263516902098738E-8</v>
      </c>
    </row>
    <row r="62" spans="2:15">
      <c r="B62" s="89" t="s">
        <v>457</v>
      </c>
      <c r="C62" s="86" t="s">
        <v>458</v>
      </c>
      <c r="D62" s="99" t="s">
        <v>108</v>
      </c>
      <c r="E62" s="99" t="s">
        <v>304</v>
      </c>
      <c r="F62" s="86" t="s">
        <v>459</v>
      </c>
      <c r="G62" s="99" t="s">
        <v>134</v>
      </c>
      <c r="H62" s="99" t="s">
        <v>152</v>
      </c>
      <c r="I62" s="96">
        <v>2.4477600000000002</v>
      </c>
      <c r="J62" s="98">
        <v>62.7</v>
      </c>
      <c r="K62" s="96">
        <v>1.0695E-4</v>
      </c>
      <c r="L62" s="96">
        <v>1.6416949999999999E-3</v>
      </c>
      <c r="M62" s="97">
        <v>4.7245717419524257E-10</v>
      </c>
      <c r="N62" s="97">
        <f t="shared" si="1"/>
        <v>2.1839470344737159E-2</v>
      </c>
      <c r="O62" s="97">
        <f>L62/'סכום נכסי הקרן'!$C$42</f>
        <v>4.3003811943158204E-7</v>
      </c>
    </row>
    <row r="63" spans="2:15">
      <c r="B63" s="89" t="s">
        <v>460</v>
      </c>
      <c r="C63" s="86" t="s">
        <v>461</v>
      </c>
      <c r="D63" s="99" t="s">
        <v>108</v>
      </c>
      <c r="E63" s="99" t="s">
        <v>304</v>
      </c>
      <c r="F63" s="86" t="s">
        <v>462</v>
      </c>
      <c r="G63" s="99" t="s">
        <v>312</v>
      </c>
      <c r="H63" s="99" t="s">
        <v>152</v>
      </c>
      <c r="I63" s="96">
        <v>4.3599999999999997E-4</v>
      </c>
      <c r="J63" s="98">
        <v>76010</v>
      </c>
      <c r="K63" s="86"/>
      <c r="L63" s="96">
        <v>3.3139400000000005E-4</v>
      </c>
      <c r="M63" s="97">
        <v>8.068252978961845E-11</v>
      </c>
      <c r="N63" s="97">
        <f t="shared" si="1"/>
        <v>4.4085347372220945E-3</v>
      </c>
      <c r="O63" s="97">
        <f>L63/'סכום נכסי הקרן'!$C$42</f>
        <v>8.6807873905268469E-8</v>
      </c>
    </row>
    <row r="64" spans="2:15">
      <c r="B64" s="89" t="s">
        <v>463</v>
      </c>
      <c r="C64" s="86" t="s">
        <v>464</v>
      </c>
      <c r="D64" s="99" t="s">
        <v>108</v>
      </c>
      <c r="E64" s="99" t="s">
        <v>304</v>
      </c>
      <c r="F64" s="86" t="s">
        <v>465</v>
      </c>
      <c r="G64" s="99" t="s">
        <v>343</v>
      </c>
      <c r="H64" s="99" t="s">
        <v>152</v>
      </c>
      <c r="I64" s="96">
        <v>7.3020000000000003E-3</v>
      </c>
      <c r="J64" s="98">
        <v>5188</v>
      </c>
      <c r="K64" s="86"/>
      <c r="L64" s="96">
        <v>3.7882899999999996E-4</v>
      </c>
      <c r="M64" s="97">
        <v>1.0794610624336065E-10</v>
      </c>
      <c r="N64" s="97">
        <f t="shared" si="1"/>
        <v>5.0395625930677946E-3</v>
      </c>
      <c r="O64" s="97">
        <f>L64/'סכום נכסי הקרן'!$C$42</f>
        <v>9.9233359878751397E-8</v>
      </c>
    </row>
    <row r="65" spans="2:15">
      <c r="B65" s="89" t="s">
        <v>466</v>
      </c>
      <c r="C65" s="86" t="s">
        <v>467</v>
      </c>
      <c r="D65" s="99" t="s">
        <v>108</v>
      </c>
      <c r="E65" s="99" t="s">
        <v>304</v>
      </c>
      <c r="F65" s="86" t="s">
        <v>468</v>
      </c>
      <c r="G65" s="99" t="s">
        <v>312</v>
      </c>
      <c r="H65" s="99" t="s">
        <v>152</v>
      </c>
      <c r="I65" s="96">
        <v>5.2544000000000007E-2</v>
      </c>
      <c r="J65" s="98">
        <v>943</v>
      </c>
      <c r="K65" s="86"/>
      <c r="L65" s="96">
        <v>4.9549300000000006E-4</v>
      </c>
      <c r="M65" s="97">
        <v>6.4635278184300775E-11</v>
      </c>
      <c r="N65" s="97">
        <f t="shared" si="1"/>
        <v>6.5915439101202422E-3</v>
      </c>
      <c r="O65" s="97">
        <f>L65/'סכום נכסי הקרן'!$C$42</f>
        <v>1.2979321854029701E-7</v>
      </c>
    </row>
    <row r="66" spans="2:15">
      <c r="B66" s="89" t="s">
        <v>469</v>
      </c>
      <c r="C66" s="86" t="s">
        <v>470</v>
      </c>
      <c r="D66" s="99" t="s">
        <v>108</v>
      </c>
      <c r="E66" s="99" t="s">
        <v>304</v>
      </c>
      <c r="F66" s="86" t="s">
        <v>471</v>
      </c>
      <c r="G66" s="99" t="s">
        <v>450</v>
      </c>
      <c r="H66" s="99" t="s">
        <v>152</v>
      </c>
      <c r="I66" s="96">
        <v>1.4825E-2</v>
      </c>
      <c r="J66" s="98">
        <v>6951</v>
      </c>
      <c r="K66" s="86"/>
      <c r="L66" s="96">
        <v>1.030511E-3</v>
      </c>
      <c r="M66" s="97">
        <v>2.3878347830940006E-10</v>
      </c>
      <c r="N66" s="97">
        <f t="shared" si="1"/>
        <v>1.3708888937607433E-2</v>
      </c>
      <c r="O66" s="97">
        <f>L66/'סכום נכסי הקרן'!$C$42</f>
        <v>2.6993991727669211E-7</v>
      </c>
    </row>
    <row r="67" spans="2:15">
      <c r="B67" s="89" t="s">
        <v>472</v>
      </c>
      <c r="C67" s="86" t="s">
        <v>473</v>
      </c>
      <c r="D67" s="99" t="s">
        <v>108</v>
      </c>
      <c r="E67" s="99" t="s">
        <v>304</v>
      </c>
      <c r="F67" s="86" t="s">
        <v>474</v>
      </c>
      <c r="G67" s="99" t="s">
        <v>434</v>
      </c>
      <c r="H67" s="99" t="s">
        <v>152</v>
      </c>
      <c r="I67" s="96">
        <v>2.7505000000000002E-2</v>
      </c>
      <c r="J67" s="98">
        <v>2885</v>
      </c>
      <c r="K67" s="86"/>
      <c r="L67" s="96">
        <v>7.9352999999999997E-4</v>
      </c>
      <c r="M67" s="97">
        <v>2.5547111525425413E-10</v>
      </c>
      <c r="N67" s="97">
        <f t="shared" si="1"/>
        <v>1.055633044058688E-2</v>
      </c>
      <c r="O67" s="97">
        <f>L67/'סכום נכסי הקרן'!$C$42</f>
        <v>2.0786330525008805E-7</v>
      </c>
    </row>
    <row r="68" spans="2:15">
      <c r="B68" s="89" t="s">
        <v>475</v>
      </c>
      <c r="C68" s="86" t="s">
        <v>476</v>
      </c>
      <c r="D68" s="99" t="s">
        <v>108</v>
      </c>
      <c r="E68" s="99" t="s">
        <v>304</v>
      </c>
      <c r="F68" s="86" t="s">
        <v>477</v>
      </c>
      <c r="G68" s="99" t="s">
        <v>392</v>
      </c>
      <c r="H68" s="99" t="s">
        <v>152</v>
      </c>
      <c r="I68" s="96">
        <v>1.0250000000000001E-3</v>
      </c>
      <c r="J68" s="98">
        <v>13550</v>
      </c>
      <c r="K68" s="86"/>
      <c r="L68" s="96">
        <v>1.3882E-4</v>
      </c>
      <c r="M68" s="97">
        <v>1.1583776926065669E-10</v>
      </c>
      <c r="N68" s="97">
        <f t="shared" si="1"/>
        <v>1.8467226088015208E-3</v>
      </c>
      <c r="O68" s="97">
        <f>L68/'סכום נכסי הקרן'!$C$42</f>
        <v>3.6363570419287519E-8</v>
      </c>
    </row>
    <row r="69" spans="2:15">
      <c r="B69" s="89" t="s">
        <v>478</v>
      </c>
      <c r="C69" s="86" t="s">
        <v>479</v>
      </c>
      <c r="D69" s="99" t="s">
        <v>108</v>
      </c>
      <c r="E69" s="99" t="s">
        <v>304</v>
      </c>
      <c r="F69" s="86" t="s">
        <v>480</v>
      </c>
      <c r="G69" s="99" t="s">
        <v>343</v>
      </c>
      <c r="H69" s="99" t="s">
        <v>152</v>
      </c>
      <c r="I69" s="96">
        <v>6.7330000000000003E-3</v>
      </c>
      <c r="J69" s="98">
        <v>5049</v>
      </c>
      <c r="K69" s="86"/>
      <c r="L69" s="96">
        <v>3.3996599999999998E-4</v>
      </c>
      <c r="M69" s="97">
        <v>1.0641369551373421E-10</v>
      </c>
      <c r="N69" s="97">
        <f t="shared" si="1"/>
        <v>4.5225680624104434E-3</v>
      </c>
      <c r="O69" s="97">
        <f>L69/'סכום נכסי הקרן'!$C$42</f>
        <v>8.9053289015728991E-8</v>
      </c>
    </row>
    <row r="70" spans="2:15">
      <c r="B70" s="89" t="s">
        <v>481</v>
      </c>
      <c r="C70" s="86" t="s">
        <v>482</v>
      </c>
      <c r="D70" s="99" t="s">
        <v>108</v>
      </c>
      <c r="E70" s="99" t="s">
        <v>304</v>
      </c>
      <c r="F70" s="86" t="s">
        <v>483</v>
      </c>
      <c r="G70" s="99" t="s">
        <v>350</v>
      </c>
      <c r="H70" s="99" t="s">
        <v>152</v>
      </c>
      <c r="I70" s="96">
        <v>7.8200000000000003E-4</v>
      </c>
      <c r="J70" s="98">
        <v>13140</v>
      </c>
      <c r="K70" s="86"/>
      <c r="L70" s="96">
        <v>1.0275800000000001E-4</v>
      </c>
      <c r="M70" s="97">
        <v>2.8006095301017713E-11</v>
      </c>
      <c r="N70" s="97">
        <f t="shared" si="1"/>
        <v>1.3669897841465687E-3</v>
      </c>
      <c r="O70" s="97">
        <f>L70/'סכום נכסי הקרן'!$C$42</f>
        <v>2.6917214876423764E-8</v>
      </c>
    </row>
    <row r="71" spans="2:15">
      <c r="B71" s="89" t="s">
        <v>484</v>
      </c>
      <c r="C71" s="86" t="s">
        <v>485</v>
      </c>
      <c r="D71" s="99" t="s">
        <v>108</v>
      </c>
      <c r="E71" s="99" t="s">
        <v>304</v>
      </c>
      <c r="F71" s="86" t="s">
        <v>486</v>
      </c>
      <c r="G71" s="99" t="s">
        <v>134</v>
      </c>
      <c r="H71" s="99" t="s">
        <v>152</v>
      </c>
      <c r="I71" s="96">
        <v>1.9594E-2</v>
      </c>
      <c r="J71" s="98">
        <v>2064</v>
      </c>
      <c r="K71" s="86"/>
      <c r="L71" s="96">
        <v>4.0442800000000002E-4</v>
      </c>
      <c r="M71" s="97">
        <v>1.9957688966027927E-10</v>
      </c>
      <c r="N71" s="97">
        <f t="shared" si="1"/>
        <v>5.38010611750743E-3</v>
      </c>
      <c r="O71" s="97">
        <f>L71/'סכום נכסי הקרן'!$C$42</f>
        <v>1.059389573370668E-7</v>
      </c>
    </row>
    <row r="72" spans="2:15">
      <c r="B72" s="89" t="s">
        <v>487</v>
      </c>
      <c r="C72" s="86" t="s">
        <v>488</v>
      </c>
      <c r="D72" s="99" t="s">
        <v>108</v>
      </c>
      <c r="E72" s="99" t="s">
        <v>304</v>
      </c>
      <c r="F72" s="86" t="s">
        <v>489</v>
      </c>
      <c r="G72" s="99" t="s">
        <v>179</v>
      </c>
      <c r="H72" s="99" t="s">
        <v>152</v>
      </c>
      <c r="I72" s="96">
        <v>8.7849999999999994E-3</v>
      </c>
      <c r="J72" s="98">
        <v>1099</v>
      </c>
      <c r="K72" s="86"/>
      <c r="L72" s="96">
        <v>9.6552000000000007E-5</v>
      </c>
      <c r="M72" s="97">
        <v>5.9644868545900733E-11</v>
      </c>
      <c r="N72" s="97">
        <f t="shared" si="1"/>
        <v>1.2844313594943411E-3</v>
      </c>
      <c r="O72" s="97">
        <f>L72/'סכום נכסי הקרן'!$C$42</f>
        <v>2.5291567865747359E-8</v>
      </c>
    </row>
    <row r="73" spans="2:15">
      <c r="B73" s="89" t="s">
        <v>490</v>
      </c>
      <c r="C73" s="86" t="s">
        <v>491</v>
      </c>
      <c r="D73" s="99" t="s">
        <v>108</v>
      </c>
      <c r="E73" s="99" t="s">
        <v>304</v>
      </c>
      <c r="F73" s="86" t="s">
        <v>492</v>
      </c>
      <c r="G73" s="99" t="s">
        <v>139</v>
      </c>
      <c r="H73" s="99" t="s">
        <v>152</v>
      </c>
      <c r="I73" s="96">
        <v>2.6510000000000001E-3</v>
      </c>
      <c r="J73" s="98">
        <v>7901</v>
      </c>
      <c r="K73" s="86"/>
      <c r="L73" s="96">
        <v>2.09454E-4</v>
      </c>
      <c r="M73" s="97">
        <v>2.4334781976509363E-10</v>
      </c>
      <c r="N73" s="97">
        <f t="shared" si="1"/>
        <v>2.7863667865142897E-3</v>
      </c>
      <c r="O73" s="97">
        <f>L73/'סכום נכסי הקרן'!$C$42</f>
        <v>5.486597953177819E-8</v>
      </c>
    </row>
    <row r="74" spans="2:15">
      <c r="B74" s="89" t="s">
        <v>493</v>
      </c>
      <c r="C74" s="86" t="s">
        <v>494</v>
      </c>
      <c r="D74" s="99" t="s">
        <v>108</v>
      </c>
      <c r="E74" s="99" t="s">
        <v>304</v>
      </c>
      <c r="F74" s="86" t="s">
        <v>495</v>
      </c>
      <c r="G74" s="99" t="s">
        <v>358</v>
      </c>
      <c r="H74" s="99" t="s">
        <v>152</v>
      </c>
      <c r="I74" s="96">
        <v>1.6050000000000001E-3</v>
      </c>
      <c r="J74" s="98">
        <v>15440</v>
      </c>
      <c r="K74" s="86"/>
      <c r="L74" s="96">
        <v>2.4783800000000001E-4</v>
      </c>
      <c r="M74" s="97">
        <v>1.6809882325586999E-10</v>
      </c>
      <c r="N74" s="97">
        <f t="shared" si="1"/>
        <v>3.2969891796581999E-3</v>
      </c>
      <c r="O74" s="97">
        <f>L74/'סכום נכסי הקרן'!$C$42</f>
        <v>6.492057747857211E-8</v>
      </c>
    </row>
    <row r="75" spans="2:15">
      <c r="B75" s="89" t="s">
        <v>496</v>
      </c>
      <c r="C75" s="86" t="s">
        <v>497</v>
      </c>
      <c r="D75" s="99" t="s">
        <v>108</v>
      </c>
      <c r="E75" s="99" t="s">
        <v>304</v>
      </c>
      <c r="F75" s="86" t="s">
        <v>498</v>
      </c>
      <c r="G75" s="99" t="s">
        <v>179</v>
      </c>
      <c r="H75" s="99" t="s">
        <v>152</v>
      </c>
      <c r="I75" s="96">
        <v>1.5167999999999999E-2</v>
      </c>
      <c r="J75" s="98">
        <v>1537</v>
      </c>
      <c r="K75" s="86"/>
      <c r="L75" s="96">
        <v>2.33138E-4</v>
      </c>
      <c r="M75" s="97">
        <v>9.2407593959569985E-11</v>
      </c>
      <c r="N75" s="97">
        <f t="shared" si="1"/>
        <v>3.1014350639012311E-3</v>
      </c>
      <c r="O75" s="97">
        <f>L75/'סכום נכסי הקרן'!$C$42</f>
        <v>6.1069947272812659E-8</v>
      </c>
    </row>
    <row r="76" spans="2:15">
      <c r="B76" s="89" t="s">
        <v>499</v>
      </c>
      <c r="C76" s="86" t="s">
        <v>500</v>
      </c>
      <c r="D76" s="99" t="s">
        <v>108</v>
      </c>
      <c r="E76" s="99" t="s">
        <v>304</v>
      </c>
      <c r="F76" s="86" t="s">
        <v>501</v>
      </c>
      <c r="G76" s="99" t="s">
        <v>392</v>
      </c>
      <c r="H76" s="99" t="s">
        <v>152</v>
      </c>
      <c r="I76" s="96">
        <v>3.9399999999999998E-4</v>
      </c>
      <c r="J76" s="98">
        <v>29110</v>
      </c>
      <c r="K76" s="86"/>
      <c r="L76" s="96">
        <v>1.1458200000000001E-4</v>
      </c>
      <c r="M76" s="97">
        <v>1.710165195881193E-10</v>
      </c>
      <c r="N76" s="97">
        <f t="shared" si="1"/>
        <v>1.5242844688207453E-3</v>
      </c>
      <c r="O76" s="97">
        <f>L76/'סכום נכסי הקרן'!$C$42</f>
        <v>3.0014483689546194E-8</v>
      </c>
    </row>
    <row r="77" spans="2:15">
      <c r="B77" s="89" t="s">
        <v>502</v>
      </c>
      <c r="C77" s="86" t="s">
        <v>503</v>
      </c>
      <c r="D77" s="99" t="s">
        <v>108</v>
      </c>
      <c r="E77" s="99" t="s">
        <v>304</v>
      </c>
      <c r="F77" s="86" t="s">
        <v>504</v>
      </c>
      <c r="G77" s="99" t="s">
        <v>505</v>
      </c>
      <c r="H77" s="99" t="s">
        <v>152</v>
      </c>
      <c r="I77" s="96">
        <v>1.9910000000000001E-3</v>
      </c>
      <c r="J77" s="98">
        <v>2370</v>
      </c>
      <c r="K77" s="86"/>
      <c r="L77" s="96">
        <v>4.7187000000000001E-5</v>
      </c>
      <c r="M77" s="97">
        <v>4.9444307816568923E-11</v>
      </c>
      <c r="N77" s="97">
        <f t="shared" si="1"/>
        <v>6.2772871157986863E-4</v>
      </c>
      <c r="O77" s="97">
        <f>L77/'סכום נכסי הקרן'!$C$42</f>
        <v>1.2360522960487826E-8</v>
      </c>
    </row>
    <row r="78" spans="2:15">
      <c r="B78" s="89" t="s">
        <v>506</v>
      </c>
      <c r="C78" s="86" t="s">
        <v>507</v>
      </c>
      <c r="D78" s="99" t="s">
        <v>108</v>
      </c>
      <c r="E78" s="99" t="s">
        <v>304</v>
      </c>
      <c r="F78" s="86" t="s">
        <v>508</v>
      </c>
      <c r="G78" s="99" t="s">
        <v>350</v>
      </c>
      <c r="H78" s="99" t="s">
        <v>152</v>
      </c>
      <c r="I78" s="96">
        <v>1.096E-3</v>
      </c>
      <c r="J78" s="98">
        <v>3797</v>
      </c>
      <c r="K78" s="86"/>
      <c r="L78" s="96">
        <v>4.1615000000000001E-5</v>
      </c>
      <c r="M78" s="97">
        <v>2.8518469416868856E-11</v>
      </c>
      <c r="N78" s="97">
        <f t="shared" si="1"/>
        <v>5.536043896072272E-4</v>
      </c>
      <c r="O78" s="97">
        <f>L78/'סכום נכסי הקרן'!$C$42</f>
        <v>1.0900950749161865E-8</v>
      </c>
    </row>
    <row r="79" spans="2:15">
      <c r="B79" s="89" t="s">
        <v>509</v>
      </c>
      <c r="C79" s="86" t="s">
        <v>510</v>
      </c>
      <c r="D79" s="99" t="s">
        <v>108</v>
      </c>
      <c r="E79" s="99" t="s">
        <v>304</v>
      </c>
      <c r="F79" s="86" t="s">
        <v>511</v>
      </c>
      <c r="G79" s="99" t="s">
        <v>308</v>
      </c>
      <c r="H79" s="99" t="s">
        <v>152</v>
      </c>
      <c r="I79" s="96">
        <v>2.5929999999999998E-3</v>
      </c>
      <c r="J79" s="98">
        <v>9538</v>
      </c>
      <c r="K79" s="86"/>
      <c r="L79" s="96">
        <v>2.4736400000000003E-4</v>
      </c>
      <c r="M79" s="97">
        <v>2.0616123955618008E-10</v>
      </c>
      <c r="N79" s="97">
        <f t="shared" si="1"/>
        <v>3.2906835571501181E-3</v>
      </c>
      <c r="O79" s="97">
        <f>L79/'סכום נכסי הקרן'!$C$42</f>
        <v>6.4796414300508853E-8</v>
      </c>
    </row>
    <row r="80" spans="2:15">
      <c r="B80" s="89" t="s">
        <v>512</v>
      </c>
      <c r="C80" s="86" t="s">
        <v>513</v>
      </c>
      <c r="D80" s="99" t="s">
        <v>108</v>
      </c>
      <c r="E80" s="99" t="s">
        <v>304</v>
      </c>
      <c r="F80" s="86" t="s">
        <v>514</v>
      </c>
      <c r="G80" s="99" t="s">
        <v>505</v>
      </c>
      <c r="H80" s="99" t="s">
        <v>152</v>
      </c>
      <c r="I80" s="96">
        <v>1.5013E-2</v>
      </c>
      <c r="J80" s="98">
        <v>206.6</v>
      </c>
      <c r="K80" s="86"/>
      <c r="L80" s="96">
        <v>3.1015999999999996E-5</v>
      </c>
      <c r="M80" s="97">
        <v>4.2566442863142848E-11</v>
      </c>
      <c r="N80" s="97">
        <f t="shared" si="1"/>
        <v>4.1260588124613138E-4</v>
      </c>
      <c r="O80" s="97">
        <f>L80/'סכום נכסי הקרן'!$C$42</f>
        <v>8.1245677865193891E-9</v>
      </c>
    </row>
    <row r="81" spans="2:15">
      <c r="B81" s="89" t="s">
        <v>515</v>
      </c>
      <c r="C81" s="86" t="s">
        <v>516</v>
      </c>
      <c r="D81" s="99" t="s">
        <v>108</v>
      </c>
      <c r="E81" s="99" t="s">
        <v>304</v>
      </c>
      <c r="F81" s="86" t="s">
        <v>517</v>
      </c>
      <c r="G81" s="99" t="s">
        <v>312</v>
      </c>
      <c r="H81" s="99" t="s">
        <v>152</v>
      </c>
      <c r="I81" s="96">
        <v>2.7215E-2</v>
      </c>
      <c r="J81" s="98">
        <v>2064</v>
      </c>
      <c r="K81" s="86"/>
      <c r="L81" s="96">
        <v>5.6171300000000003E-4</v>
      </c>
      <c r="M81" s="97">
        <v>1.5265924210046058E-10</v>
      </c>
      <c r="N81" s="97">
        <f t="shared" si="1"/>
        <v>7.4724686411016322E-3</v>
      </c>
      <c r="O81" s="97">
        <f>L81/'סכום נכסי הקרן'!$C$42</f>
        <v>1.4713939080052765E-7</v>
      </c>
    </row>
    <row r="82" spans="2:15">
      <c r="B82" s="89" t="s">
        <v>518</v>
      </c>
      <c r="C82" s="86" t="s">
        <v>519</v>
      </c>
      <c r="D82" s="99" t="s">
        <v>108</v>
      </c>
      <c r="E82" s="99" t="s">
        <v>304</v>
      </c>
      <c r="F82" s="86" t="s">
        <v>520</v>
      </c>
      <c r="G82" s="99" t="s">
        <v>139</v>
      </c>
      <c r="H82" s="99" t="s">
        <v>152</v>
      </c>
      <c r="I82" s="96">
        <v>1.72E-3</v>
      </c>
      <c r="J82" s="98">
        <v>19860</v>
      </c>
      <c r="K82" s="86"/>
      <c r="L82" s="96">
        <v>3.4155200000000001E-4</v>
      </c>
      <c r="M82" s="97">
        <v>1.2485859945092704E-10</v>
      </c>
      <c r="N82" s="97">
        <f t="shared" si="1"/>
        <v>4.5436666221104812E-3</v>
      </c>
      <c r="O82" s="97">
        <f>L82/'סכום נכסי הקרן'!$C$42</f>
        <v>8.9468737961738153E-8</v>
      </c>
    </row>
    <row r="83" spans="2:15">
      <c r="B83" s="89" t="s">
        <v>521</v>
      </c>
      <c r="C83" s="86" t="s">
        <v>522</v>
      </c>
      <c r="D83" s="99" t="s">
        <v>108</v>
      </c>
      <c r="E83" s="99" t="s">
        <v>304</v>
      </c>
      <c r="F83" s="86" t="s">
        <v>523</v>
      </c>
      <c r="G83" s="99" t="s">
        <v>134</v>
      </c>
      <c r="H83" s="99" t="s">
        <v>152</v>
      </c>
      <c r="I83" s="96">
        <v>0.18686900000000001</v>
      </c>
      <c r="J83" s="98">
        <v>264.3</v>
      </c>
      <c r="K83" s="86"/>
      <c r="L83" s="96">
        <v>4.9389499999999995E-4</v>
      </c>
      <c r="M83" s="97">
        <v>1.6628059203760373E-10</v>
      </c>
      <c r="N83" s="97">
        <f t="shared" si="1"/>
        <v>6.5702857144073401E-3</v>
      </c>
      <c r="O83" s="97">
        <f>L83/'סכום נכסי הקרן'!$C$42</f>
        <v>1.2937462622269131E-7</v>
      </c>
    </row>
    <row r="84" spans="2:15">
      <c r="B84" s="89" t="s">
        <v>524</v>
      </c>
      <c r="C84" s="86" t="s">
        <v>525</v>
      </c>
      <c r="D84" s="99" t="s">
        <v>108</v>
      </c>
      <c r="E84" s="99" t="s">
        <v>304</v>
      </c>
      <c r="F84" s="86" t="s">
        <v>526</v>
      </c>
      <c r="G84" s="99" t="s">
        <v>134</v>
      </c>
      <c r="H84" s="99" t="s">
        <v>152</v>
      </c>
      <c r="I84" s="96">
        <v>1.9921999999999999E-2</v>
      </c>
      <c r="J84" s="98">
        <v>801</v>
      </c>
      <c r="K84" s="86"/>
      <c r="L84" s="96">
        <v>1.59572E-4</v>
      </c>
      <c r="M84" s="97">
        <v>2.2511859801895632E-10</v>
      </c>
      <c r="N84" s="97">
        <f t="shared" si="1"/>
        <v>2.1227864870456436E-3</v>
      </c>
      <c r="O84" s="97">
        <f>L84/'סכום נכסי הקרן'!$C$42</f>
        <v>4.1799507700234457E-8</v>
      </c>
    </row>
    <row r="85" spans="2:15">
      <c r="B85" s="85"/>
      <c r="C85" s="86"/>
      <c r="D85" s="86"/>
      <c r="E85" s="86"/>
      <c r="F85" s="86"/>
      <c r="G85" s="86"/>
      <c r="H85" s="86"/>
      <c r="I85" s="96"/>
      <c r="J85" s="98"/>
      <c r="K85" s="86"/>
      <c r="L85" s="86"/>
      <c r="M85" s="86"/>
      <c r="N85" s="97"/>
      <c r="O85" s="86"/>
    </row>
    <row r="86" spans="2:15">
      <c r="B86" s="104" t="s">
        <v>29</v>
      </c>
      <c r="C86" s="84"/>
      <c r="D86" s="84"/>
      <c r="E86" s="84"/>
      <c r="F86" s="84"/>
      <c r="G86" s="84"/>
      <c r="H86" s="84"/>
      <c r="I86" s="93"/>
      <c r="J86" s="95"/>
      <c r="K86" s="84"/>
      <c r="L86" s="93">
        <v>2.596775E-3</v>
      </c>
      <c r="M86" s="84"/>
      <c r="N86" s="94">
        <f t="shared" ref="N86:N123" si="2">L86/$L$11</f>
        <v>3.4544900608489908E-2</v>
      </c>
      <c r="O86" s="94">
        <f>L86/'סכום נכסי הקרן'!$C$42</f>
        <v>6.8021906480006728E-7</v>
      </c>
    </row>
    <row r="87" spans="2:15">
      <c r="B87" s="89" t="s">
        <v>527</v>
      </c>
      <c r="C87" s="86" t="s">
        <v>528</v>
      </c>
      <c r="D87" s="99" t="s">
        <v>108</v>
      </c>
      <c r="E87" s="99" t="s">
        <v>304</v>
      </c>
      <c r="F87" s="86" t="s">
        <v>529</v>
      </c>
      <c r="G87" s="99" t="s">
        <v>434</v>
      </c>
      <c r="H87" s="99" t="s">
        <v>152</v>
      </c>
      <c r="I87" s="96">
        <v>1.0020000000000001E-3</v>
      </c>
      <c r="J87" s="98">
        <v>2711</v>
      </c>
      <c r="K87" s="86"/>
      <c r="L87" s="96">
        <v>2.7160000000000004E-5</v>
      </c>
      <c r="M87" s="97">
        <v>2.0770205658202014E-10</v>
      </c>
      <c r="N87" s="97">
        <f t="shared" si="2"/>
        <v>3.6130950911287499E-4</v>
      </c>
      <c r="O87" s="97">
        <f>L87/'סכום נכסי הקרן'!$C$42</f>
        <v>7.1144977134984087E-9</v>
      </c>
    </row>
    <row r="88" spans="2:15">
      <c r="B88" s="89" t="s">
        <v>530</v>
      </c>
      <c r="C88" s="86" t="s">
        <v>531</v>
      </c>
      <c r="D88" s="99" t="s">
        <v>108</v>
      </c>
      <c r="E88" s="99" t="s">
        <v>304</v>
      </c>
      <c r="F88" s="86" t="s">
        <v>532</v>
      </c>
      <c r="G88" s="99" t="s">
        <v>144</v>
      </c>
      <c r="H88" s="99" t="s">
        <v>152</v>
      </c>
      <c r="I88" s="96">
        <v>1.3095000000000001E-2</v>
      </c>
      <c r="J88" s="98">
        <v>333.5</v>
      </c>
      <c r="K88" s="86"/>
      <c r="L88" s="96">
        <v>4.3672999999999987E-5</v>
      </c>
      <c r="M88" s="97">
        <v>2.3814330061704487E-10</v>
      </c>
      <c r="N88" s="97">
        <f t="shared" si="2"/>
        <v>5.8098196581320258E-4</v>
      </c>
      <c r="O88" s="97">
        <f>L88/'סכום נכסי הקרן'!$C$42</f>
        <v>1.1440038977968184E-8</v>
      </c>
    </row>
    <row r="89" spans="2:15">
      <c r="B89" s="89" t="s">
        <v>533</v>
      </c>
      <c r="C89" s="86" t="s">
        <v>534</v>
      </c>
      <c r="D89" s="99" t="s">
        <v>108</v>
      </c>
      <c r="E89" s="99" t="s">
        <v>304</v>
      </c>
      <c r="F89" s="86" t="s">
        <v>535</v>
      </c>
      <c r="G89" s="99" t="s">
        <v>144</v>
      </c>
      <c r="H89" s="99" t="s">
        <v>152</v>
      </c>
      <c r="I89" s="96">
        <v>4.1679999999999998E-3</v>
      </c>
      <c r="J89" s="98">
        <v>1838</v>
      </c>
      <c r="K89" s="86"/>
      <c r="L89" s="96">
        <v>7.6614999999999997E-5</v>
      </c>
      <c r="M89" s="97">
        <v>3.1397959494221662E-10</v>
      </c>
      <c r="N89" s="97">
        <f t="shared" si="2"/>
        <v>1.0192094271238186E-3</v>
      </c>
      <c r="O89" s="97">
        <f>L89/'סכום נכסי הקרן'!$C$42</f>
        <v>2.0069117905731977E-8</v>
      </c>
    </row>
    <row r="90" spans="2:15">
      <c r="B90" s="89" t="s">
        <v>536</v>
      </c>
      <c r="C90" s="86" t="s">
        <v>537</v>
      </c>
      <c r="D90" s="99" t="s">
        <v>108</v>
      </c>
      <c r="E90" s="99" t="s">
        <v>304</v>
      </c>
      <c r="F90" s="86" t="s">
        <v>538</v>
      </c>
      <c r="G90" s="99" t="s">
        <v>139</v>
      </c>
      <c r="H90" s="99" t="s">
        <v>152</v>
      </c>
      <c r="I90" s="96">
        <v>4.4999999999999999E-4</v>
      </c>
      <c r="J90" s="98">
        <v>8330</v>
      </c>
      <c r="K90" s="86"/>
      <c r="L90" s="96">
        <v>3.7492E-5</v>
      </c>
      <c r="M90" s="97">
        <v>4.4843049327354258E-11</v>
      </c>
      <c r="N90" s="97">
        <f t="shared" si="2"/>
        <v>4.9875611618777277E-4</v>
      </c>
      <c r="O90" s="97">
        <f>L90/'סכום נכסי הקרן'!$C$42</f>
        <v>9.820940658117905E-9</v>
      </c>
    </row>
    <row r="91" spans="2:15">
      <c r="B91" s="89" t="s">
        <v>539</v>
      </c>
      <c r="C91" s="86" t="s">
        <v>540</v>
      </c>
      <c r="D91" s="99" t="s">
        <v>108</v>
      </c>
      <c r="E91" s="99" t="s">
        <v>304</v>
      </c>
      <c r="F91" s="86" t="s">
        <v>541</v>
      </c>
      <c r="G91" s="99" t="s">
        <v>542</v>
      </c>
      <c r="H91" s="99" t="s">
        <v>152</v>
      </c>
      <c r="I91" s="96">
        <v>6.1487E-2</v>
      </c>
      <c r="J91" s="98">
        <v>146.6</v>
      </c>
      <c r="K91" s="86"/>
      <c r="L91" s="96">
        <v>9.0140000000000001E-5</v>
      </c>
      <c r="M91" s="97">
        <v>1.8338726700154417E-10</v>
      </c>
      <c r="N91" s="97">
        <f t="shared" si="2"/>
        <v>1.1991325166213014E-3</v>
      </c>
      <c r="O91" s="97">
        <f>L91/'סכום נכסי הקרן'!$C$42</f>
        <v>2.3611959642663713E-8</v>
      </c>
    </row>
    <row r="92" spans="2:15">
      <c r="B92" s="89" t="s">
        <v>543</v>
      </c>
      <c r="C92" s="86" t="s">
        <v>544</v>
      </c>
      <c r="D92" s="99" t="s">
        <v>108</v>
      </c>
      <c r="E92" s="99" t="s">
        <v>304</v>
      </c>
      <c r="F92" s="86" t="s">
        <v>545</v>
      </c>
      <c r="G92" s="99" t="s">
        <v>427</v>
      </c>
      <c r="H92" s="99" t="s">
        <v>152</v>
      </c>
      <c r="I92" s="96">
        <v>6.561E-3</v>
      </c>
      <c r="J92" s="98">
        <v>272.8</v>
      </c>
      <c r="K92" s="86"/>
      <c r="L92" s="96">
        <v>1.7899000000000003E-5</v>
      </c>
      <c r="M92" s="97">
        <v>3.3988943672741334E-10</v>
      </c>
      <c r="N92" s="97">
        <f t="shared" si="2"/>
        <v>2.3811041618598488E-4</v>
      </c>
      <c r="O92" s="97">
        <f>L92/'סכום נכסי הקרן'!$C$42</f>
        <v>4.6886006838699565E-9</v>
      </c>
    </row>
    <row r="93" spans="2:15">
      <c r="B93" s="89" t="s">
        <v>546</v>
      </c>
      <c r="C93" s="86" t="s">
        <v>547</v>
      </c>
      <c r="D93" s="99" t="s">
        <v>108</v>
      </c>
      <c r="E93" s="99" t="s">
        <v>304</v>
      </c>
      <c r="F93" s="86" t="s">
        <v>548</v>
      </c>
      <c r="G93" s="99" t="s">
        <v>177</v>
      </c>
      <c r="H93" s="99" t="s">
        <v>152</v>
      </c>
      <c r="I93" s="96">
        <v>3.9379999999999997E-3</v>
      </c>
      <c r="J93" s="98">
        <v>557.6</v>
      </c>
      <c r="K93" s="86"/>
      <c r="L93" s="96">
        <v>2.1957999999999999E-5</v>
      </c>
      <c r="M93" s="97">
        <v>9.1442175699615654E-11</v>
      </c>
      <c r="N93" s="97">
        <f t="shared" si="2"/>
        <v>2.9210729753683756E-4</v>
      </c>
      <c r="O93" s="97">
        <f>L93/'סכום נכסי הקרן'!$C$42</f>
        <v>5.7518461263990438E-9</v>
      </c>
    </row>
    <row r="94" spans="2:15">
      <c r="B94" s="89" t="s">
        <v>549</v>
      </c>
      <c r="C94" s="86" t="s">
        <v>550</v>
      </c>
      <c r="D94" s="99" t="s">
        <v>108</v>
      </c>
      <c r="E94" s="99" t="s">
        <v>304</v>
      </c>
      <c r="F94" s="86" t="s">
        <v>551</v>
      </c>
      <c r="G94" s="99" t="s">
        <v>417</v>
      </c>
      <c r="H94" s="99" t="s">
        <v>152</v>
      </c>
      <c r="I94" s="96">
        <v>4.1279999999999997E-3</v>
      </c>
      <c r="J94" s="98">
        <v>1326</v>
      </c>
      <c r="K94" s="86"/>
      <c r="L94" s="96">
        <v>5.4739999999999988E-5</v>
      </c>
      <c r="M94" s="97">
        <v>1.4746136051537745E-10</v>
      </c>
      <c r="N94" s="97">
        <f t="shared" si="2"/>
        <v>7.2820627867594887E-4</v>
      </c>
      <c r="O94" s="97">
        <f>L94/'סכום נכסי הקרן'!$C$42</f>
        <v>1.4339013432875654E-8</v>
      </c>
    </row>
    <row r="95" spans="2:15">
      <c r="B95" s="89" t="s">
        <v>552</v>
      </c>
      <c r="C95" s="86" t="s">
        <v>553</v>
      </c>
      <c r="D95" s="99" t="s">
        <v>108</v>
      </c>
      <c r="E95" s="99" t="s">
        <v>304</v>
      </c>
      <c r="F95" s="86" t="s">
        <v>554</v>
      </c>
      <c r="G95" s="99" t="s">
        <v>144</v>
      </c>
      <c r="H95" s="99" t="s">
        <v>152</v>
      </c>
      <c r="I95" s="96">
        <v>2.2039999999999998E-3</v>
      </c>
      <c r="J95" s="98">
        <v>1934</v>
      </c>
      <c r="K95" s="86"/>
      <c r="L95" s="96">
        <v>4.2620999999999997E-5</v>
      </c>
      <c r="M95" s="97">
        <v>3.3130850323416624E-10</v>
      </c>
      <c r="N95" s="97">
        <f t="shared" si="2"/>
        <v>5.6698720868556115E-4</v>
      </c>
      <c r="O95" s="97">
        <f>L95/'סכום נכסי הקרן'!$C$42</f>
        <v>1.1164470068004994E-8</v>
      </c>
    </row>
    <row r="96" spans="2:15">
      <c r="B96" s="89" t="s">
        <v>555</v>
      </c>
      <c r="C96" s="86" t="s">
        <v>556</v>
      </c>
      <c r="D96" s="99" t="s">
        <v>108</v>
      </c>
      <c r="E96" s="99" t="s">
        <v>304</v>
      </c>
      <c r="F96" s="86" t="s">
        <v>557</v>
      </c>
      <c r="G96" s="99" t="s">
        <v>392</v>
      </c>
      <c r="H96" s="99" t="s">
        <v>152</v>
      </c>
      <c r="I96" s="96">
        <v>3.6600000000000001E-4</v>
      </c>
      <c r="J96" s="96">
        <v>3.6600000000000001E-4</v>
      </c>
      <c r="K96" s="86"/>
      <c r="L96" s="96">
        <v>3.6600000000000001E-4</v>
      </c>
      <c r="M96" s="97">
        <v>2.3150915504851256E-10</v>
      </c>
      <c r="N96" s="97">
        <f t="shared" si="2"/>
        <v>4.8688983923163565E-3</v>
      </c>
      <c r="O96" s="97">
        <f>L96/'סכום נכסי הקרן'!$C$42</f>
        <v>9.5872833694418896E-8</v>
      </c>
    </row>
    <row r="97" spans="2:15">
      <c r="B97" s="89" t="s">
        <v>558</v>
      </c>
      <c r="C97" s="86" t="s">
        <v>559</v>
      </c>
      <c r="D97" s="99" t="s">
        <v>108</v>
      </c>
      <c r="E97" s="99" t="s">
        <v>304</v>
      </c>
      <c r="F97" s="86" t="s">
        <v>560</v>
      </c>
      <c r="G97" s="99" t="s">
        <v>542</v>
      </c>
      <c r="H97" s="99" t="s">
        <v>152</v>
      </c>
      <c r="I97" s="96">
        <v>4.1029999999999999E-3</v>
      </c>
      <c r="J97" s="98">
        <v>286.8</v>
      </c>
      <c r="K97" s="86"/>
      <c r="L97" s="96">
        <v>1.1769E-5</v>
      </c>
      <c r="M97" s="97">
        <v>1.515056068152192E-10</v>
      </c>
      <c r="N97" s="97">
        <f t="shared" si="2"/>
        <v>1.5656301961522185E-4</v>
      </c>
      <c r="O97" s="97">
        <f>L97/'סכום נכסי הקרן'!$C$42</f>
        <v>3.0828616933049618E-9</v>
      </c>
    </row>
    <row r="98" spans="2:15">
      <c r="B98" s="89" t="s">
        <v>561</v>
      </c>
      <c r="C98" s="86" t="s">
        <v>562</v>
      </c>
      <c r="D98" s="99" t="s">
        <v>108</v>
      </c>
      <c r="E98" s="99" t="s">
        <v>304</v>
      </c>
      <c r="F98" s="86" t="s">
        <v>563</v>
      </c>
      <c r="G98" s="99" t="s">
        <v>175</v>
      </c>
      <c r="H98" s="99" t="s">
        <v>152</v>
      </c>
      <c r="I98" s="96">
        <v>2.5379999999999999E-3</v>
      </c>
      <c r="J98" s="98">
        <v>580</v>
      </c>
      <c r="K98" s="86"/>
      <c r="L98" s="96">
        <v>1.4722999999999999E-5</v>
      </c>
      <c r="M98" s="97">
        <v>4.2071802543006729E-10</v>
      </c>
      <c r="N98" s="97">
        <f t="shared" si="2"/>
        <v>1.9586008478162216E-4</v>
      </c>
      <c r="O98" s="97">
        <f>L98/'סכום נכסי הקרן'!$C$42</f>
        <v>3.8566550013194791E-9</v>
      </c>
    </row>
    <row r="99" spans="2:15">
      <c r="B99" s="89" t="s">
        <v>564</v>
      </c>
      <c r="C99" s="86" t="s">
        <v>565</v>
      </c>
      <c r="D99" s="99" t="s">
        <v>108</v>
      </c>
      <c r="E99" s="99" t="s">
        <v>304</v>
      </c>
      <c r="F99" s="86" t="s">
        <v>566</v>
      </c>
      <c r="G99" s="99" t="s">
        <v>178</v>
      </c>
      <c r="H99" s="99" t="s">
        <v>152</v>
      </c>
      <c r="I99" s="96">
        <v>5.7999999999999996E-3</v>
      </c>
      <c r="J99" s="98">
        <v>266.39999999999998</v>
      </c>
      <c r="K99" s="86"/>
      <c r="L99" s="96">
        <v>1.5452E-5</v>
      </c>
      <c r="M99" s="97">
        <v>3.7605365533554324E-10</v>
      </c>
      <c r="N99" s="97">
        <f t="shared" si="2"/>
        <v>2.0555797256303917E-4</v>
      </c>
      <c r="O99" s="97">
        <f>L99/'סכום נכסי הקרן'!$C$42</f>
        <v>4.047614825809183E-9</v>
      </c>
    </row>
    <row r="100" spans="2:15">
      <c r="B100" s="89" t="s">
        <v>567</v>
      </c>
      <c r="C100" s="86" t="s">
        <v>568</v>
      </c>
      <c r="D100" s="99" t="s">
        <v>108</v>
      </c>
      <c r="E100" s="99" t="s">
        <v>304</v>
      </c>
      <c r="F100" s="86" t="s">
        <v>569</v>
      </c>
      <c r="G100" s="99" t="s">
        <v>358</v>
      </c>
      <c r="H100" s="99" t="s">
        <v>152</v>
      </c>
      <c r="I100" s="96">
        <v>8.1200000000000005E-3</v>
      </c>
      <c r="J100" s="98">
        <v>694</v>
      </c>
      <c r="K100" s="86"/>
      <c r="L100" s="96">
        <v>5.6353000000000001E-5</v>
      </c>
      <c r="M100" s="97">
        <v>2.3720607698599183E-10</v>
      </c>
      <c r="N100" s="97">
        <f t="shared" si="2"/>
        <v>7.496640194049279E-4</v>
      </c>
      <c r="O100" s="97">
        <f>L100/'סכום נכסי הקרן'!$C$42</f>
        <v>1.4761534964977016E-8</v>
      </c>
    </row>
    <row r="101" spans="2:15">
      <c r="B101" s="89" t="s">
        <v>570</v>
      </c>
      <c r="C101" s="86" t="s">
        <v>571</v>
      </c>
      <c r="D101" s="99" t="s">
        <v>108</v>
      </c>
      <c r="E101" s="99" t="s">
        <v>304</v>
      </c>
      <c r="F101" s="86" t="s">
        <v>572</v>
      </c>
      <c r="G101" s="99" t="s">
        <v>358</v>
      </c>
      <c r="H101" s="99" t="s">
        <v>152</v>
      </c>
      <c r="I101" s="96">
        <v>5.0699999999999999E-3</v>
      </c>
      <c r="J101" s="98">
        <v>1786</v>
      </c>
      <c r="K101" s="86"/>
      <c r="L101" s="96">
        <v>9.0542000000000001E-5</v>
      </c>
      <c r="M101" s="97">
        <v>3.339972214329772E-10</v>
      </c>
      <c r="N101" s="97">
        <f t="shared" si="2"/>
        <v>1.2044803230522063E-3</v>
      </c>
      <c r="O101" s="97">
        <f>L101/'סכום נכסי הקרן'!$C$42</f>
        <v>2.3717262591147749E-8</v>
      </c>
    </row>
    <row r="102" spans="2:15">
      <c r="B102" s="89" t="s">
        <v>573</v>
      </c>
      <c r="C102" s="86" t="s">
        <v>574</v>
      </c>
      <c r="D102" s="99" t="s">
        <v>108</v>
      </c>
      <c r="E102" s="99" t="s">
        <v>304</v>
      </c>
      <c r="F102" s="86" t="s">
        <v>575</v>
      </c>
      <c r="G102" s="99" t="s">
        <v>417</v>
      </c>
      <c r="H102" s="99" t="s">
        <v>152</v>
      </c>
      <c r="I102" s="96">
        <v>0.27</v>
      </c>
      <c r="J102" s="98">
        <v>88</v>
      </c>
      <c r="K102" s="86"/>
      <c r="L102" s="96">
        <v>2.376E-4</v>
      </c>
      <c r="M102" s="97">
        <v>2.8621020137303493E-10</v>
      </c>
      <c r="N102" s="97">
        <f t="shared" si="2"/>
        <v>3.1607930546840605E-3</v>
      </c>
      <c r="O102" s="97">
        <f>L102/'סכום נכסי הקרן'!$C$42</f>
        <v>6.2238757611458828E-8</v>
      </c>
    </row>
    <row r="103" spans="2:15">
      <c r="B103" s="89" t="s">
        <v>576</v>
      </c>
      <c r="C103" s="86" t="s">
        <v>577</v>
      </c>
      <c r="D103" s="99" t="s">
        <v>108</v>
      </c>
      <c r="E103" s="99" t="s">
        <v>304</v>
      </c>
      <c r="F103" s="86" t="s">
        <v>578</v>
      </c>
      <c r="G103" s="99" t="s">
        <v>134</v>
      </c>
      <c r="H103" s="99" t="s">
        <v>152</v>
      </c>
      <c r="I103" s="96">
        <v>4.7720000000000002E-3</v>
      </c>
      <c r="J103" s="98">
        <v>856.2</v>
      </c>
      <c r="K103" s="86"/>
      <c r="L103" s="96">
        <v>4.0853999999999999E-5</v>
      </c>
      <c r="M103" s="97">
        <v>2.385880705964702E-10</v>
      </c>
      <c r="N103" s="97">
        <f t="shared" si="2"/>
        <v>5.434808057915093E-4</v>
      </c>
      <c r="O103" s="97">
        <f>L103/'סכום נכסי הקרן'!$C$42</f>
        <v>1.0701608600414725E-8</v>
      </c>
    </row>
    <row r="104" spans="2:15">
      <c r="B104" s="89" t="s">
        <v>579</v>
      </c>
      <c r="C104" s="86" t="s">
        <v>580</v>
      </c>
      <c r="D104" s="99" t="s">
        <v>108</v>
      </c>
      <c r="E104" s="99" t="s">
        <v>304</v>
      </c>
      <c r="F104" s="86" t="s">
        <v>581</v>
      </c>
      <c r="G104" s="99" t="s">
        <v>308</v>
      </c>
      <c r="H104" s="99" t="s">
        <v>152</v>
      </c>
      <c r="I104" s="96">
        <v>3.5170000000000002E-3</v>
      </c>
      <c r="J104" s="98">
        <v>1814</v>
      </c>
      <c r="K104" s="86"/>
      <c r="L104" s="96">
        <v>6.3794000000000006E-5</v>
      </c>
      <c r="M104" s="97">
        <v>2.4244379484856912E-10</v>
      </c>
      <c r="N104" s="97">
        <f t="shared" si="2"/>
        <v>8.4865165038095533E-4</v>
      </c>
      <c r="O104" s="97">
        <f>L104/'סכום נכסי הקרן'!$C$42</f>
        <v>1.6710687302463825E-8</v>
      </c>
    </row>
    <row r="105" spans="2:15">
      <c r="B105" s="89" t="s">
        <v>582</v>
      </c>
      <c r="C105" s="86" t="s">
        <v>583</v>
      </c>
      <c r="D105" s="99" t="s">
        <v>108</v>
      </c>
      <c r="E105" s="99" t="s">
        <v>304</v>
      </c>
      <c r="F105" s="86" t="s">
        <v>584</v>
      </c>
      <c r="G105" s="99" t="s">
        <v>144</v>
      </c>
      <c r="H105" s="99" t="s">
        <v>152</v>
      </c>
      <c r="I105" s="96">
        <v>3.5200000000000006E-3</v>
      </c>
      <c r="J105" s="98">
        <v>610.79999999999995</v>
      </c>
      <c r="K105" s="86"/>
      <c r="L105" s="96">
        <v>2.1498E-5</v>
      </c>
      <c r="M105" s="97">
        <v>3.0543158002880083E-10</v>
      </c>
      <c r="N105" s="97">
        <f t="shared" si="2"/>
        <v>2.8598791704376235E-4</v>
      </c>
      <c r="O105" s="97">
        <f>L105/'סכום נכסי הקרן'!$C$42</f>
        <v>5.6313502151984082E-9</v>
      </c>
    </row>
    <row r="106" spans="2:15">
      <c r="B106" s="89" t="s">
        <v>585</v>
      </c>
      <c r="C106" s="86" t="s">
        <v>586</v>
      </c>
      <c r="D106" s="99" t="s">
        <v>108</v>
      </c>
      <c r="E106" s="99" t="s">
        <v>304</v>
      </c>
      <c r="F106" s="86" t="s">
        <v>587</v>
      </c>
      <c r="G106" s="99" t="s">
        <v>404</v>
      </c>
      <c r="H106" s="99" t="s">
        <v>152</v>
      </c>
      <c r="I106" s="96">
        <v>1.4760000000000001E-3</v>
      </c>
      <c r="J106" s="98">
        <v>22180</v>
      </c>
      <c r="K106" s="86"/>
      <c r="L106" s="96">
        <v>3.2746300000000001E-4</v>
      </c>
      <c r="M106" s="97">
        <v>4.0436229107948296E-10</v>
      </c>
      <c r="N106" s="97">
        <f t="shared" si="2"/>
        <v>4.3562406400084455E-3</v>
      </c>
      <c r="O106" s="97">
        <f>L106/'סכום נכסי הקרן'!$C$42</f>
        <v>8.5778157759769114E-8</v>
      </c>
    </row>
    <row r="107" spans="2:15">
      <c r="B107" s="89" t="s">
        <v>588</v>
      </c>
      <c r="C107" s="86" t="s">
        <v>589</v>
      </c>
      <c r="D107" s="99" t="s">
        <v>108</v>
      </c>
      <c r="E107" s="99" t="s">
        <v>304</v>
      </c>
      <c r="F107" s="86" t="s">
        <v>590</v>
      </c>
      <c r="G107" s="99" t="s">
        <v>139</v>
      </c>
      <c r="H107" s="99" t="s">
        <v>152</v>
      </c>
      <c r="I107" s="96">
        <v>7.5999999999999993E-4</v>
      </c>
      <c r="J107" s="98">
        <v>17520</v>
      </c>
      <c r="K107" s="86"/>
      <c r="L107" s="96">
        <v>1.33103E-4</v>
      </c>
      <c r="M107" s="97">
        <v>5.9829752863758992E-11</v>
      </c>
      <c r="N107" s="97">
        <f t="shared" si="2"/>
        <v>1.7706693516734535E-3</v>
      </c>
      <c r="O107" s="97">
        <f>L107/'סכום נכסי הקרן'!$C$42</f>
        <v>3.4866015801170055E-8</v>
      </c>
    </row>
    <row r="108" spans="2:15">
      <c r="B108" s="89" t="s">
        <v>591</v>
      </c>
      <c r="C108" s="86" t="s">
        <v>592</v>
      </c>
      <c r="D108" s="99" t="s">
        <v>108</v>
      </c>
      <c r="E108" s="99" t="s">
        <v>304</v>
      </c>
      <c r="F108" s="86" t="s">
        <v>593</v>
      </c>
      <c r="G108" s="99" t="s">
        <v>139</v>
      </c>
      <c r="H108" s="99" t="s">
        <v>152</v>
      </c>
      <c r="I108" s="96">
        <v>3.6489999999999999E-3</v>
      </c>
      <c r="J108" s="98">
        <v>1481</v>
      </c>
      <c r="K108" s="86"/>
      <c r="L108" s="96">
        <v>5.4046999999999999E-5</v>
      </c>
      <c r="M108" s="97">
        <v>2.5349403563060476E-10</v>
      </c>
      <c r="N108" s="97">
        <f t="shared" si="2"/>
        <v>7.1898729893312048E-4</v>
      </c>
      <c r="O108" s="97">
        <f>L108/'סכום נכסי הקרן'!$C$42</f>
        <v>1.4157483723175569E-8</v>
      </c>
    </row>
    <row r="109" spans="2:15">
      <c r="B109" s="89" t="s">
        <v>594</v>
      </c>
      <c r="C109" s="86" t="s">
        <v>595</v>
      </c>
      <c r="D109" s="99" t="s">
        <v>108</v>
      </c>
      <c r="E109" s="99" t="s">
        <v>304</v>
      </c>
      <c r="F109" s="86" t="s">
        <v>596</v>
      </c>
      <c r="G109" s="99" t="s">
        <v>308</v>
      </c>
      <c r="H109" s="99" t="s">
        <v>152</v>
      </c>
      <c r="I109" s="96">
        <v>1.4799999999999999E-4</v>
      </c>
      <c r="J109" s="98">
        <v>13790</v>
      </c>
      <c r="K109" s="86"/>
      <c r="L109" s="96">
        <v>2.0452000000000003E-5</v>
      </c>
      <c r="M109" s="97">
        <v>4.4513634405911408E-11</v>
      </c>
      <c r="N109" s="97">
        <f t="shared" si="2"/>
        <v>2.7207297792255228E-4</v>
      </c>
      <c r="O109" s="97">
        <f>L109/'סכום נכסי הקרן'!$C$42</f>
        <v>5.357352991033485E-9</v>
      </c>
    </row>
    <row r="110" spans="2:15">
      <c r="B110" s="89" t="s">
        <v>597</v>
      </c>
      <c r="C110" s="86" t="s">
        <v>598</v>
      </c>
      <c r="D110" s="99" t="s">
        <v>108</v>
      </c>
      <c r="E110" s="99" t="s">
        <v>304</v>
      </c>
      <c r="F110" s="86" t="s">
        <v>599</v>
      </c>
      <c r="G110" s="99" t="s">
        <v>139</v>
      </c>
      <c r="H110" s="99" t="s">
        <v>152</v>
      </c>
      <c r="I110" s="96">
        <v>9.5379999999999996E-3</v>
      </c>
      <c r="J110" s="98">
        <v>546.79999999999995</v>
      </c>
      <c r="K110" s="86"/>
      <c r="L110" s="96">
        <v>5.2153E-5</v>
      </c>
      <c r="M110" s="97">
        <v>2.4073635136825854E-10</v>
      </c>
      <c r="N110" s="97">
        <f t="shared" si="2"/>
        <v>6.937914149029369E-4</v>
      </c>
      <c r="O110" s="97">
        <f>L110/'סכום נכסי הקרן'!$C$42</f>
        <v>1.3661354906188603E-8</v>
      </c>
    </row>
    <row r="111" spans="2:15">
      <c r="B111" s="89" t="s">
        <v>600</v>
      </c>
      <c r="C111" s="86" t="s">
        <v>601</v>
      </c>
      <c r="D111" s="99" t="s">
        <v>108</v>
      </c>
      <c r="E111" s="99" t="s">
        <v>304</v>
      </c>
      <c r="F111" s="86" t="s">
        <v>602</v>
      </c>
      <c r="G111" s="99" t="s">
        <v>139</v>
      </c>
      <c r="H111" s="99" t="s">
        <v>152</v>
      </c>
      <c r="I111" s="96">
        <v>1.5602E-2</v>
      </c>
      <c r="J111" s="98">
        <v>47.4</v>
      </c>
      <c r="K111" s="86"/>
      <c r="L111" s="96">
        <v>7.3949999999999995E-6</v>
      </c>
      <c r="M111" s="97">
        <v>8.9233433730383223E-11</v>
      </c>
      <c r="N111" s="97">
        <f t="shared" si="2"/>
        <v>9.8375692926719807E-5</v>
      </c>
      <c r="O111" s="97">
        <f>L111/'סכום נכסי הקרן'!$C$42</f>
        <v>1.9371027463667422E-9</v>
      </c>
    </row>
    <row r="112" spans="2:15">
      <c r="B112" s="89" t="s">
        <v>603</v>
      </c>
      <c r="C112" s="86" t="s">
        <v>604</v>
      </c>
      <c r="D112" s="99" t="s">
        <v>108</v>
      </c>
      <c r="E112" s="99" t="s">
        <v>304</v>
      </c>
      <c r="F112" s="86" t="s">
        <v>605</v>
      </c>
      <c r="G112" s="99" t="s">
        <v>144</v>
      </c>
      <c r="H112" s="99" t="s">
        <v>152</v>
      </c>
      <c r="I112" s="96">
        <v>7.1413000000000004E-2</v>
      </c>
      <c r="J112" s="98">
        <v>168.9</v>
      </c>
      <c r="K112" s="86"/>
      <c r="L112" s="96">
        <v>1.20617E-4</v>
      </c>
      <c r="M112" s="97">
        <v>1.5407804074231349E-10</v>
      </c>
      <c r="N112" s="97">
        <f t="shared" si="2"/>
        <v>1.6045680802896775E-3</v>
      </c>
      <c r="O112" s="97">
        <f>L112/'סכום נכסי הקרן'!$C$42</f>
        <v>3.1595337654971923E-8</v>
      </c>
    </row>
    <row r="113" spans="2:15">
      <c r="B113" s="89" t="s">
        <v>606</v>
      </c>
      <c r="C113" s="86" t="s">
        <v>607</v>
      </c>
      <c r="D113" s="99" t="s">
        <v>108</v>
      </c>
      <c r="E113" s="99" t="s">
        <v>304</v>
      </c>
      <c r="F113" s="86" t="s">
        <v>608</v>
      </c>
      <c r="G113" s="99" t="s">
        <v>397</v>
      </c>
      <c r="H113" s="99" t="s">
        <v>152</v>
      </c>
      <c r="I113" s="96">
        <v>1.7520000000000003E-3</v>
      </c>
      <c r="J113" s="98">
        <v>1998</v>
      </c>
      <c r="K113" s="86"/>
      <c r="L113" s="96">
        <v>3.5002999999999997E-5</v>
      </c>
      <c r="M113" s="97">
        <v>1.6637001146357753E-10</v>
      </c>
      <c r="N113" s="97">
        <f t="shared" si="2"/>
        <v>4.6564494651980711E-4</v>
      </c>
      <c r="O113" s="97">
        <f>L113/'סכום נכסי הקרן'!$C$42</f>
        <v>9.168952999469247E-9</v>
      </c>
    </row>
    <row r="114" spans="2:15">
      <c r="B114" s="89" t="s">
        <v>609</v>
      </c>
      <c r="C114" s="86" t="s">
        <v>610</v>
      </c>
      <c r="D114" s="99" t="s">
        <v>108</v>
      </c>
      <c r="E114" s="99" t="s">
        <v>304</v>
      </c>
      <c r="F114" s="86" t="s">
        <v>611</v>
      </c>
      <c r="G114" s="99" t="s">
        <v>417</v>
      </c>
      <c r="H114" s="99" t="s">
        <v>152</v>
      </c>
      <c r="I114" s="96">
        <v>9.320000000000001E-4</v>
      </c>
      <c r="J114" s="98">
        <v>30690</v>
      </c>
      <c r="K114" s="86"/>
      <c r="L114" s="96">
        <v>2.8587699999999997E-4</v>
      </c>
      <c r="M114" s="97">
        <v>1.2095741688947103E-10</v>
      </c>
      <c r="N114" s="97">
        <f t="shared" si="2"/>
        <v>3.8030220374323026E-3</v>
      </c>
      <c r="O114" s="97">
        <f>L114/'סכום נכסי הקרן'!$C$42</f>
        <v>7.4884803491965549E-8</v>
      </c>
    </row>
    <row r="115" spans="2:15">
      <c r="B115" s="89" t="s">
        <v>612</v>
      </c>
      <c r="C115" s="86" t="s">
        <v>613</v>
      </c>
      <c r="D115" s="99" t="s">
        <v>108</v>
      </c>
      <c r="E115" s="99" t="s">
        <v>304</v>
      </c>
      <c r="F115" s="86" t="s">
        <v>614</v>
      </c>
      <c r="G115" s="99" t="s">
        <v>404</v>
      </c>
      <c r="H115" s="99" t="s">
        <v>152</v>
      </c>
      <c r="I115" s="96">
        <v>4.6E-5</v>
      </c>
      <c r="J115" s="98">
        <v>60.8</v>
      </c>
      <c r="K115" s="86"/>
      <c r="L115" s="96">
        <v>2.7999999999999999E-8</v>
      </c>
      <c r="M115" s="97">
        <v>6.7098401118034401E-12</v>
      </c>
      <c r="N115" s="97">
        <f t="shared" si="2"/>
        <v>3.7248403001327313E-7</v>
      </c>
      <c r="O115" s="97">
        <f>L115/'סכום נכסי הקרן'!$C$42</f>
        <v>7.3345337252560911E-12</v>
      </c>
    </row>
    <row r="116" spans="2:15">
      <c r="B116" s="89" t="s">
        <v>615</v>
      </c>
      <c r="C116" s="86" t="s">
        <v>616</v>
      </c>
      <c r="D116" s="99" t="s">
        <v>108</v>
      </c>
      <c r="E116" s="99" t="s">
        <v>304</v>
      </c>
      <c r="F116" s="86" t="s">
        <v>617</v>
      </c>
      <c r="G116" s="99" t="s">
        <v>358</v>
      </c>
      <c r="H116" s="99" t="s">
        <v>152</v>
      </c>
      <c r="I116" s="96">
        <v>2.215E-3</v>
      </c>
      <c r="J116" s="98">
        <v>615</v>
      </c>
      <c r="K116" s="86"/>
      <c r="L116" s="96">
        <v>1.3622000000000001E-5</v>
      </c>
      <c r="M116" s="97">
        <v>1.6875710884559242E-10</v>
      </c>
      <c r="N116" s="97">
        <f t="shared" si="2"/>
        <v>1.812134806014574E-4</v>
      </c>
      <c r="O116" s="97">
        <f>L116/'סכום נכסי הקרן'!$C$42</f>
        <v>3.5682506573370885E-9</v>
      </c>
    </row>
    <row r="117" spans="2:15">
      <c r="B117" s="89" t="s">
        <v>618</v>
      </c>
      <c r="C117" s="86" t="s">
        <v>619</v>
      </c>
      <c r="D117" s="99" t="s">
        <v>108</v>
      </c>
      <c r="E117" s="99" t="s">
        <v>304</v>
      </c>
      <c r="F117" s="86" t="s">
        <v>620</v>
      </c>
      <c r="G117" s="99" t="s">
        <v>358</v>
      </c>
      <c r="H117" s="99" t="s">
        <v>152</v>
      </c>
      <c r="I117" s="96">
        <v>4.8589999999999996E-3</v>
      </c>
      <c r="J117" s="98">
        <v>1782</v>
      </c>
      <c r="K117" s="86"/>
      <c r="L117" s="96">
        <v>8.659500000000002E-5</v>
      </c>
      <c r="M117" s="97">
        <v>1.8887883444150151E-10</v>
      </c>
      <c r="N117" s="97">
        <f t="shared" si="2"/>
        <v>1.1519733778214069E-3</v>
      </c>
      <c r="O117" s="97">
        <f>L117/'סכום נכסי הקרן'!$C$42</f>
        <v>2.2683355283519688E-8</v>
      </c>
    </row>
    <row r="118" spans="2:15">
      <c r="B118" s="89" t="s">
        <v>621</v>
      </c>
      <c r="C118" s="86" t="s">
        <v>622</v>
      </c>
      <c r="D118" s="99" t="s">
        <v>108</v>
      </c>
      <c r="E118" s="99" t="s">
        <v>304</v>
      </c>
      <c r="F118" s="86" t="s">
        <v>623</v>
      </c>
      <c r="G118" s="99" t="s">
        <v>145</v>
      </c>
      <c r="H118" s="99" t="s">
        <v>152</v>
      </c>
      <c r="I118" s="96">
        <v>3.7337000000000002E-2</v>
      </c>
      <c r="J118" s="98">
        <v>299.3</v>
      </c>
      <c r="K118" s="86"/>
      <c r="L118" s="96">
        <v>1.1175000000000001E-4</v>
      </c>
      <c r="M118" s="97">
        <v>2.3110255807512521E-10</v>
      </c>
      <c r="N118" s="97">
        <f t="shared" si="2"/>
        <v>1.486610369785117E-3</v>
      </c>
      <c r="O118" s="97">
        <f>L118/'סכום נכסי הקרן'!$C$42</f>
        <v>2.9272647992763149E-8</v>
      </c>
    </row>
    <row r="119" spans="2:15">
      <c r="B119" s="89" t="s">
        <v>624</v>
      </c>
      <c r="C119" s="86" t="s">
        <v>625</v>
      </c>
      <c r="D119" s="99" t="s">
        <v>108</v>
      </c>
      <c r="E119" s="99" t="s">
        <v>304</v>
      </c>
      <c r="F119" s="86" t="s">
        <v>626</v>
      </c>
      <c r="G119" s="99" t="s">
        <v>179</v>
      </c>
      <c r="H119" s="99" t="s">
        <v>152</v>
      </c>
      <c r="I119" s="96">
        <v>2.1549999999999998E-3</v>
      </c>
      <c r="J119" s="98">
        <v>1448</v>
      </c>
      <c r="K119" s="86"/>
      <c r="L119" s="96">
        <v>3.1202999999999999E-5</v>
      </c>
      <c r="M119" s="97">
        <v>2.43639676025935E-10</v>
      </c>
      <c r="N119" s="97">
        <f t="shared" si="2"/>
        <v>4.1509354244657719E-4</v>
      </c>
      <c r="O119" s="97">
        <f>L119/'סכום נכסי הקרן'!$C$42</f>
        <v>8.1735519938987774E-9</v>
      </c>
    </row>
    <row r="120" spans="2:15">
      <c r="B120" s="89" t="s">
        <v>627</v>
      </c>
      <c r="C120" s="86" t="s">
        <v>628</v>
      </c>
      <c r="D120" s="99" t="s">
        <v>108</v>
      </c>
      <c r="E120" s="99" t="s">
        <v>304</v>
      </c>
      <c r="F120" s="86" t="s">
        <v>629</v>
      </c>
      <c r="G120" s="99" t="s">
        <v>175</v>
      </c>
      <c r="H120" s="99" t="s">
        <v>152</v>
      </c>
      <c r="I120" s="96">
        <v>1.1280000000000001E-3</v>
      </c>
      <c r="J120" s="98">
        <v>4178</v>
      </c>
      <c r="K120" s="86"/>
      <c r="L120" s="96">
        <v>4.7129999999999998E-5</v>
      </c>
      <c r="M120" s="97">
        <v>1.3676656203054698E-10</v>
      </c>
      <c r="N120" s="97">
        <f t="shared" si="2"/>
        <v>6.2697044051877014E-4</v>
      </c>
      <c r="O120" s="97">
        <f>L120/'סכום נכסי הקרן'!$C$42</f>
        <v>1.2345591945404269E-8</v>
      </c>
    </row>
    <row r="121" spans="2:15">
      <c r="B121" s="89" t="s">
        <v>630</v>
      </c>
      <c r="C121" s="86" t="s">
        <v>631</v>
      </c>
      <c r="D121" s="99" t="s">
        <v>108</v>
      </c>
      <c r="E121" s="99" t="s">
        <v>304</v>
      </c>
      <c r="F121" s="86" t="s">
        <v>632</v>
      </c>
      <c r="G121" s="99" t="s">
        <v>358</v>
      </c>
      <c r="H121" s="99" t="s">
        <v>152</v>
      </c>
      <c r="I121" s="96">
        <v>2.4839000000000003E-2</v>
      </c>
      <c r="J121" s="98">
        <v>1023</v>
      </c>
      <c r="K121" s="86"/>
      <c r="L121" s="96">
        <v>2.5410500000000002E-4</v>
      </c>
      <c r="M121" s="97">
        <v>2.926357981669965E-10</v>
      </c>
      <c r="N121" s="97">
        <f t="shared" si="2"/>
        <v>3.3803590873758135E-3</v>
      </c>
      <c r="O121" s="97">
        <f>L121/'סכום נכסי הקרן'!$C$42</f>
        <v>6.6562203294864245E-8</v>
      </c>
    </row>
    <row r="122" spans="2:15">
      <c r="B122" s="89" t="s">
        <v>633</v>
      </c>
      <c r="C122" s="86" t="s">
        <v>634</v>
      </c>
      <c r="D122" s="99" t="s">
        <v>108</v>
      </c>
      <c r="E122" s="99" t="s">
        <v>304</v>
      </c>
      <c r="F122" s="86" t="s">
        <v>635</v>
      </c>
      <c r="G122" s="99" t="s">
        <v>358</v>
      </c>
      <c r="H122" s="99" t="s">
        <v>152</v>
      </c>
      <c r="I122" s="96">
        <v>5.8820000000000009E-3</v>
      </c>
      <c r="J122" s="98">
        <v>820.3</v>
      </c>
      <c r="K122" s="86"/>
      <c r="L122" s="96">
        <v>4.8247999999999996E-5</v>
      </c>
      <c r="M122" s="97">
        <v>3.501850199754895E-10</v>
      </c>
      <c r="N122" s="97">
        <f t="shared" si="2"/>
        <v>6.4184319571715723E-4</v>
      </c>
      <c r="O122" s="97">
        <f>L122/'סכום נכסי הקרן'!$C$42</f>
        <v>1.2638449399148422E-8</v>
      </c>
    </row>
    <row r="123" spans="2:15">
      <c r="B123" s="89" t="s">
        <v>636</v>
      </c>
      <c r="C123" s="86" t="s">
        <v>637</v>
      </c>
      <c r="D123" s="99" t="s">
        <v>108</v>
      </c>
      <c r="E123" s="99" t="s">
        <v>304</v>
      </c>
      <c r="F123" s="86" t="s">
        <v>638</v>
      </c>
      <c r="G123" s="99" t="s">
        <v>392</v>
      </c>
      <c r="H123" s="99" t="s">
        <v>152</v>
      </c>
      <c r="I123" s="96">
        <v>3.04E-2</v>
      </c>
      <c r="J123" s="98">
        <v>10.199999999999999</v>
      </c>
      <c r="K123" s="86"/>
      <c r="L123" s="96">
        <v>3.101E-6</v>
      </c>
      <c r="M123" s="97">
        <v>7.3830417864038999E-11</v>
      </c>
      <c r="N123" s="97">
        <f t="shared" si="2"/>
        <v>4.1252606323969999E-5</v>
      </c>
      <c r="O123" s="97">
        <f>L123/'סכום נכסי הקרן'!$C$42</f>
        <v>8.1229961007211205E-10</v>
      </c>
    </row>
    <row r="124" spans="2:15">
      <c r="B124" s="85"/>
      <c r="C124" s="86"/>
      <c r="D124" s="86"/>
      <c r="E124" s="86"/>
      <c r="F124" s="86"/>
      <c r="G124" s="86"/>
      <c r="H124" s="86"/>
      <c r="I124" s="96"/>
      <c r="J124" s="98"/>
      <c r="K124" s="86"/>
      <c r="L124" s="86"/>
      <c r="M124" s="86"/>
      <c r="N124" s="97"/>
      <c r="O124" s="86"/>
    </row>
    <row r="125" spans="2:15">
      <c r="B125" s="83" t="s">
        <v>218</v>
      </c>
      <c r="C125" s="84"/>
      <c r="D125" s="84"/>
      <c r="E125" s="84"/>
      <c r="F125" s="84"/>
      <c r="G125" s="84"/>
      <c r="H125" s="84"/>
      <c r="I125" s="93"/>
      <c r="J125" s="95"/>
      <c r="K125" s="93">
        <v>4.9560000000000005E-6</v>
      </c>
      <c r="L125" s="93">
        <v>1.3164133E-2</v>
      </c>
      <c r="M125" s="84"/>
      <c r="N125" s="94">
        <f t="shared" ref="N125:N152" si="3">L125/$L$11</f>
        <v>0.17512247540966855</v>
      </c>
      <c r="O125" s="94">
        <f>L125/'סכום נכסי הקרן'!$C$42</f>
        <v>3.4483134804377367E-6</v>
      </c>
    </row>
    <row r="126" spans="2:15">
      <c r="B126" s="104" t="s">
        <v>51</v>
      </c>
      <c r="C126" s="84"/>
      <c r="D126" s="84"/>
      <c r="E126" s="84"/>
      <c r="F126" s="84"/>
      <c r="G126" s="84"/>
      <c r="H126" s="84"/>
      <c r="I126" s="93"/>
      <c r="J126" s="95"/>
      <c r="K126" s="93">
        <v>3.5050000000000003E-6</v>
      </c>
      <c r="L126" s="93">
        <f>SUM(L127:L152)</f>
        <v>1.0148832E-2</v>
      </c>
      <c r="M126" s="84"/>
      <c r="N126" s="94">
        <f t="shared" si="3"/>
        <v>0.13500992297455952</v>
      </c>
      <c r="O126" s="94">
        <f>L126/'סכום נכסי הקרן'!$C$42</f>
        <v>2.6584625205699363E-6</v>
      </c>
    </row>
    <row r="127" spans="2:15">
      <c r="B127" s="89" t="s">
        <v>639</v>
      </c>
      <c r="C127" s="86" t="s">
        <v>640</v>
      </c>
      <c r="D127" s="99" t="s">
        <v>641</v>
      </c>
      <c r="E127" s="99" t="s">
        <v>642</v>
      </c>
      <c r="F127" s="86" t="s">
        <v>413</v>
      </c>
      <c r="G127" s="99" t="s">
        <v>180</v>
      </c>
      <c r="H127" s="99" t="s">
        <v>151</v>
      </c>
      <c r="I127" s="96">
        <v>6.0460000000000002E-3</v>
      </c>
      <c r="J127" s="98">
        <v>850</v>
      </c>
      <c r="K127" s="86"/>
      <c r="L127" s="96">
        <v>1.7761499999999997E-4</v>
      </c>
      <c r="M127" s="97">
        <v>1.7621193136641453E-10</v>
      </c>
      <c r="N127" s="97">
        <f t="shared" si="3"/>
        <v>2.3628125353859822E-3</v>
      </c>
      <c r="O127" s="97">
        <f>L127/'סכום נכסי הקרן'!$C$42</f>
        <v>4.652582884326287E-8</v>
      </c>
    </row>
    <row r="128" spans="2:15">
      <c r="B128" s="89" t="s">
        <v>643</v>
      </c>
      <c r="C128" s="86" t="s">
        <v>644</v>
      </c>
      <c r="D128" s="99" t="s">
        <v>641</v>
      </c>
      <c r="E128" s="99" t="s">
        <v>642</v>
      </c>
      <c r="F128" s="86" t="s">
        <v>645</v>
      </c>
      <c r="G128" s="99" t="s">
        <v>646</v>
      </c>
      <c r="H128" s="99" t="s">
        <v>151</v>
      </c>
      <c r="I128" s="96">
        <v>2.748E-3</v>
      </c>
      <c r="J128" s="98">
        <v>1507</v>
      </c>
      <c r="K128" s="86"/>
      <c r="L128" s="96">
        <v>1.4309500000000001E-4</v>
      </c>
      <c r="M128" s="97">
        <v>7.9894938737037793E-11</v>
      </c>
      <c r="N128" s="97">
        <f t="shared" si="3"/>
        <v>1.9035929383839044E-3</v>
      </c>
      <c r="O128" s="97">
        <f>L128/'סכום נכסי הקרן'!$C$42</f>
        <v>3.7483396550554296E-8</v>
      </c>
    </row>
    <row r="129" spans="2:15">
      <c r="B129" s="89" t="s">
        <v>647</v>
      </c>
      <c r="C129" s="86" t="s">
        <v>648</v>
      </c>
      <c r="D129" s="99" t="s">
        <v>641</v>
      </c>
      <c r="E129" s="99" t="s">
        <v>642</v>
      </c>
      <c r="F129" s="86" t="s">
        <v>508</v>
      </c>
      <c r="G129" s="99" t="s">
        <v>350</v>
      </c>
      <c r="H129" s="99" t="s">
        <v>151</v>
      </c>
      <c r="I129" s="96">
        <v>2.676E-3</v>
      </c>
      <c r="J129" s="98">
        <v>1083</v>
      </c>
      <c r="K129" s="86"/>
      <c r="L129" s="96">
        <v>1.0014300000000001E-4</v>
      </c>
      <c r="M129" s="97">
        <v>6.9332452842273028E-11</v>
      </c>
      <c r="N129" s="97">
        <f t="shared" si="3"/>
        <v>1.3322024363435433E-3</v>
      </c>
      <c r="O129" s="97">
        <f>L129/'סכום נכסי הקרן'!$C$42</f>
        <v>2.6232221816011455E-8</v>
      </c>
    </row>
    <row r="130" spans="2:15">
      <c r="B130" s="89" t="s">
        <v>649</v>
      </c>
      <c r="C130" s="86" t="s">
        <v>650</v>
      </c>
      <c r="D130" s="99" t="s">
        <v>641</v>
      </c>
      <c r="E130" s="99" t="s">
        <v>642</v>
      </c>
      <c r="F130" s="86" t="s">
        <v>651</v>
      </c>
      <c r="G130" s="99" t="s">
        <v>652</v>
      </c>
      <c r="H130" s="99" t="s">
        <v>151</v>
      </c>
      <c r="I130" s="96">
        <v>9.9799999999999997E-4</v>
      </c>
      <c r="J130" s="98">
        <v>11096</v>
      </c>
      <c r="K130" s="86"/>
      <c r="L130" s="96">
        <v>3.8270199999999996E-4</v>
      </c>
      <c r="M130" s="97">
        <v>6.5554599664102956E-12</v>
      </c>
      <c r="N130" s="97">
        <f t="shared" si="3"/>
        <v>5.0910851162192733E-3</v>
      </c>
      <c r="O130" s="97">
        <f>L130/'סכום נכסי הקרן'!$C$42</f>
        <v>1.0024788306153415E-7</v>
      </c>
    </row>
    <row r="131" spans="2:15">
      <c r="B131" s="89" t="s">
        <v>653</v>
      </c>
      <c r="C131" s="86" t="s">
        <v>654</v>
      </c>
      <c r="D131" s="99" t="s">
        <v>641</v>
      </c>
      <c r="E131" s="99" t="s">
        <v>642</v>
      </c>
      <c r="F131" s="86" t="s">
        <v>655</v>
      </c>
      <c r="G131" s="99" t="s">
        <v>652</v>
      </c>
      <c r="H131" s="99" t="s">
        <v>151</v>
      </c>
      <c r="I131" s="96">
        <v>6.4199999999999988E-4</v>
      </c>
      <c r="J131" s="98">
        <v>11658</v>
      </c>
      <c r="K131" s="86"/>
      <c r="L131" s="96">
        <v>2.58662E-4</v>
      </c>
      <c r="M131" s="97">
        <v>1.6948844690713678E-11</v>
      </c>
      <c r="N131" s="97">
        <f t="shared" si="3"/>
        <v>3.4409808632604737E-3</v>
      </c>
      <c r="O131" s="97">
        <f>L131/'סכום נכסי הקרן'!$C$42</f>
        <v>6.7755898658649672E-8</v>
      </c>
    </row>
    <row r="132" spans="2:15">
      <c r="B132" s="89" t="s">
        <v>656</v>
      </c>
      <c r="C132" s="86" t="s">
        <v>657</v>
      </c>
      <c r="D132" s="99" t="s">
        <v>641</v>
      </c>
      <c r="E132" s="99" t="s">
        <v>642</v>
      </c>
      <c r="F132" s="86" t="s">
        <v>315</v>
      </c>
      <c r="G132" s="99" t="s">
        <v>316</v>
      </c>
      <c r="H132" s="99" t="s">
        <v>151</v>
      </c>
      <c r="I132" s="96">
        <v>2.0999999999999999E-5</v>
      </c>
      <c r="J132" s="98">
        <v>15506</v>
      </c>
      <c r="K132" s="86"/>
      <c r="L132" s="96">
        <v>1.1253999999999999E-5</v>
      </c>
      <c r="M132" s="97">
        <v>4.7552083287338007E-13</v>
      </c>
      <c r="N132" s="97">
        <f t="shared" si="3"/>
        <v>1.4971197406319199E-4</v>
      </c>
      <c r="O132" s="97">
        <f>L132/'סכום נכסי הקרן'!$C$42</f>
        <v>2.9479586622868583E-9</v>
      </c>
    </row>
    <row r="133" spans="2:15">
      <c r="B133" s="89" t="s">
        <v>658</v>
      </c>
      <c r="C133" s="86" t="s">
        <v>659</v>
      </c>
      <c r="D133" s="99" t="s">
        <v>111</v>
      </c>
      <c r="E133" s="99" t="s">
        <v>642</v>
      </c>
      <c r="F133" s="86" t="s">
        <v>322</v>
      </c>
      <c r="G133" s="99" t="s">
        <v>134</v>
      </c>
      <c r="H133" s="99" t="s">
        <v>154</v>
      </c>
      <c r="I133" s="96">
        <v>9.9550000000000003E-3</v>
      </c>
      <c r="J133" s="98">
        <v>930</v>
      </c>
      <c r="K133" s="86"/>
      <c r="L133" s="96">
        <v>4.2213899999999992E-4</v>
      </c>
      <c r="M133" s="97">
        <v>5.6214542839451395E-11</v>
      </c>
      <c r="N133" s="97">
        <f t="shared" si="3"/>
        <v>5.6157155694918958E-3</v>
      </c>
      <c r="O133" s="97">
        <f>L133/'סכום נכסי הקרן'!$C$42</f>
        <v>1.105783118659243E-7</v>
      </c>
    </row>
    <row r="134" spans="2:15">
      <c r="B134" s="89" t="s">
        <v>660</v>
      </c>
      <c r="C134" s="86" t="s">
        <v>661</v>
      </c>
      <c r="D134" s="99" t="s">
        <v>662</v>
      </c>
      <c r="E134" s="99" t="s">
        <v>642</v>
      </c>
      <c r="F134" s="86" t="s">
        <v>663</v>
      </c>
      <c r="G134" s="99" t="s">
        <v>664</v>
      </c>
      <c r="H134" s="99" t="s">
        <v>151</v>
      </c>
      <c r="I134" s="96">
        <v>1.3339999999999999E-3</v>
      </c>
      <c r="J134" s="98">
        <v>2350</v>
      </c>
      <c r="K134" s="86"/>
      <c r="L134" s="96">
        <v>1.0832000000000002E-4</v>
      </c>
      <c r="M134" s="97">
        <v>4.1969908959590809E-11</v>
      </c>
      <c r="N134" s="97">
        <f t="shared" si="3"/>
        <v>1.4409810761084913E-3</v>
      </c>
      <c r="O134" s="97">
        <f>L134/'סכום נכסי הקרן'!$C$42</f>
        <v>2.8374167611419282E-8</v>
      </c>
    </row>
    <row r="135" spans="2:15">
      <c r="B135" s="89" t="s">
        <v>665</v>
      </c>
      <c r="C135" s="86" t="s">
        <v>666</v>
      </c>
      <c r="D135" s="99" t="s">
        <v>662</v>
      </c>
      <c r="E135" s="99" t="s">
        <v>642</v>
      </c>
      <c r="F135" s="86">
        <v>1760</v>
      </c>
      <c r="G135" s="99" t="s">
        <v>308</v>
      </c>
      <c r="H135" s="99" t="s">
        <v>151</v>
      </c>
      <c r="I135" s="96">
        <v>9.990000000000001E-4</v>
      </c>
      <c r="J135" s="98">
        <v>12902</v>
      </c>
      <c r="K135" s="96">
        <v>2.5890000000000001E-6</v>
      </c>
      <c r="L135" s="96">
        <v>4.4803700000000003E-4</v>
      </c>
      <c r="M135" s="97">
        <v>9.3560156117904235E-12</v>
      </c>
      <c r="N135" s="97">
        <f t="shared" si="3"/>
        <v>5.9602366912520311E-3</v>
      </c>
      <c r="O135" s="97">
        <f>L135/'סכום נכסי הקרן'!$C$42</f>
        <v>1.1736223166652012E-7</v>
      </c>
    </row>
    <row r="136" spans="2:15">
      <c r="B136" s="89" t="s">
        <v>667</v>
      </c>
      <c r="C136" s="86" t="s">
        <v>668</v>
      </c>
      <c r="D136" s="99" t="s">
        <v>641</v>
      </c>
      <c r="E136" s="99" t="s">
        <v>642</v>
      </c>
      <c r="F136" s="86" t="s">
        <v>669</v>
      </c>
      <c r="G136" s="99" t="s">
        <v>670</v>
      </c>
      <c r="H136" s="99" t="s">
        <v>151</v>
      </c>
      <c r="I136" s="96">
        <v>1.1039999999999999E-3</v>
      </c>
      <c r="J136" s="98">
        <v>2513</v>
      </c>
      <c r="K136" s="96">
        <v>9.16E-7</v>
      </c>
      <c r="L136" s="96">
        <v>9.6822000000000002E-5</v>
      </c>
      <c r="M136" s="97">
        <v>4.7027890563542792E-11</v>
      </c>
      <c r="N136" s="97">
        <f t="shared" si="3"/>
        <v>1.2880231697837547E-3</v>
      </c>
      <c r="O136" s="97">
        <f>L136/'סכום נכסי הקרן'!$C$42</f>
        <v>2.5362293726669473E-8</v>
      </c>
    </row>
    <row r="137" spans="2:15">
      <c r="B137" s="89" t="s">
        <v>671</v>
      </c>
      <c r="C137" s="86" t="s">
        <v>672</v>
      </c>
      <c r="D137" s="99" t="s">
        <v>641</v>
      </c>
      <c r="E137" s="99" t="s">
        <v>642</v>
      </c>
      <c r="F137" s="86" t="s">
        <v>504</v>
      </c>
      <c r="G137" s="99" t="s">
        <v>505</v>
      </c>
      <c r="H137" s="99" t="s">
        <v>151</v>
      </c>
      <c r="I137" s="96">
        <v>1.3849999999999999E-3</v>
      </c>
      <c r="J137" s="98">
        <v>683</v>
      </c>
      <c r="K137" s="86"/>
      <c r="L137" s="96">
        <v>3.2693E-5</v>
      </c>
      <c r="M137" s="97">
        <v>3.4394960485157182E-11</v>
      </c>
      <c r="N137" s="97">
        <f t="shared" si="3"/>
        <v>4.3491501404371212E-4</v>
      </c>
      <c r="O137" s="97">
        <f>L137/'סכום נכסי הקרן'!$C$42</f>
        <v>8.5638539671356208E-9</v>
      </c>
    </row>
    <row r="138" spans="2:15">
      <c r="B138" s="89" t="s">
        <v>673</v>
      </c>
      <c r="C138" s="86" t="s">
        <v>674</v>
      </c>
      <c r="D138" s="99" t="s">
        <v>641</v>
      </c>
      <c r="E138" s="99" t="s">
        <v>642</v>
      </c>
      <c r="F138" s="86" t="s">
        <v>675</v>
      </c>
      <c r="G138" s="99" t="s">
        <v>28</v>
      </c>
      <c r="H138" s="99" t="s">
        <v>151</v>
      </c>
      <c r="I138" s="96">
        <v>5.2500000000000003E-3</v>
      </c>
      <c r="J138" s="98">
        <v>3423</v>
      </c>
      <c r="K138" s="86"/>
      <c r="L138" s="96">
        <v>6.2108499999999995E-4</v>
      </c>
      <c r="M138" s="97">
        <v>1.3003071176805436E-10</v>
      </c>
      <c r="N138" s="97">
        <f t="shared" si="3"/>
        <v>8.2622944207426333E-3</v>
      </c>
      <c r="O138" s="97">
        <f>L138/'סכום נכסי הקרן'!$C$42</f>
        <v>1.6269174566966709E-7</v>
      </c>
    </row>
    <row r="139" spans="2:15">
      <c r="B139" s="89" t="s">
        <v>676</v>
      </c>
      <c r="C139" s="86" t="s">
        <v>677</v>
      </c>
      <c r="D139" s="99" t="s">
        <v>641</v>
      </c>
      <c r="E139" s="99" t="s">
        <v>642</v>
      </c>
      <c r="F139" s="86" t="s">
        <v>678</v>
      </c>
      <c r="G139" s="99" t="s">
        <v>679</v>
      </c>
      <c r="H139" s="99" t="s">
        <v>151</v>
      </c>
      <c r="I139" s="96">
        <v>5.7269999999999995E-3</v>
      </c>
      <c r="J139" s="98">
        <v>310</v>
      </c>
      <c r="K139" s="86"/>
      <c r="L139" s="96">
        <v>6.1359999999999995E-5</v>
      </c>
      <c r="M139" s="97">
        <v>2.107154025232645E-10</v>
      </c>
      <c r="N139" s="97">
        <f t="shared" si="3"/>
        <v>8.1627214577194426E-4</v>
      </c>
      <c r="O139" s="97">
        <f>L139/'סכום נכסי הקרן'!$C$42</f>
        <v>1.6073106763632632E-8</v>
      </c>
    </row>
    <row r="140" spans="2:15">
      <c r="B140" s="89" t="s">
        <v>680</v>
      </c>
      <c r="C140" s="86" t="s">
        <v>681</v>
      </c>
      <c r="D140" s="99" t="s">
        <v>641</v>
      </c>
      <c r="E140" s="99" t="s">
        <v>642</v>
      </c>
      <c r="F140" s="86" t="s">
        <v>682</v>
      </c>
      <c r="G140" s="99" t="s">
        <v>350</v>
      </c>
      <c r="H140" s="99" t="s">
        <v>151</v>
      </c>
      <c r="I140" s="96">
        <v>5.6899999999999995E-4</v>
      </c>
      <c r="J140" s="98">
        <v>11718</v>
      </c>
      <c r="K140" s="86"/>
      <c r="L140" s="96">
        <v>2.3056299999999998E-4</v>
      </c>
      <c r="M140" s="97">
        <v>1.0252270170634352E-11</v>
      </c>
      <c r="N140" s="97">
        <f t="shared" si="3"/>
        <v>3.0671798361410819E-3</v>
      </c>
      <c r="O140" s="97">
        <f>L140/'סכום נכסי הקרן'!$C$42</f>
        <v>6.0395432117722132E-8</v>
      </c>
    </row>
    <row r="141" spans="2:15">
      <c r="B141" s="89" t="s">
        <v>683</v>
      </c>
      <c r="C141" s="86" t="s">
        <v>684</v>
      </c>
      <c r="D141" s="99" t="s">
        <v>641</v>
      </c>
      <c r="E141" s="99" t="s">
        <v>642</v>
      </c>
      <c r="F141" s="86" t="s">
        <v>370</v>
      </c>
      <c r="G141" s="99" t="s">
        <v>180</v>
      </c>
      <c r="H141" s="99" t="s">
        <v>151</v>
      </c>
      <c r="I141" s="96">
        <v>3.558E-3</v>
      </c>
      <c r="J141" s="98">
        <v>15515</v>
      </c>
      <c r="K141" s="86"/>
      <c r="L141" s="96">
        <v>1.9077459999999999E-3</v>
      </c>
      <c r="M141" s="97">
        <v>5.7263547898785086E-11</v>
      </c>
      <c r="N141" s="97">
        <f t="shared" si="3"/>
        <v>2.5378747082917919E-2</v>
      </c>
      <c r="O141" s="97">
        <f>L141/'סכום נכסי הקרן'!$C$42</f>
        <v>4.9972954915080013E-7</v>
      </c>
    </row>
    <row r="142" spans="2:15">
      <c r="B142" s="89" t="s">
        <v>685</v>
      </c>
      <c r="C142" s="86" t="s">
        <v>686</v>
      </c>
      <c r="D142" s="99" t="s">
        <v>641</v>
      </c>
      <c r="E142" s="99" t="s">
        <v>642</v>
      </c>
      <c r="F142" s="86" t="s">
        <v>483</v>
      </c>
      <c r="G142" s="99" t="s">
        <v>350</v>
      </c>
      <c r="H142" s="99" t="s">
        <v>151</v>
      </c>
      <c r="I142" s="96">
        <v>2.7720000000000002E-3</v>
      </c>
      <c r="J142" s="98">
        <v>3783</v>
      </c>
      <c r="K142" s="86"/>
      <c r="L142" s="96">
        <v>3.6241800000000009E-4</v>
      </c>
      <c r="M142" s="97">
        <v>9.9274803292098603E-11</v>
      </c>
      <c r="N142" s="97">
        <f t="shared" si="3"/>
        <v>4.8212470424768023E-3</v>
      </c>
      <c r="O142" s="97">
        <f>L142/'סכום נכסי הקרן'!$C$42</f>
        <v>9.4934537272852233E-8</v>
      </c>
    </row>
    <row r="143" spans="2:15">
      <c r="B143" s="89" t="s">
        <v>689</v>
      </c>
      <c r="C143" s="86" t="s">
        <v>690</v>
      </c>
      <c r="D143" s="99" t="s">
        <v>641</v>
      </c>
      <c r="E143" s="99" t="s">
        <v>642</v>
      </c>
      <c r="F143" s="86" t="s">
        <v>498</v>
      </c>
      <c r="G143" s="99" t="s">
        <v>179</v>
      </c>
      <c r="H143" s="99" t="s">
        <v>151</v>
      </c>
      <c r="I143" s="96">
        <v>2.22E-4</v>
      </c>
      <c r="J143" s="98">
        <v>436</v>
      </c>
      <c r="K143" s="86"/>
      <c r="L143" s="96">
        <v>3.343E-6</v>
      </c>
      <c r="M143" s="97">
        <v>1.3524845634905418E-12</v>
      </c>
      <c r="N143" s="97">
        <f t="shared" si="3"/>
        <v>4.4471932583370433E-5</v>
      </c>
      <c r="O143" s="97">
        <f>L143/'סכום נכסי הקרן'!$C$42</f>
        <v>8.7569093726896824E-10</v>
      </c>
    </row>
    <row r="144" spans="2:15">
      <c r="B144" s="89" t="s">
        <v>693</v>
      </c>
      <c r="C144" s="86" t="s">
        <v>694</v>
      </c>
      <c r="D144" s="99" t="s">
        <v>641</v>
      </c>
      <c r="E144" s="99" t="s">
        <v>642</v>
      </c>
      <c r="F144" s="86" t="s">
        <v>514</v>
      </c>
      <c r="G144" s="99" t="s">
        <v>505</v>
      </c>
      <c r="H144" s="99" t="s">
        <v>151</v>
      </c>
      <c r="I144" s="96">
        <v>1.17E-3</v>
      </c>
      <c r="J144" s="98">
        <v>607</v>
      </c>
      <c r="K144" s="86"/>
      <c r="L144" s="96">
        <v>2.4538999999999997E-5</v>
      </c>
      <c r="M144" s="97">
        <v>3.3173075246429879E-11</v>
      </c>
      <c r="N144" s="97">
        <f t="shared" si="3"/>
        <v>3.2644234330341817E-4</v>
      </c>
      <c r="O144" s="97">
        <f>L144/'סכום נכסי הקרן'!$C$42</f>
        <v>6.4279329672878282E-9</v>
      </c>
    </row>
    <row r="145" spans="2:15">
      <c r="B145" s="89" t="s">
        <v>695</v>
      </c>
      <c r="C145" s="86" t="s">
        <v>696</v>
      </c>
      <c r="D145" s="99" t="s">
        <v>641</v>
      </c>
      <c r="E145" s="99" t="s">
        <v>642</v>
      </c>
      <c r="F145" s="86" t="s">
        <v>697</v>
      </c>
      <c r="G145" s="99" t="s">
        <v>698</v>
      </c>
      <c r="H145" s="99" t="s">
        <v>151</v>
      </c>
      <c r="I145" s="96">
        <v>2.6250000000000002E-3</v>
      </c>
      <c r="J145" s="98">
        <v>1715</v>
      </c>
      <c r="K145" s="86"/>
      <c r="L145" s="96">
        <v>1.55585E-4</v>
      </c>
      <c r="M145" s="97">
        <v>1.2875556690021538E-10</v>
      </c>
      <c r="N145" s="97">
        <f t="shared" si="3"/>
        <v>2.0697474217719679E-3</v>
      </c>
      <c r="O145" s="97">
        <f>L145/'סכום נכסי הקרן'!$C$42</f>
        <v>4.0755122487284597E-8</v>
      </c>
    </row>
    <row r="146" spans="2:15">
      <c r="B146" s="89" t="s">
        <v>699</v>
      </c>
      <c r="C146" s="86" t="s">
        <v>700</v>
      </c>
      <c r="D146" s="99" t="s">
        <v>641</v>
      </c>
      <c r="E146" s="99" t="s">
        <v>642</v>
      </c>
      <c r="F146" s="86" t="s">
        <v>701</v>
      </c>
      <c r="G146" s="99" t="s">
        <v>702</v>
      </c>
      <c r="H146" s="99" t="s">
        <v>151</v>
      </c>
      <c r="I146" s="96">
        <v>4.0070000000000001E-3</v>
      </c>
      <c r="J146" s="98">
        <v>9509</v>
      </c>
      <c r="K146" s="86"/>
      <c r="L146" s="96">
        <v>1.3167400000000001E-3</v>
      </c>
      <c r="M146" s="97">
        <v>8.2430597941724224E-11</v>
      </c>
      <c r="N146" s="97">
        <f t="shared" si="3"/>
        <v>1.7516593631417048E-2</v>
      </c>
      <c r="O146" s="97">
        <f>L146/'סכום נכסי הקרן'!$C$42</f>
        <v>3.4491692633548949E-7</v>
      </c>
    </row>
    <row r="147" spans="2:15">
      <c r="B147" s="89" t="s">
        <v>703</v>
      </c>
      <c r="C147" s="86" t="s">
        <v>704</v>
      </c>
      <c r="D147" s="99" t="s">
        <v>641</v>
      </c>
      <c r="E147" s="99" t="s">
        <v>642</v>
      </c>
      <c r="F147" s="86" t="s">
        <v>353</v>
      </c>
      <c r="G147" s="99" t="s">
        <v>354</v>
      </c>
      <c r="H147" s="99" t="s">
        <v>151</v>
      </c>
      <c r="I147" s="96">
        <v>3.7687999999999999E-2</v>
      </c>
      <c r="J147" s="98">
        <v>980</v>
      </c>
      <c r="K147" s="86"/>
      <c r="L147" s="96">
        <v>1.276461E-3</v>
      </c>
      <c r="M147" s="97">
        <v>3.4509994580379698E-11</v>
      </c>
      <c r="N147" s="97">
        <f t="shared" si="3"/>
        <v>1.6980762051241882E-2</v>
      </c>
      <c r="O147" s="97">
        <f>L147/'סכום נכסי הקרן'!$C$42</f>
        <v>3.3436593762407553E-7</v>
      </c>
    </row>
    <row r="148" spans="2:15">
      <c r="B148" s="89" t="s">
        <v>705</v>
      </c>
      <c r="C148" s="86" t="s">
        <v>706</v>
      </c>
      <c r="D148" s="99" t="s">
        <v>641</v>
      </c>
      <c r="E148" s="99" t="s">
        <v>642</v>
      </c>
      <c r="F148" s="86" t="s">
        <v>349</v>
      </c>
      <c r="G148" s="99" t="s">
        <v>350</v>
      </c>
      <c r="H148" s="99" t="s">
        <v>151</v>
      </c>
      <c r="I148" s="96">
        <v>4.4339999999999996E-3</v>
      </c>
      <c r="J148" s="98">
        <v>2406</v>
      </c>
      <c r="K148" s="86"/>
      <c r="L148" s="96">
        <v>3.6871299999999995E-4</v>
      </c>
      <c r="M148" s="97">
        <v>4.1562250573184579E-11</v>
      </c>
      <c r="N148" s="97">
        <f t="shared" si="3"/>
        <v>4.9049894342244275E-3</v>
      </c>
      <c r="O148" s="97">
        <f>L148/'סכום נכסי הקרן'!$C$42</f>
        <v>9.6583497622869597E-8</v>
      </c>
    </row>
    <row r="149" spans="2:15">
      <c r="B149" s="89" t="s">
        <v>707</v>
      </c>
      <c r="C149" s="86" t="s">
        <v>708</v>
      </c>
      <c r="D149" s="99" t="s">
        <v>662</v>
      </c>
      <c r="E149" s="99" t="s">
        <v>642</v>
      </c>
      <c r="F149" s="86" t="s">
        <v>709</v>
      </c>
      <c r="G149" s="99" t="s">
        <v>652</v>
      </c>
      <c r="H149" s="99" t="s">
        <v>151</v>
      </c>
      <c r="I149" s="96">
        <v>2.6350000000000002E-3</v>
      </c>
      <c r="J149" s="98">
        <v>1759</v>
      </c>
      <c r="K149" s="86"/>
      <c r="L149" s="96">
        <v>1.6021399999999999E-4</v>
      </c>
      <c r="M149" s="97">
        <v>7.5605931326917386E-11</v>
      </c>
      <c r="N149" s="97">
        <f t="shared" si="3"/>
        <v>2.131327013733805E-3</v>
      </c>
      <c r="O149" s="97">
        <f>L149/'סכום נכסי הקרן'!$C$42</f>
        <v>4.1967678080649262E-8</v>
      </c>
    </row>
    <row r="150" spans="2:15">
      <c r="B150" s="89" t="s">
        <v>710</v>
      </c>
      <c r="C150" s="86" t="s">
        <v>711</v>
      </c>
      <c r="D150" s="99" t="s">
        <v>641</v>
      </c>
      <c r="E150" s="99" t="s">
        <v>642</v>
      </c>
      <c r="F150" s="86" t="s">
        <v>712</v>
      </c>
      <c r="G150" s="99" t="s">
        <v>698</v>
      </c>
      <c r="H150" s="99" t="s">
        <v>151</v>
      </c>
      <c r="I150" s="96">
        <v>2.215E-3</v>
      </c>
      <c r="J150" s="98">
        <v>3337</v>
      </c>
      <c r="K150" s="86"/>
      <c r="L150" s="96">
        <v>2.5543799999999998E-4</v>
      </c>
      <c r="M150" s="97">
        <v>1.055788533421546E-10</v>
      </c>
      <c r="N150" s="97">
        <f t="shared" si="3"/>
        <v>3.398091987804659E-3</v>
      </c>
      <c r="O150" s="97">
        <f>L150/'סכום נכסי הקרן'!$C$42</f>
        <v>6.6911379489713033E-8</v>
      </c>
    </row>
    <row r="151" spans="2:15">
      <c r="B151" s="89" t="s">
        <v>713</v>
      </c>
      <c r="C151" s="86" t="s">
        <v>714</v>
      </c>
      <c r="D151" s="99" t="s">
        <v>641</v>
      </c>
      <c r="E151" s="99" t="s">
        <v>642</v>
      </c>
      <c r="F151" s="86" t="s">
        <v>715</v>
      </c>
      <c r="G151" s="99" t="s">
        <v>652</v>
      </c>
      <c r="H151" s="99" t="s">
        <v>151</v>
      </c>
      <c r="I151" s="96">
        <v>4.6020000000000002E-3</v>
      </c>
      <c r="J151" s="98">
        <v>5536</v>
      </c>
      <c r="K151" s="86"/>
      <c r="L151" s="96">
        <v>8.8047400000000001E-4</v>
      </c>
      <c r="M151" s="97">
        <v>6.8867477917176313E-11</v>
      </c>
      <c r="N151" s="97">
        <f t="shared" si="3"/>
        <v>1.1712946565782381E-2</v>
      </c>
      <c r="O151" s="97">
        <f>L151/'סכום נכסי הקרן'!$C$42</f>
        <v>2.306380802575404E-7</v>
      </c>
    </row>
    <row r="152" spans="2:15">
      <c r="B152" s="89" t="s">
        <v>716</v>
      </c>
      <c r="C152" s="86" t="s">
        <v>717</v>
      </c>
      <c r="D152" s="99" t="s">
        <v>641</v>
      </c>
      <c r="E152" s="99" t="s">
        <v>642</v>
      </c>
      <c r="F152" s="86" t="s">
        <v>718</v>
      </c>
      <c r="G152" s="99" t="s">
        <v>652</v>
      </c>
      <c r="H152" s="99" t="s">
        <v>151</v>
      </c>
      <c r="I152" s="96">
        <v>8.0999999999999985E-4</v>
      </c>
      <c r="J152" s="98">
        <v>12238</v>
      </c>
      <c r="K152" s="86"/>
      <c r="L152" s="96">
        <v>3.4267100000000001E-4</v>
      </c>
      <c r="M152" s="97">
        <v>1.5835173748707011E-11</v>
      </c>
      <c r="N152" s="97">
        <f t="shared" si="3"/>
        <v>4.5585526803099399E-3</v>
      </c>
      <c r="O152" s="97">
        <f>L152/'סכום נכסי הקרן'!$C$42</f>
        <v>8.9761857363115352E-8</v>
      </c>
    </row>
    <row r="153" spans="2:15">
      <c r="B153" s="85"/>
      <c r="C153" s="86"/>
      <c r="D153" s="86"/>
      <c r="E153" s="86"/>
      <c r="F153" s="86"/>
      <c r="G153" s="86"/>
      <c r="H153" s="86"/>
      <c r="I153" s="96"/>
      <c r="J153" s="98"/>
      <c r="K153" s="86"/>
      <c r="L153" s="86"/>
      <c r="M153" s="86"/>
      <c r="N153" s="97"/>
      <c r="O153" s="86"/>
    </row>
    <row r="154" spans="2:15">
      <c r="B154" s="104" t="s">
        <v>50</v>
      </c>
      <c r="C154" s="84"/>
      <c r="D154" s="84"/>
      <c r="E154" s="84"/>
      <c r="F154" s="84"/>
      <c r="G154" s="84"/>
      <c r="H154" s="84"/>
      <c r="I154" s="93"/>
      <c r="J154" s="95"/>
      <c r="K154" s="93">
        <v>1.451E-6</v>
      </c>
      <c r="L154" s="93">
        <f>SUM(L155:L162)</f>
        <v>3.0153009999999997E-3</v>
      </c>
      <c r="M154" s="84"/>
      <c r="N154" s="94">
        <f t="shared" ref="N154:N162" si="4">L154/$L$11</f>
        <v>4.0112552435109014E-2</v>
      </c>
      <c r="O154" s="94">
        <f>L154/'סכום נכסי הקרן'!$C$42</f>
        <v>7.8985095986780043E-7</v>
      </c>
    </row>
    <row r="155" spans="2:15">
      <c r="B155" s="89" t="s">
        <v>719</v>
      </c>
      <c r="C155" s="86" t="s">
        <v>720</v>
      </c>
      <c r="D155" s="99" t="s">
        <v>28</v>
      </c>
      <c r="E155" s="99" t="s">
        <v>642</v>
      </c>
      <c r="F155" s="86"/>
      <c r="G155" s="99" t="s">
        <v>721</v>
      </c>
      <c r="H155" s="99" t="s">
        <v>153</v>
      </c>
      <c r="I155" s="96">
        <v>1.0560000000000001E-3</v>
      </c>
      <c r="J155" s="98">
        <v>3210</v>
      </c>
      <c r="K155" s="86"/>
      <c r="L155" s="96">
        <v>1.31462E-4</v>
      </c>
      <c r="M155" s="97">
        <v>2.3894318146103214E-11</v>
      </c>
      <c r="N155" s="97">
        <f t="shared" si="4"/>
        <v>1.7488391269144612E-3</v>
      </c>
      <c r="O155" s="97">
        <f>L155/'סכום נכסי הקרן'!$C$42</f>
        <v>3.4436159735343433E-8</v>
      </c>
    </row>
    <row r="156" spans="2:15">
      <c r="B156" s="89" t="s">
        <v>722</v>
      </c>
      <c r="C156" s="86" t="s">
        <v>723</v>
      </c>
      <c r="D156" s="99" t="s">
        <v>28</v>
      </c>
      <c r="E156" s="99" t="s">
        <v>642</v>
      </c>
      <c r="F156" s="86"/>
      <c r="G156" s="99" t="s">
        <v>721</v>
      </c>
      <c r="H156" s="99" t="s">
        <v>153</v>
      </c>
      <c r="I156" s="96">
        <v>2.2200000000000001E-2</v>
      </c>
      <c r="J156" s="98">
        <v>798.4</v>
      </c>
      <c r="K156" s="86"/>
      <c r="L156" s="96">
        <v>6.8739099999999998E-4</v>
      </c>
      <c r="M156" s="97">
        <v>1.8143565705490106E-11</v>
      </c>
      <c r="N156" s="97">
        <f t="shared" si="4"/>
        <v>9.1443632098162086E-3</v>
      </c>
      <c r="O156" s="97">
        <f>L156/'סכום נכסי הקרן'!$C$42</f>
        <v>1.8006044542633962E-7</v>
      </c>
    </row>
    <row r="157" spans="2:15">
      <c r="B157" s="89" t="s">
        <v>724</v>
      </c>
      <c r="C157" s="86" t="s">
        <v>725</v>
      </c>
      <c r="D157" s="99" t="s">
        <v>662</v>
      </c>
      <c r="E157" s="99" t="s">
        <v>642</v>
      </c>
      <c r="F157" s="86"/>
      <c r="G157" s="99" t="s">
        <v>726</v>
      </c>
      <c r="H157" s="99" t="s">
        <v>151</v>
      </c>
      <c r="I157" s="96">
        <v>3.3600000000000001E-3</v>
      </c>
      <c r="J157" s="98">
        <v>3353</v>
      </c>
      <c r="K157" s="86"/>
      <c r="L157" s="96">
        <v>3.8935600000000004E-4</v>
      </c>
      <c r="M157" s="97">
        <v>4.5261540985739786E-11</v>
      </c>
      <c r="N157" s="97">
        <f t="shared" si="4"/>
        <v>5.1796032853517141E-3</v>
      </c>
      <c r="O157" s="97">
        <f>L157/'סכום נכסי הקרן'!$C$42</f>
        <v>1.0199088261181466E-7</v>
      </c>
    </row>
    <row r="158" spans="2:15">
      <c r="B158" s="89" t="s">
        <v>727</v>
      </c>
      <c r="C158" s="86" t="s">
        <v>728</v>
      </c>
      <c r="D158" s="99" t="s">
        <v>662</v>
      </c>
      <c r="E158" s="99" t="s">
        <v>642</v>
      </c>
      <c r="F158" s="86"/>
      <c r="G158" s="99" t="s">
        <v>646</v>
      </c>
      <c r="H158" s="99" t="s">
        <v>151</v>
      </c>
      <c r="I158" s="96">
        <v>9.3300000000000013E-4</v>
      </c>
      <c r="J158" s="98">
        <v>4791</v>
      </c>
      <c r="K158" s="96">
        <v>1.451E-6</v>
      </c>
      <c r="L158" s="96">
        <v>1.5593399999999999E-4</v>
      </c>
      <c r="M158" s="97">
        <v>1.6285559099372347E-12</v>
      </c>
      <c r="N158" s="97">
        <f t="shared" si="4"/>
        <v>2.0743901691460619E-3</v>
      </c>
      <c r="O158" s="97">
        <f>L158/'סכום נכסי הקרן'!$C$42</f>
        <v>4.0846542211217255E-8</v>
      </c>
    </row>
    <row r="159" spans="2:15">
      <c r="B159" s="89" t="s">
        <v>687</v>
      </c>
      <c r="C159" s="86" t="s">
        <v>688</v>
      </c>
      <c r="D159" s="99" t="s">
        <v>662</v>
      </c>
      <c r="E159" s="99" t="s">
        <v>642</v>
      </c>
      <c r="F159" s="86"/>
      <c r="G159" s="99" t="s">
        <v>178</v>
      </c>
      <c r="H159" s="99" t="s">
        <v>151</v>
      </c>
      <c r="I159" s="96">
        <v>2.728E-3</v>
      </c>
      <c r="J159" s="98">
        <v>7452</v>
      </c>
      <c r="K159" s="86"/>
      <c r="L159" s="96">
        <v>7.0259000000000001E-4</v>
      </c>
      <c r="M159" s="97">
        <v>5.3496635604823095E-11</v>
      </c>
      <c r="N159" s="97">
        <f>L159/$L$11</f>
        <v>9.3465555231080563E-3</v>
      </c>
      <c r="O159" s="97">
        <f>L159/'סכום נכסי הקרן'!$C$42</f>
        <v>1.8404178750098846E-7</v>
      </c>
    </row>
    <row r="160" spans="2:15">
      <c r="B160" s="89" t="s">
        <v>729</v>
      </c>
      <c r="C160" s="86" t="s">
        <v>730</v>
      </c>
      <c r="D160" s="99" t="s">
        <v>662</v>
      </c>
      <c r="E160" s="99" t="s">
        <v>642</v>
      </c>
      <c r="F160" s="86"/>
      <c r="G160" s="99" t="s">
        <v>670</v>
      </c>
      <c r="H160" s="99" t="s">
        <v>151</v>
      </c>
      <c r="I160" s="96">
        <v>4.3300000000000001E-4</v>
      </c>
      <c r="J160" s="98">
        <v>23125</v>
      </c>
      <c r="K160" s="86"/>
      <c r="L160" s="96">
        <v>3.46213E-4</v>
      </c>
      <c r="M160" s="97">
        <v>4.4202872400650345E-12</v>
      </c>
      <c r="N160" s="97">
        <f t="shared" si="4"/>
        <v>4.605671910106619E-3</v>
      </c>
      <c r="O160" s="97">
        <f>L160/'סכום נכסי הקרן'!$C$42</f>
        <v>9.068967587936025E-8</v>
      </c>
    </row>
    <row r="161" spans="2:15">
      <c r="B161" s="89" t="s">
        <v>691</v>
      </c>
      <c r="C161" s="86" t="s">
        <v>692</v>
      </c>
      <c r="D161" s="99" t="s">
        <v>641</v>
      </c>
      <c r="E161" s="99" t="s">
        <v>642</v>
      </c>
      <c r="F161" s="86"/>
      <c r="G161" s="99" t="s">
        <v>354</v>
      </c>
      <c r="H161" s="99" t="s">
        <v>151</v>
      </c>
      <c r="I161" s="96">
        <v>2.2680000000000001E-3</v>
      </c>
      <c r="J161" s="98">
        <v>5166</v>
      </c>
      <c r="K161" s="86"/>
      <c r="L161" s="96">
        <v>4.0495900000000004E-4</v>
      </c>
      <c r="M161" s="97">
        <v>1.6663042993597079E-11</v>
      </c>
      <c r="N161" s="97">
        <f>L161/$L$11</f>
        <v>5.3871700110766103E-3</v>
      </c>
      <c r="O161" s="97">
        <f>L161/'סכום נכסי הקרן'!$C$42</f>
        <v>1.0607805153021362E-7</v>
      </c>
    </row>
    <row r="162" spans="2:15">
      <c r="B162" s="89" t="s">
        <v>731</v>
      </c>
      <c r="C162" s="86" t="s">
        <v>732</v>
      </c>
      <c r="D162" s="99" t="s">
        <v>641</v>
      </c>
      <c r="E162" s="99" t="s">
        <v>642</v>
      </c>
      <c r="F162" s="86"/>
      <c r="G162" s="99" t="s">
        <v>652</v>
      </c>
      <c r="H162" s="99" t="s">
        <v>151</v>
      </c>
      <c r="I162" s="96">
        <v>7.3499999999999998E-4</v>
      </c>
      <c r="J162" s="98">
        <v>7771</v>
      </c>
      <c r="K162" s="86"/>
      <c r="L162" s="96">
        <v>1.9739599999999999E-4</v>
      </c>
      <c r="M162" s="97">
        <v>2.4110667372775717E-11</v>
      </c>
      <c r="N162" s="97">
        <f t="shared" si="4"/>
        <v>2.625959199589288E-3</v>
      </c>
      <c r="O162" s="97">
        <f>L162/'סכום נכסי הקרן'!$C$42</f>
        <v>5.1707414972523255E-8</v>
      </c>
    </row>
    <row r="163" spans="2:15">
      <c r="E163" s="1"/>
      <c r="F163" s="1"/>
      <c r="G163" s="1"/>
    </row>
    <row r="164" spans="2:15">
      <c r="E164" s="1"/>
      <c r="F164" s="1"/>
      <c r="G164" s="1"/>
    </row>
    <row r="165" spans="2:15">
      <c r="E165" s="1"/>
      <c r="F165" s="1"/>
      <c r="G165" s="1"/>
    </row>
    <row r="166" spans="2:15">
      <c r="B166" s="101" t="s">
        <v>237</v>
      </c>
      <c r="E166" s="1"/>
      <c r="F166" s="1"/>
      <c r="G166" s="1"/>
    </row>
    <row r="167" spans="2:15">
      <c r="B167" s="101" t="s">
        <v>99</v>
      </c>
      <c r="E167" s="1"/>
      <c r="F167" s="1"/>
      <c r="G167" s="1"/>
    </row>
    <row r="168" spans="2:15">
      <c r="B168" s="101" t="s">
        <v>220</v>
      </c>
      <c r="E168" s="1"/>
      <c r="F168" s="1"/>
      <c r="G168" s="1"/>
    </row>
    <row r="169" spans="2:15">
      <c r="B169" s="101" t="s">
        <v>228</v>
      </c>
      <c r="E169" s="1"/>
      <c r="F169" s="1"/>
      <c r="G169" s="1"/>
    </row>
    <row r="170" spans="2:15">
      <c r="B170" s="101" t="s">
        <v>234</v>
      </c>
      <c r="E170" s="1"/>
      <c r="F170" s="1"/>
      <c r="G170" s="1"/>
    </row>
    <row r="171" spans="2:15">
      <c r="E171" s="1"/>
      <c r="F171" s="1"/>
      <c r="G171" s="1"/>
    </row>
    <row r="172" spans="2:15">
      <c r="E172" s="1"/>
      <c r="F172" s="1"/>
      <c r="G172" s="1"/>
    </row>
    <row r="173" spans="2:15">
      <c r="E173" s="1"/>
      <c r="F173" s="1"/>
      <c r="G173" s="1"/>
    </row>
    <row r="174" spans="2:15">
      <c r="E174" s="1"/>
      <c r="F174" s="1"/>
      <c r="G174" s="1"/>
    </row>
    <row r="175" spans="2:15">
      <c r="E175" s="1"/>
      <c r="F175" s="1"/>
      <c r="G175" s="1"/>
    </row>
    <row r="176" spans="2:15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68 B170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" workbookViewId="0">
      <selection activeCell="G48" sqref="G48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3.28515625" style="2" bestFit="1" customWidth="1"/>
    <col min="4" max="4" width="6.5703125" style="2" bestFit="1" customWidth="1"/>
    <col min="5" max="5" width="11.28515625" style="2" bestFit="1" customWidth="1"/>
    <col min="6" max="6" width="21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167</v>
      </c>
      <c r="C1" s="80" t="s" vm="1">
        <v>245</v>
      </c>
    </row>
    <row r="2" spans="2:63">
      <c r="B2" s="58" t="s">
        <v>166</v>
      </c>
      <c r="C2" s="80" t="s">
        <v>246</v>
      </c>
    </row>
    <row r="3" spans="2:63">
      <c r="B3" s="58" t="s">
        <v>168</v>
      </c>
      <c r="C3" s="80" t="s">
        <v>247</v>
      </c>
    </row>
    <row r="4" spans="2:63">
      <c r="B4" s="58" t="s">
        <v>169</v>
      </c>
      <c r="C4" s="80">
        <v>12146</v>
      </c>
    </row>
    <row r="6" spans="2:63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BK6" s="3"/>
    </row>
    <row r="7" spans="2:63" ht="26.25" customHeight="1">
      <c r="B7" s="136" t="s">
        <v>244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BH7" s="3"/>
      <c r="BK7" s="3"/>
    </row>
    <row r="8" spans="2:63" s="3" customFormat="1" ht="74.25" customHeight="1">
      <c r="B8" s="23" t="s">
        <v>102</v>
      </c>
      <c r="C8" s="31" t="s">
        <v>36</v>
      </c>
      <c r="D8" s="31" t="s">
        <v>107</v>
      </c>
      <c r="E8" s="31" t="s">
        <v>104</v>
      </c>
      <c r="F8" s="31" t="s">
        <v>52</v>
      </c>
      <c r="G8" s="31" t="s">
        <v>87</v>
      </c>
      <c r="H8" s="31" t="s">
        <v>222</v>
      </c>
      <c r="I8" s="31" t="s">
        <v>221</v>
      </c>
      <c r="J8" s="31" t="s">
        <v>236</v>
      </c>
      <c r="K8" s="31" t="s">
        <v>49</v>
      </c>
      <c r="L8" s="31" t="s">
        <v>48</v>
      </c>
      <c r="M8" s="31" t="s">
        <v>170</v>
      </c>
      <c r="N8" s="15" t="s">
        <v>172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229</v>
      </c>
      <c r="I9" s="33"/>
      <c r="J9" s="17" t="s">
        <v>225</v>
      </c>
      <c r="K9" s="33" t="s">
        <v>225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239</v>
      </c>
      <c r="C11" s="82"/>
      <c r="D11" s="82"/>
      <c r="E11" s="82"/>
      <c r="F11" s="82"/>
      <c r="G11" s="82"/>
      <c r="H11" s="90"/>
      <c r="I11" s="92"/>
      <c r="J11" s="90">
        <v>0.28214999999999996</v>
      </c>
      <c r="K11" s="90">
        <v>1186.6693856194001</v>
      </c>
      <c r="L11" s="82"/>
      <c r="M11" s="91">
        <f>K11/$K$11</f>
        <v>1</v>
      </c>
      <c r="N11" s="91">
        <f>K11/'סכום נכסי הקרן'!$C$42</f>
        <v>0.31084523676980053</v>
      </c>
      <c r="O11" s="5"/>
      <c r="BH11" s="1"/>
      <c r="BI11" s="3"/>
      <c r="BK11" s="1"/>
    </row>
    <row r="12" spans="2:63" ht="20.25">
      <c r="B12" s="83" t="s">
        <v>219</v>
      </c>
      <c r="C12" s="84"/>
      <c r="D12" s="84"/>
      <c r="E12" s="84"/>
      <c r="F12" s="84"/>
      <c r="G12" s="84"/>
      <c r="H12" s="93"/>
      <c r="I12" s="95"/>
      <c r="J12" s="84"/>
      <c r="K12" s="93">
        <v>678.32136561899995</v>
      </c>
      <c r="L12" s="84"/>
      <c r="M12" s="94">
        <f t="shared" ref="M12:M27" si="0">K12/$K$11</f>
        <v>0.57161781860997429</v>
      </c>
      <c r="N12" s="94">
        <f>K12/'סכום נכסי הקרן'!$C$42</f>
        <v>0.17768467616765438</v>
      </c>
      <c r="BI12" s="4"/>
    </row>
    <row r="13" spans="2:63">
      <c r="B13" s="104" t="s">
        <v>240</v>
      </c>
      <c r="C13" s="84"/>
      <c r="D13" s="84"/>
      <c r="E13" s="84"/>
      <c r="F13" s="84"/>
      <c r="G13" s="84"/>
      <c r="H13" s="93"/>
      <c r="I13" s="95"/>
      <c r="J13" s="84"/>
      <c r="K13" s="93">
        <v>232.18197561900001</v>
      </c>
      <c r="L13" s="84"/>
      <c r="M13" s="94">
        <f t="shared" si="0"/>
        <v>0.19565851991522398</v>
      </c>
      <c r="N13" s="94">
        <f>K13/'סכום נכסי הקרן'!$C$42</f>
        <v>6.0819518949076536E-2</v>
      </c>
    </row>
    <row r="14" spans="2:63">
      <c r="B14" s="89" t="s">
        <v>733</v>
      </c>
      <c r="C14" s="86" t="s">
        <v>734</v>
      </c>
      <c r="D14" s="99" t="s">
        <v>108</v>
      </c>
      <c r="E14" s="86" t="s">
        <v>735</v>
      </c>
      <c r="F14" s="99" t="s">
        <v>964</v>
      </c>
      <c r="G14" s="99" t="s">
        <v>152</v>
      </c>
      <c r="H14" s="96">
        <v>3509</v>
      </c>
      <c r="I14" s="98">
        <v>1602</v>
      </c>
      <c r="J14" s="86"/>
      <c r="K14" s="96">
        <v>56.214179999999999</v>
      </c>
      <c r="L14" s="97">
        <v>3.701909463679932E-4</v>
      </c>
      <c r="M14" s="97">
        <f t="shared" si="0"/>
        <v>4.7371391460190197E-2</v>
      </c>
      <c r="N14" s="97">
        <f>K14/'סכום נכסי הקרן'!$C$42</f>
        <v>1.4725171394557729E-2</v>
      </c>
    </row>
    <row r="15" spans="2:63">
      <c r="B15" s="89" t="s">
        <v>736</v>
      </c>
      <c r="C15" s="86" t="s">
        <v>737</v>
      </c>
      <c r="D15" s="99" t="s">
        <v>108</v>
      </c>
      <c r="E15" s="86" t="s">
        <v>735</v>
      </c>
      <c r="F15" s="99" t="s">
        <v>964</v>
      </c>
      <c r="G15" s="99" t="s">
        <v>152</v>
      </c>
      <c r="H15" s="96">
        <v>2.3849999999999996E-2</v>
      </c>
      <c r="I15" s="98">
        <v>1602</v>
      </c>
      <c r="J15" s="86"/>
      <c r="K15" s="96">
        <v>3.8207699999999998E-4</v>
      </c>
      <c r="L15" s="97">
        <v>3.423223891501973E-10</v>
      </c>
      <c r="M15" s="97">
        <f t="shared" si="0"/>
        <v>3.2197426227572989E-7</v>
      </c>
      <c r="N15" s="97">
        <f>K15/'סכום נכסי הקרן'!$C$42</f>
        <v>1.0008416579088111E-7</v>
      </c>
    </row>
    <row r="16" spans="2:63" ht="20.25">
      <c r="B16" s="89" t="s">
        <v>738</v>
      </c>
      <c r="C16" s="86" t="s">
        <v>739</v>
      </c>
      <c r="D16" s="99" t="s">
        <v>108</v>
      </c>
      <c r="E16" s="86" t="s">
        <v>735</v>
      </c>
      <c r="F16" s="99" t="s">
        <v>964</v>
      </c>
      <c r="G16" s="99" t="s">
        <v>152</v>
      </c>
      <c r="H16" s="96">
        <v>4.0830000000000005E-2</v>
      </c>
      <c r="I16" s="98">
        <v>2462</v>
      </c>
      <c r="J16" s="86"/>
      <c r="K16" s="96">
        <v>1.0052310000000001E-3</v>
      </c>
      <c r="L16" s="97">
        <v>9.4928120487615756E-10</v>
      </c>
      <c r="M16" s="97">
        <f t="shared" si="0"/>
        <v>8.4710283435457849E-7</v>
      </c>
      <c r="N16" s="97">
        <f>K16/'סכום נכסי הקרן'!$C$42</f>
        <v>2.6331788111331807E-7</v>
      </c>
      <c r="BH16" s="4"/>
    </row>
    <row r="17" spans="2:14">
      <c r="B17" s="89" t="s">
        <v>740</v>
      </c>
      <c r="C17" s="86" t="s">
        <v>741</v>
      </c>
      <c r="D17" s="99" t="s">
        <v>108</v>
      </c>
      <c r="E17" s="86" t="s">
        <v>742</v>
      </c>
      <c r="F17" s="99" t="s">
        <v>964</v>
      </c>
      <c r="G17" s="99" t="s">
        <v>152</v>
      </c>
      <c r="H17" s="96">
        <v>3487</v>
      </c>
      <c r="I17" s="98">
        <v>1598</v>
      </c>
      <c r="J17" s="86"/>
      <c r="K17" s="96">
        <v>55.722259999999999</v>
      </c>
      <c r="L17" s="97">
        <v>4.5086927777775621E-4</v>
      </c>
      <c r="M17" s="97">
        <f t="shared" si="0"/>
        <v>4.6956853084159506E-2</v>
      </c>
      <c r="N17" s="97">
        <f>K17/'סכום נכסי הקרן'!$C$42</f>
        <v>1.4596314114910301E-2</v>
      </c>
    </row>
    <row r="18" spans="2:14">
      <c r="B18" s="89" t="s">
        <v>743</v>
      </c>
      <c r="C18" s="86" t="s">
        <v>744</v>
      </c>
      <c r="D18" s="99" t="s">
        <v>108</v>
      </c>
      <c r="E18" s="86" t="s">
        <v>742</v>
      </c>
      <c r="F18" s="99" t="s">
        <v>964</v>
      </c>
      <c r="G18" s="99" t="s">
        <v>152</v>
      </c>
      <c r="H18" s="96">
        <v>2.4000000000000001E-5</v>
      </c>
      <c r="I18" s="98">
        <v>1235</v>
      </c>
      <c r="J18" s="86"/>
      <c r="K18" s="96">
        <v>2.96E-7</v>
      </c>
      <c r="L18" s="97">
        <v>4.4182296153931123E-11</v>
      </c>
      <c r="M18" s="97">
        <f t="shared" si="0"/>
        <v>2.4943763072264505E-10</v>
      </c>
      <c r="N18" s="97">
        <f>K18/'סכום נכסי הקרן'!$C$42</f>
        <v>7.7536499381278667E-11</v>
      </c>
    </row>
    <row r="19" spans="2:14">
      <c r="B19" s="89" t="s">
        <v>745</v>
      </c>
      <c r="C19" s="86" t="s">
        <v>746</v>
      </c>
      <c r="D19" s="99" t="s">
        <v>108</v>
      </c>
      <c r="E19" s="86" t="s">
        <v>742</v>
      </c>
      <c r="F19" s="99" t="s">
        <v>964</v>
      </c>
      <c r="G19" s="99" t="s">
        <v>152</v>
      </c>
      <c r="H19" s="96">
        <v>3.4200000000000001E-2</v>
      </c>
      <c r="I19" s="98">
        <v>1600</v>
      </c>
      <c r="J19" s="86"/>
      <c r="K19" s="96">
        <v>5.4720000000000007E-4</v>
      </c>
      <c r="L19" s="97">
        <v>3.0462788545848993E-10</v>
      </c>
      <c r="M19" s="97">
        <f t="shared" si="0"/>
        <v>4.6112253895753844E-7</v>
      </c>
      <c r="N19" s="97">
        <f>K19/'סכום נכסי הקרן'!$C$42</f>
        <v>1.4333774480214762E-7</v>
      </c>
    </row>
    <row r="20" spans="2:14">
      <c r="B20" s="89" t="s">
        <v>747</v>
      </c>
      <c r="C20" s="86" t="s">
        <v>748</v>
      </c>
      <c r="D20" s="99" t="s">
        <v>108</v>
      </c>
      <c r="E20" s="86" t="s">
        <v>742</v>
      </c>
      <c r="F20" s="99" t="s">
        <v>964</v>
      </c>
      <c r="G20" s="99" t="s">
        <v>152</v>
      </c>
      <c r="H20" s="96">
        <v>1.38E-2</v>
      </c>
      <c r="I20" s="98">
        <v>2436</v>
      </c>
      <c r="J20" s="86"/>
      <c r="K20" s="96">
        <v>3.3616800000000002E-4</v>
      </c>
      <c r="L20" s="97">
        <v>1.9259164689834362E-10</v>
      </c>
      <c r="M20" s="97">
        <f t="shared" si="0"/>
        <v>2.832869913674667E-7</v>
      </c>
      <c r="N20" s="97">
        <f>K20/'סכום נכסי הקרן'!$C$42</f>
        <v>8.8058411905424635E-8</v>
      </c>
    </row>
    <row r="21" spans="2:14">
      <c r="B21" s="89" t="s">
        <v>749</v>
      </c>
      <c r="C21" s="86" t="s">
        <v>750</v>
      </c>
      <c r="D21" s="99" t="s">
        <v>108</v>
      </c>
      <c r="E21" s="86" t="s">
        <v>751</v>
      </c>
      <c r="F21" s="99" t="s">
        <v>964</v>
      </c>
      <c r="G21" s="99" t="s">
        <v>152</v>
      </c>
      <c r="H21" s="96">
        <v>385</v>
      </c>
      <c r="I21" s="98">
        <v>15980</v>
      </c>
      <c r="J21" s="86"/>
      <c r="K21" s="96">
        <v>61.523000000000003</v>
      </c>
      <c r="L21" s="97">
        <v>3.0229769806191842E-4</v>
      </c>
      <c r="M21" s="97">
        <f t="shared" si="0"/>
        <v>5.1845105928882744E-2</v>
      </c>
      <c r="N21" s="97">
        <f>K21/'סכום נכסי הקרן'!$C$42</f>
        <v>1.6115804227818945E-2</v>
      </c>
    </row>
    <row r="22" spans="2:14">
      <c r="B22" s="89" t="s">
        <v>752</v>
      </c>
      <c r="C22" s="86" t="s">
        <v>753</v>
      </c>
      <c r="D22" s="99" t="s">
        <v>108</v>
      </c>
      <c r="E22" s="86" t="s">
        <v>751</v>
      </c>
      <c r="F22" s="99" t="s">
        <v>964</v>
      </c>
      <c r="G22" s="99" t="s">
        <v>152</v>
      </c>
      <c r="H22" s="96">
        <v>9.9999999999999995E-8</v>
      </c>
      <c r="I22" s="98">
        <v>16670</v>
      </c>
      <c r="J22" s="86"/>
      <c r="K22" s="96">
        <v>9.9999999999999986E-10</v>
      </c>
      <c r="L22" s="97">
        <v>0</v>
      </c>
      <c r="M22" s="97">
        <f t="shared" si="0"/>
        <v>8.4269469838731416E-13</v>
      </c>
      <c r="N22" s="97">
        <f>K22/'סכום נכסי הקרן'!$C$42</f>
        <v>2.6194763304486036E-13</v>
      </c>
    </row>
    <row r="23" spans="2:14">
      <c r="B23" s="89" t="s">
        <v>754</v>
      </c>
      <c r="C23" s="86" t="s">
        <v>755</v>
      </c>
      <c r="D23" s="99" t="s">
        <v>108</v>
      </c>
      <c r="E23" s="86" t="s">
        <v>751</v>
      </c>
      <c r="F23" s="99" t="s">
        <v>964</v>
      </c>
      <c r="G23" s="99" t="s">
        <v>152</v>
      </c>
      <c r="H23" s="96">
        <v>7.94E-4</v>
      </c>
      <c r="I23" s="98">
        <v>23880</v>
      </c>
      <c r="J23" s="86"/>
      <c r="K23" s="96">
        <v>1.89488E-4</v>
      </c>
      <c r="L23" s="97">
        <v>9.662097938383317E-11</v>
      </c>
      <c r="M23" s="97">
        <f t="shared" si="0"/>
        <v>1.5968053300801541E-7</v>
      </c>
      <c r="N23" s="97">
        <f>K23/'סכום נכסי הקרן'!$C$42</f>
        <v>4.9635933090404505E-8</v>
      </c>
    </row>
    <row r="24" spans="2:14">
      <c r="B24" s="89" t="s">
        <v>756</v>
      </c>
      <c r="C24" s="86" t="s">
        <v>757</v>
      </c>
      <c r="D24" s="99" t="s">
        <v>108</v>
      </c>
      <c r="E24" s="86" t="s">
        <v>751</v>
      </c>
      <c r="F24" s="99" t="s">
        <v>964</v>
      </c>
      <c r="G24" s="99" t="s">
        <v>152</v>
      </c>
      <c r="H24" s="96">
        <v>4.5149999999999999E-3</v>
      </c>
      <c r="I24" s="98">
        <v>16010</v>
      </c>
      <c r="J24" s="86"/>
      <c r="K24" s="96">
        <v>7.2285200000000006E-4</v>
      </c>
      <c r="L24" s="97">
        <v>3.0746441890995383E-10</v>
      </c>
      <c r="M24" s="97">
        <f t="shared" si="0"/>
        <v>6.0914354811866701E-7</v>
      </c>
      <c r="N24" s="97">
        <f>K24/'סכום נכסי הקרן'!$C$42</f>
        <v>1.8934937044174343E-7</v>
      </c>
    </row>
    <row r="25" spans="2:14">
      <c r="B25" s="89" t="s">
        <v>758</v>
      </c>
      <c r="C25" s="86" t="s">
        <v>759</v>
      </c>
      <c r="D25" s="99" t="s">
        <v>108</v>
      </c>
      <c r="E25" s="86" t="s">
        <v>760</v>
      </c>
      <c r="F25" s="99" t="s">
        <v>964</v>
      </c>
      <c r="G25" s="99" t="s">
        <v>152</v>
      </c>
      <c r="H25" s="96">
        <v>3663</v>
      </c>
      <c r="I25" s="98">
        <v>1603</v>
      </c>
      <c r="J25" s="86"/>
      <c r="K25" s="96">
        <v>58.717889999999997</v>
      </c>
      <c r="L25" s="97">
        <v>2.5260135258611235E-4</v>
      </c>
      <c r="M25" s="97">
        <f t="shared" si="0"/>
        <v>4.9481254603489497E-2</v>
      </c>
      <c r="N25" s="97">
        <f>K25/'סכום נכסי הקרן'!$C$42</f>
        <v>1.5381012302888476E-2</v>
      </c>
    </row>
    <row r="26" spans="2:14">
      <c r="B26" s="89" t="s">
        <v>761</v>
      </c>
      <c r="C26" s="86" t="s">
        <v>762</v>
      </c>
      <c r="D26" s="99" t="s">
        <v>108</v>
      </c>
      <c r="E26" s="86" t="s">
        <v>760</v>
      </c>
      <c r="F26" s="99" t="s">
        <v>964</v>
      </c>
      <c r="G26" s="99" t="s">
        <v>152</v>
      </c>
      <c r="H26" s="96">
        <v>2.4299999999999999E-2</v>
      </c>
      <c r="I26" s="98">
        <v>1603</v>
      </c>
      <c r="J26" s="86"/>
      <c r="K26" s="96">
        <v>3.89529E-4</v>
      </c>
      <c r="L26" s="97">
        <v>1.3104581767326824E-10</v>
      </c>
      <c r="M26" s="97">
        <f t="shared" si="0"/>
        <v>3.2825402316811219E-7</v>
      </c>
      <c r="N26" s="97">
        <f>K26/'סכום נכסי הקרן'!$C$42</f>
        <v>1.0203619955233141E-7</v>
      </c>
    </row>
    <row r="27" spans="2:14">
      <c r="B27" s="89" t="s">
        <v>763</v>
      </c>
      <c r="C27" s="86" t="s">
        <v>764</v>
      </c>
      <c r="D27" s="99" t="s">
        <v>108</v>
      </c>
      <c r="E27" s="86" t="s">
        <v>760</v>
      </c>
      <c r="F27" s="99" t="s">
        <v>964</v>
      </c>
      <c r="G27" s="99" t="s">
        <v>152</v>
      </c>
      <c r="H27" s="96">
        <v>4.4220000000000009E-2</v>
      </c>
      <c r="I27" s="98">
        <v>2426</v>
      </c>
      <c r="J27" s="86"/>
      <c r="K27" s="96">
        <v>1.072777E-3</v>
      </c>
      <c r="L27" s="97">
        <v>5.5053635525087627E-10</v>
      </c>
      <c r="M27" s="97">
        <f t="shared" si="0"/>
        <v>9.0402349045184795E-7</v>
      </c>
      <c r="N27" s="97">
        <f>K27/'סכום נכסי הקרן'!$C$42</f>
        <v>2.8101139593496617E-7</v>
      </c>
    </row>
    <row r="28" spans="2:14">
      <c r="B28" s="85"/>
      <c r="C28" s="86"/>
      <c r="D28" s="86"/>
      <c r="E28" s="86"/>
      <c r="F28" s="86"/>
      <c r="G28" s="86"/>
      <c r="H28" s="96"/>
      <c r="I28" s="98"/>
      <c r="J28" s="86"/>
      <c r="K28" s="86"/>
      <c r="L28" s="86"/>
      <c r="M28" s="97"/>
      <c r="N28" s="86"/>
    </row>
    <row r="29" spans="2:14">
      <c r="B29" s="104" t="s">
        <v>241</v>
      </c>
      <c r="C29" s="84"/>
      <c r="D29" s="84"/>
      <c r="E29" s="84"/>
      <c r="F29" s="84"/>
      <c r="G29" s="84"/>
      <c r="H29" s="93"/>
      <c r="I29" s="95"/>
      <c r="J29" s="84"/>
      <c r="K29" s="93">
        <v>446.13938999999988</v>
      </c>
      <c r="L29" s="84"/>
      <c r="M29" s="94">
        <f t="shared" ref="M29:M33" si="1">K29/$K$11</f>
        <v>0.37595929869475031</v>
      </c>
      <c r="N29" s="94">
        <f>K29/'סכום נכסי הקרן'!$C$42</f>
        <v>0.11686515721857782</v>
      </c>
    </row>
    <row r="30" spans="2:14">
      <c r="B30" s="89" t="s">
        <v>765</v>
      </c>
      <c r="C30" s="86" t="s">
        <v>766</v>
      </c>
      <c r="D30" s="99" t="s">
        <v>108</v>
      </c>
      <c r="E30" s="86" t="s">
        <v>735</v>
      </c>
      <c r="F30" s="99" t="s">
        <v>965</v>
      </c>
      <c r="G30" s="99" t="s">
        <v>152</v>
      </c>
      <c r="H30" s="96">
        <v>33994</v>
      </c>
      <c r="I30" s="98">
        <v>354.84</v>
      </c>
      <c r="J30" s="86"/>
      <c r="K30" s="96">
        <v>120.62430999999999</v>
      </c>
      <c r="L30" s="97">
        <v>3.9621008052899371E-4</v>
      </c>
      <c r="M30" s="97">
        <f t="shared" si="1"/>
        <v>0.1016494665336279</v>
      </c>
      <c r="N30" s="97">
        <f>K30/'סכום נכסי הקרן'!$C$42</f>
        <v>3.1597252492169478E-2</v>
      </c>
    </row>
    <row r="31" spans="2:14">
      <c r="B31" s="89" t="s">
        <v>767</v>
      </c>
      <c r="C31" s="86" t="s">
        <v>768</v>
      </c>
      <c r="D31" s="99" t="s">
        <v>108</v>
      </c>
      <c r="E31" s="86" t="s">
        <v>742</v>
      </c>
      <c r="F31" s="99" t="s">
        <v>965</v>
      </c>
      <c r="G31" s="99" t="s">
        <v>152</v>
      </c>
      <c r="H31" s="96">
        <v>34625</v>
      </c>
      <c r="I31" s="98">
        <v>344.85</v>
      </c>
      <c r="J31" s="86"/>
      <c r="K31" s="96">
        <v>119.40431</v>
      </c>
      <c r="L31" s="97">
        <v>4.7057688948445007E-4</v>
      </c>
      <c r="M31" s="97">
        <f t="shared" si="1"/>
        <v>0.10062137900159537</v>
      </c>
      <c r="N31" s="97">
        <f>K31/'סכום נכסי הקרן'!$C$42</f>
        <v>3.1277676379854749E-2</v>
      </c>
    </row>
    <row r="32" spans="2:14">
      <c r="B32" s="89" t="s">
        <v>769</v>
      </c>
      <c r="C32" s="86" t="s">
        <v>770</v>
      </c>
      <c r="D32" s="99" t="s">
        <v>108</v>
      </c>
      <c r="E32" s="86" t="s">
        <v>751</v>
      </c>
      <c r="F32" s="99" t="s">
        <v>965</v>
      </c>
      <c r="G32" s="99" t="s">
        <v>152</v>
      </c>
      <c r="H32" s="96">
        <v>109498</v>
      </c>
      <c r="I32" s="98">
        <v>105.26</v>
      </c>
      <c r="J32" s="86"/>
      <c r="K32" s="96">
        <v>115.25758999999999</v>
      </c>
      <c r="L32" s="97">
        <v>5.6687905208470629E-4</v>
      </c>
      <c r="M32" s="97">
        <f t="shared" si="1"/>
        <v>9.7126960041898733E-2</v>
      </c>
      <c r="N32" s="97">
        <f>K32/'סכום נכסי הקרן'!$C$42</f>
        <v>3.0191452890954967E-2</v>
      </c>
    </row>
    <row r="33" spans="2:14">
      <c r="B33" s="89" t="s">
        <v>771</v>
      </c>
      <c r="C33" s="86" t="s">
        <v>772</v>
      </c>
      <c r="D33" s="99" t="s">
        <v>108</v>
      </c>
      <c r="E33" s="86" t="s">
        <v>760</v>
      </c>
      <c r="F33" s="99" t="s">
        <v>965</v>
      </c>
      <c r="G33" s="99" t="s">
        <v>152</v>
      </c>
      <c r="H33" s="96">
        <v>23693</v>
      </c>
      <c r="I33" s="98">
        <v>383.46</v>
      </c>
      <c r="J33" s="86"/>
      <c r="K33" s="96">
        <v>90.853179999999995</v>
      </c>
      <c r="L33" s="97">
        <v>1.0675971053532652E-3</v>
      </c>
      <c r="M33" s="97">
        <f t="shared" si="1"/>
        <v>7.6561493117628374E-2</v>
      </c>
      <c r="N33" s="97">
        <f>K33/'סכום נכסי הקרן'!$C$42</f>
        <v>2.3798775455598647E-2</v>
      </c>
    </row>
    <row r="34" spans="2:14">
      <c r="B34" s="85"/>
      <c r="C34" s="86"/>
      <c r="D34" s="86"/>
      <c r="E34" s="86"/>
      <c r="F34" s="86"/>
      <c r="G34" s="86"/>
      <c r="H34" s="96"/>
      <c r="I34" s="98"/>
      <c r="J34" s="86"/>
      <c r="K34" s="86"/>
      <c r="L34" s="86"/>
      <c r="M34" s="97"/>
      <c r="N34" s="86"/>
    </row>
    <row r="35" spans="2:14">
      <c r="B35" s="83" t="s">
        <v>218</v>
      </c>
      <c r="C35" s="84"/>
      <c r="D35" s="84"/>
      <c r="E35" s="84"/>
      <c r="F35" s="84"/>
      <c r="G35" s="84"/>
      <c r="H35" s="93"/>
      <c r="I35" s="95"/>
      <c r="J35" s="93">
        <v>0.28214999999999996</v>
      </c>
      <c r="K35" s="93">
        <v>508.34802000039997</v>
      </c>
      <c r="L35" s="84"/>
      <c r="M35" s="94">
        <f t="shared" ref="M35:M48" si="2">K35/$K$11</f>
        <v>0.42838218139002548</v>
      </c>
      <c r="N35" s="94">
        <f>K35/'סכום נכסי הקרן'!$C$42</f>
        <v>0.13316056060214612</v>
      </c>
    </row>
    <row r="36" spans="2:14">
      <c r="B36" s="104" t="s">
        <v>242</v>
      </c>
      <c r="C36" s="84"/>
      <c r="D36" s="84"/>
      <c r="E36" s="84"/>
      <c r="F36" s="84"/>
      <c r="G36" s="84"/>
      <c r="H36" s="93"/>
      <c r="I36" s="95"/>
      <c r="J36" s="93">
        <v>0.28214999999999996</v>
      </c>
      <c r="K36" s="93">
        <v>474.7067800003</v>
      </c>
      <c r="L36" s="84"/>
      <c r="M36" s="94">
        <f t="shared" si="2"/>
        <v>0.40003288679476601</v>
      </c>
      <c r="N36" s="94">
        <f>K36/'סכום נכסי הקרן'!$C$42</f>
        <v>0.12434831741142585</v>
      </c>
    </row>
    <row r="37" spans="2:14">
      <c r="B37" s="89" t="s">
        <v>773</v>
      </c>
      <c r="C37" s="86" t="s">
        <v>774</v>
      </c>
      <c r="D37" s="99" t="s">
        <v>112</v>
      </c>
      <c r="E37" s="86"/>
      <c r="F37" s="99" t="s">
        <v>964</v>
      </c>
      <c r="G37" s="99" t="s">
        <v>161</v>
      </c>
      <c r="H37" s="96">
        <v>221</v>
      </c>
      <c r="I37" s="98">
        <v>1805</v>
      </c>
      <c r="J37" s="86"/>
      <c r="K37" s="96">
        <v>12.70393</v>
      </c>
      <c r="L37" s="97">
        <v>7.7545861665598421E-8</v>
      </c>
      <c r="M37" s="97">
        <f t="shared" si="2"/>
        <v>1.0705534459683554E-2</v>
      </c>
      <c r="N37" s="97">
        <f>K37/'סכום נכסי הקרן'!$C$42</f>
        <v>3.327764393867593E-3</v>
      </c>
    </row>
    <row r="38" spans="2:14">
      <c r="B38" s="89" t="s">
        <v>775</v>
      </c>
      <c r="C38" s="86" t="s">
        <v>776</v>
      </c>
      <c r="D38" s="99" t="s">
        <v>28</v>
      </c>
      <c r="E38" s="86"/>
      <c r="F38" s="99" t="s">
        <v>964</v>
      </c>
      <c r="G38" s="99" t="s">
        <v>160</v>
      </c>
      <c r="H38" s="96">
        <v>40</v>
      </c>
      <c r="I38" s="98">
        <v>3768</v>
      </c>
      <c r="J38" s="86"/>
      <c r="K38" s="96">
        <v>3.9993499999999997</v>
      </c>
      <c r="L38" s="97">
        <v>7.4608916381031091E-7</v>
      </c>
      <c r="M38" s="97">
        <f t="shared" si="2"/>
        <v>3.3702310419953052E-3</v>
      </c>
      <c r="N38" s="97">
        <f>K38/'סכום נכסי הקרן'!$C$42</f>
        <v>1.0476202662179624E-3</v>
      </c>
    </row>
    <row r="39" spans="2:14">
      <c r="B39" s="89" t="s">
        <v>777</v>
      </c>
      <c r="C39" s="86" t="s">
        <v>778</v>
      </c>
      <c r="D39" s="99" t="s">
        <v>28</v>
      </c>
      <c r="E39" s="86"/>
      <c r="F39" s="99" t="s">
        <v>964</v>
      </c>
      <c r="G39" s="99" t="s">
        <v>153</v>
      </c>
      <c r="H39" s="96">
        <v>409</v>
      </c>
      <c r="I39" s="98">
        <v>2580.5</v>
      </c>
      <c r="J39" s="86"/>
      <c r="K39" s="96">
        <v>40.931499999999986</v>
      </c>
      <c r="L39" s="97">
        <v>1.8057395143487858E-6</v>
      </c>
      <c r="M39" s="97">
        <f t="shared" si="2"/>
        <v>3.4492758047040342E-2</v>
      </c>
      <c r="N39" s="97">
        <f>K39/'סכום נכסי הקרן'!$C$42</f>
        <v>1.0721909541975699E-2</v>
      </c>
    </row>
    <row r="40" spans="2:14">
      <c r="B40" s="89" t="s">
        <v>779</v>
      </c>
      <c r="C40" s="86" t="s">
        <v>780</v>
      </c>
      <c r="D40" s="99" t="s">
        <v>111</v>
      </c>
      <c r="E40" s="86"/>
      <c r="F40" s="99" t="s">
        <v>964</v>
      </c>
      <c r="G40" s="99" t="s">
        <v>151</v>
      </c>
      <c r="H40" s="96">
        <v>46</v>
      </c>
      <c r="I40" s="98">
        <v>32030</v>
      </c>
      <c r="J40" s="86"/>
      <c r="K40" s="96">
        <v>50.920010000000005</v>
      </c>
      <c r="L40" s="97">
        <v>3.9584320574893759E-7</v>
      </c>
      <c r="M40" s="97">
        <f t="shared" si="2"/>
        <v>4.291002246882903E-2</v>
      </c>
      <c r="N40" s="97">
        <f>K40/'סכום נכסי הקרן'!$C$42</f>
        <v>1.3338376094120622E-2</v>
      </c>
    </row>
    <row r="41" spans="2:14">
      <c r="B41" s="89" t="s">
        <v>781</v>
      </c>
      <c r="C41" s="86" t="s">
        <v>782</v>
      </c>
      <c r="D41" s="99" t="s">
        <v>662</v>
      </c>
      <c r="E41" s="86"/>
      <c r="F41" s="99" t="s">
        <v>964</v>
      </c>
      <c r="G41" s="99" t="s">
        <v>151</v>
      </c>
      <c r="H41" s="96">
        <v>352</v>
      </c>
      <c r="I41" s="98">
        <v>2648</v>
      </c>
      <c r="J41" s="86"/>
      <c r="K41" s="96">
        <v>32.213239999999999</v>
      </c>
      <c r="L41" s="97">
        <v>4.9929078014184396E-5</v>
      </c>
      <c r="M41" s="97">
        <f t="shared" si="2"/>
        <v>2.7145926565878168E-2</v>
      </c>
      <c r="N41" s="97">
        <f>K41/'סכום נכסי הקרן'!$C$42</f>
        <v>8.4381819707060185E-3</v>
      </c>
    </row>
    <row r="42" spans="2:14">
      <c r="B42" s="89" t="s">
        <v>783</v>
      </c>
      <c r="C42" s="86" t="s">
        <v>784</v>
      </c>
      <c r="D42" s="99" t="s">
        <v>662</v>
      </c>
      <c r="E42" s="86"/>
      <c r="F42" s="99" t="s">
        <v>964</v>
      </c>
      <c r="G42" s="99" t="s">
        <v>151</v>
      </c>
      <c r="H42" s="96">
        <v>111</v>
      </c>
      <c r="I42" s="98">
        <v>3297</v>
      </c>
      <c r="J42" s="86"/>
      <c r="K42" s="96">
        <v>12.64781</v>
      </c>
      <c r="L42" s="97">
        <v>9.7797356828193826E-6</v>
      </c>
      <c r="M42" s="97">
        <f t="shared" si="2"/>
        <v>1.0658242433210058E-2</v>
      </c>
      <c r="N42" s="97">
        <f>K42/'סכום נכסי הקרן'!$C$42</f>
        <v>3.3130638927011155E-3</v>
      </c>
    </row>
    <row r="43" spans="2:14">
      <c r="B43" s="89" t="s">
        <v>785</v>
      </c>
      <c r="C43" s="86" t="s">
        <v>786</v>
      </c>
      <c r="D43" s="99" t="s">
        <v>111</v>
      </c>
      <c r="E43" s="86"/>
      <c r="F43" s="99" t="s">
        <v>964</v>
      </c>
      <c r="G43" s="99" t="s">
        <v>151</v>
      </c>
      <c r="H43" s="96">
        <v>486</v>
      </c>
      <c r="I43" s="98">
        <v>3282.875</v>
      </c>
      <c r="J43" s="86"/>
      <c r="K43" s="96">
        <v>55.139690000000002</v>
      </c>
      <c r="L43" s="97">
        <v>4.5972838471357713E-6</v>
      </c>
      <c r="M43" s="97">
        <f t="shared" si="2"/>
        <v>4.646592443372001E-2</v>
      </c>
      <c r="N43" s="97">
        <f>K43/'סכום נכסי הקרן'!$C$42</f>
        <v>1.4443711282327357E-2</v>
      </c>
    </row>
    <row r="44" spans="2:14">
      <c r="B44" s="89" t="s">
        <v>787</v>
      </c>
      <c r="C44" s="86" t="s">
        <v>788</v>
      </c>
      <c r="D44" s="99" t="s">
        <v>111</v>
      </c>
      <c r="E44" s="86"/>
      <c r="F44" s="99" t="s">
        <v>964</v>
      </c>
      <c r="G44" s="99" t="s">
        <v>151</v>
      </c>
      <c r="H44" s="96">
        <v>54</v>
      </c>
      <c r="I44" s="98">
        <v>58895.5</v>
      </c>
      <c r="J44" s="86"/>
      <c r="K44" s="96">
        <v>109.91314</v>
      </c>
      <c r="L44" s="97">
        <v>4.1610646407521724E-6</v>
      </c>
      <c r="M44" s="97">
        <f t="shared" si="2"/>
        <v>9.2623220361102654E-2</v>
      </c>
      <c r="N44" s="97">
        <f>K44/'סכום נכסי הקרן'!$C$42</f>
        <v>2.8791486863528365E-2</v>
      </c>
    </row>
    <row r="45" spans="2:14">
      <c r="B45" s="89" t="s">
        <v>789</v>
      </c>
      <c r="C45" s="86" t="s">
        <v>790</v>
      </c>
      <c r="D45" s="99" t="s">
        <v>662</v>
      </c>
      <c r="E45" s="86"/>
      <c r="F45" s="99" t="s">
        <v>964</v>
      </c>
      <c r="G45" s="99" t="s">
        <v>151</v>
      </c>
      <c r="H45" s="96">
        <v>48</v>
      </c>
      <c r="I45" s="98">
        <v>32186</v>
      </c>
      <c r="J45" s="96">
        <v>0.28214999999999996</v>
      </c>
      <c r="K45" s="96">
        <v>53.674860000000002</v>
      </c>
      <c r="L45" s="97">
        <v>5.0286416973737527E-8</v>
      </c>
      <c r="M45" s="97">
        <f t="shared" si="2"/>
        <v>4.5231519958681327E-2</v>
      </c>
      <c r="N45" s="97">
        <f>K45/'סכום נכסי הקרן'!$C$42</f>
        <v>1.4060002531014255E-2</v>
      </c>
    </row>
    <row r="46" spans="2:14">
      <c r="B46" s="89" t="s">
        <v>791</v>
      </c>
      <c r="C46" s="86" t="s">
        <v>792</v>
      </c>
      <c r="D46" s="99" t="s">
        <v>123</v>
      </c>
      <c r="E46" s="86"/>
      <c r="F46" s="99" t="s">
        <v>964</v>
      </c>
      <c r="G46" s="99" t="s">
        <v>155</v>
      </c>
      <c r="H46" s="96">
        <v>17</v>
      </c>
      <c r="I46" s="98">
        <v>8545</v>
      </c>
      <c r="J46" s="86"/>
      <c r="K46" s="96">
        <v>3.5199199999999999</v>
      </c>
      <c r="L46" s="97">
        <v>3.2323344792339336E-7</v>
      </c>
      <c r="M46" s="97">
        <f t="shared" si="2"/>
        <v>2.9662179227474754E-3</v>
      </c>
      <c r="N46" s="97">
        <f>K46/'סכום נכסי הקרן'!$C$42</f>
        <v>9.2203471250726496E-4</v>
      </c>
    </row>
    <row r="47" spans="2:14">
      <c r="B47" s="89" t="s">
        <v>793</v>
      </c>
      <c r="C47" s="86" t="s">
        <v>794</v>
      </c>
      <c r="D47" s="99" t="s">
        <v>662</v>
      </c>
      <c r="E47" s="86"/>
      <c r="F47" s="99" t="s">
        <v>964</v>
      </c>
      <c r="G47" s="99" t="s">
        <v>151</v>
      </c>
      <c r="H47" s="96">
        <v>273</v>
      </c>
      <c r="I47" s="98">
        <v>4447</v>
      </c>
      <c r="J47" s="86"/>
      <c r="K47" s="96">
        <v>41.956910000300006</v>
      </c>
      <c r="L47" s="97">
        <v>1.8068702651920258E-7</v>
      </c>
      <c r="M47" s="97">
        <f t="shared" si="2"/>
        <v>3.5356865617966506E-2</v>
      </c>
      <c r="N47" s="97">
        <f>K47/'סכום נכסי הקרן'!$C$42</f>
        <v>1.0990513264454818E-2</v>
      </c>
    </row>
    <row r="48" spans="2:14">
      <c r="B48" s="89" t="s">
        <v>795</v>
      </c>
      <c r="C48" s="86" t="s">
        <v>796</v>
      </c>
      <c r="D48" s="99" t="s">
        <v>662</v>
      </c>
      <c r="E48" s="86"/>
      <c r="F48" s="99" t="s">
        <v>964</v>
      </c>
      <c r="G48" s="99" t="s">
        <v>151</v>
      </c>
      <c r="H48" s="96">
        <v>234</v>
      </c>
      <c r="I48" s="98">
        <v>7059</v>
      </c>
      <c r="J48" s="86"/>
      <c r="K48" s="96">
        <v>57.086419999999997</v>
      </c>
      <c r="L48" s="97">
        <v>4.7416413373860183E-6</v>
      </c>
      <c r="M48" s="97">
        <f t="shared" si="2"/>
        <v>4.8106423483911545E-2</v>
      </c>
      <c r="N48" s="97">
        <f>K48/'סכום נכסי הקרן'!$C$42</f>
        <v>1.4953652598004777E-2</v>
      </c>
    </row>
    <row r="49" spans="2:14">
      <c r="B49" s="85"/>
      <c r="C49" s="86"/>
      <c r="D49" s="86"/>
      <c r="E49" s="86"/>
      <c r="F49" s="86"/>
      <c r="G49" s="86"/>
      <c r="H49" s="96"/>
      <c r="I49" s="98"/>
      <c r="J49" s="86"/>
      <c r="K49" s="86"/>
      <c r="L49" s="86"/>
      <c r="M49" s="97"/>
      <c r="N49" s="86"/>
    </row>
    <row r="50" spans="2:14">
      <c r="B50" s="104" t="s">
        <v>243</v>
      </c>
      <c r="C50" s="84"/>
      <c r="D50" s="84"/>
      <c r="E50" s="84"/>
      <c r="F50" s="84"/>
      <c r="G50" s="84"/>
      <c r="H50" s="93"/>
      <c r="I50" s="95"/>
      <c r="J50" s="84"/>
      <c r="K50" s="93">
        <v>33.641240000099998</v>
      </c>
      <c r="L50" s="84"/>
      <c r="M50" s="94">
        <f t="shared" ref="M50:M59" si="3">K50/$K$11</f>
        <v>2.8349294595259523E-2</v>
      </c>
      <c r="N50" s="94">
        <f>K50/'סכום נכסי הקרן'!$C$42</f>
        <v>8.8122431907202738E-3</v>
      </c>
    </row>
    <row r="51" spans="2:14">
      <c r="B51" s="89" t="s">
        <v>797</v>
      </c>
      <c r="C51" s="86" t="s">
        <v>798</v>
      </c>
      <c r="D51" s="99" t="s">
        <v>28</v>
      </c>
      <c r="E51" s="86"/>
      <c r="F51" s="99" t="s">
        <v>965</v>
      </c>
      <c r="G51" s="99" t="s">
        <v>153</v>
      </c>
      <c r="H51" s="96">
        <v>6</v>
      </c>
      <c r="I51" s="98">
        <v>20034</v>
      </c>
      <c r="J51" s="86"/>
      <c r="K51" s="96">
        <v>4.6617499999999996</v>
      </c>
      <c r="L51" s="97">
        <v>8.411714153129648E-6</v>
      </c>
      <c r="M51" s="97">
        <f t="shared" si="3"/>
        <v>3.9284320102070626E-3</v>
      </c>
      <c r="N51" s="97">
        <f>K51/'סכום נכסי הקרן'!$C$42</f>
        <v>1.2211343783468777E-3</v>
      </c>
    </row>
    <row r="52" spans="2:14">
      <c r="B52" s="89" t="s">
        <v>799</v>
      </c>
      <c r="C52" s="86" t="s">
        <v>800</v>
      </c>
      <c r="D52" s="99" t="s">
        <v>111</v>
      </c>
      <c r="E52" s="86"/>
      <c r="F52" s="99" t="s">
        <v>965</v>
      </c>
      <c r="G52" s="99" t="s">
        <v>151</v>
      </c>
      <c r="H52" s="96">
        <v>12</v>
      </c>
      <c r="I52" s="98">
        <v>10286</v>
      </c>
      <c r="J52" s="86"/>
      <c r="K52" s="96">
        <v>4.2658100000000001</v>
      </c>
      <c r="L52" s="97">
        <v>1.7669798294835014E-6</v>
      </c>
      <c r="M52" s="97">
        <f t="shared" si="3"/>
        <v>3.5947754713275895E-3</v>
      </c>
      <c r="N52" s="97">
        <f>K52/'סכום נכסי הקרן'!$C$42</f>
        <v>1.1174188325190958E-3</v>
      </c>
    </row>
    <row r="53" spans="2:14">
      <c r="B53" s="89" t="s">
        <v>801</v>
      </c>
      <c r="C53" s="86" t="s">
        <v>802</v>
      </c>
      <c r="D53" s="99" t="s">
        <v>111</v>
      </c>
      <c r="E53" s="86"/>
      <c r="F53" s="99" t="s">
        <v>965</v>
      </c>
      <c r="G53" s="99" t="s">
        <v>151</v>
      </c>
      <c r="H53" s="96">
        <v>16</v>
      </c>
      <c r="I53" s="98">
        <v>10350</v>
      </c>
      <c r="J53" s="86"/>
      <c r="K53" s="96">
        <v>5.7231399999999999</v>
      </c>
      <c r="L53" s="97">
        <v>3.5258854644313961E-7</v>
      </c>
      <c r="M53" s="97">
        <f t="shared" si="3"/>
        <v>4.8228597361283741E-3</v>
      </c>
      <c r="N53" s="97">
        <f>K53/'סכום נכסי הקרן'!$C$42</f>
        <v>1.4991629765843623E-3</v>
      </c>
    </row>
    <row r="54" spans="2:14">
      <c r="B54" s="89" t="s">
        <v>803</v>
      </c>
      <c r="C54" s="86" t="s">
        <v>804</v>
      </c>
      <c r="D54" s="99" t="s">
        <v>111</v>
      </c>
      <c r="E54" s="86"/>
      <c r="F54" s="99" t="s">
        <v>965</v>
      </c>
      <c r="G54" s="99" t="s">
        <v>153</v>
      </c>
      <c r="H54" s="96">
        <v>2</v>
      </c>
      <c r="I54" s="98">
        <v>10559</v>
      </c>
      <c r="J54" s="86"/>
      <c r="K54" s="96">
        <v>0.81899999999999995</v>
      </c>
      <c r="L54" s="97">
        <v>2.7696604799237213E-8</v>
      </c>
      <c r="M54" s="97">
        <f t="shared" si="3"/>
        <v>6.9016695797921037E-4</v>
      </c>
      <c r="N54" s="97">
        <f>K54/'סכום נכסי הקרן'!$C$42</f>
        <v>2.1453511146374063E-4</v>
      </c>
    </row>
    <row r="55" spans="2:14">
      <c r="B55" s="89" t="s">
        <v>805</v>
      </c>
      <c r="C55" s="86" t="s">
        <v>806</v>
      </c>
      <c r="D55" s="99" t="s">
        <v>111</v>
      </c>
      <c r="E55" s="86"/>
      <c r="F55" s="99" t="s">
        <v>965</v>
      </c>
      <c r="G55" s="99" t="s">
        <v>151</v>
      </c>
      <c r="H55" s="96">
        <v>6</v>
      </c>
      <c r="I55" s="98">
        <v>12299</v>
      </c>
      <c r="J55" s="86"/>
      <c r="K55" s="96">
        <v>2.5503200000000001</v>
      </c>
      <c r="L55" s="97">
        <v>1.5197137649517987E-7</v>
      </c>
      <c r="M55" s="97">
        <f t="shared" si="3"/>
        <v>2.1491411431911354E-3</v>
      </c>
      <c r="N55" s="97">
        <f>K55/'סכום נכסי הקרן'!$C$42</f>
        <v>6.6805028750696832E-4</v>
      </c>
    </row>
    <row r="56" spans="2:14">
      <c r="B56" s="89" t="s">
        <v>807</v>
      </c>
      <c r="C56" s="86" t="s">
        <v>808</v>
      </c>
      <c r="D56" s="99" t="s">
        <v>662</v>
      </c>
      <c r="E56" s="86"/>
      <c r="F56" s="99" t="s">
        <v>965</v>
      </c>
      <c r="G56" s="99" t="s">
        <v>151</v>
      </c>
      <c r="H56" s="96">
        <v>15</v>
      </c>
      <c r="I56" s="98">
        <v>10954</v>
      </c>
      <c r="J56" s="86"/>
      <c r="K56" s="96">
        <v>5.6785500000000004</v>
      </c>
      <c r="L56" s="97">
        <v>1.4385094050464156E-7</v>
      </c>
      <c r="M56" s="97">
        <f t="shared" si="3"/>
        <v>4.7852839795272844E-3</v>
      </c>
      <c r="N56" s="97">
        <f>K56/'סכום נכסי הקרן'!$C$42</f>
        <v>1.4874827316268919E-3</v>
      </c>
    </row>
    <row r="57" spans="2:14">
      <c r="B57" s="89" t="s">
        <v>809</v>
      </c>
      <c r="C57" s="86" t="s">
        <v>810</v>
      </c>
      <c r="D57" s="99" t="s">
        <v>111</v>
      </c>
      <c r="E57" s="86"/>
      <c r="F57" s="99" t="s">
        <v>965</v>
      </c>
      <c r="G57" s="99" t="s">
        <v>151</v>
      </c>
      <c r="H57" s="96">
        <v>4.9999999999999973</v>
      </c>
      <c r="I57" s="98">
        <v>7390</v>
      </c>
      <c r="J57" s="86"/>
      <c r="K57" s="96">
        <v>1.2769900001000003</v>
      </c>
      <c r="L57" s="97">
        <v>8.9832072953416914E-8</v>
      </c>
      <c r="M57" s="97">
        <f t="shared" si="3"/>
        <v>1.0761127029778861E-3</v>
      </c>
      <c r="N57" s="97">
        <f>K57/'סכום נכסי הקרן'!$C$42</f>
        <v>3.345045079481511E-4</v>
      </c>
    </row>
    <row r="58" spans="2:14">
      <c r="B58" s="89" t="s">
        <v>811</v>
      </c>
      <c r="C58" s="86" t="s">
        <v>812</v>
      </c>
      <c r="D58" s="99" t="s">
        <v>662</v>
      </c>
      <c r="E58" s="86"/>
      <c r="F58" s="99" t="s">
        <v>965</v>
      </c>
      <c r="G58" s="99" t="s">
        <v>151</v>
      </c>
      <c r="H58" s="96">
        <v>32</v>
      </c>
      <c r="I58" s="98">
        <v>3531</v>
      </c>
      <c r="J58" s="86"/>
      <c r="K58" s="96">
        <v>3.9050100000000003</v>
      </c>
      <c r="L58" s="97">
        <v>2.2662877962271861E-7</v>
      </c>
      <c r="M58" s="97">
        <f t="shared" si="3"/>
        <v>3.2907312241494467E-3</v>
      </c>
      <c r="N58" s="97">
        <f>K58/'סכום נכסי הקרן'!$C$42</f>
        <v>1.0229081265165103E-3</v>
      </c>
    </row>
    <row r="59" spans="2:14">
      <c r="B59" s="89" t="s">
        <v>813</v>
      </c>
      <c r="C59" s="86" t="s">
        <v>814</v>
      </c>
      <c r="D59" s="99" t="s">
        <v>662</v>
      </c>
      <c r="E59" s="86"/>
      <c r="F59" s="99" t="s">
        <v>965</v>
      </c>
      <c r="G59" s="99" t="s">
        <v>151</v>
      </c>
      <c r="H59" s="96">
        <v>17</v>
      </c>
      <c r="I59" s="98">
        <v>8103</v>
      </c>
      <c r="J59" s="86"/>
      <c r="K59" s="96">
        <v>4.7606700000000002</v>
      </c>
      <c r="L59" s="97">
        <v>5.3580085132073524E-8</v>
      </c>
      <c r="M59" s="97">
        <f t="shared" si="3"/>
        <v>4.0117913697715361E-3</v>
      </c>
      <c r="N59" s="97">
        <f>K59/'סכום נכסי הקרן'!$C$42</f>
        <v>1.2470462382076755E-3</v>
      </c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B63" s="101" t="s">
        <v>237</v>
      </c>
      <c r="D63" s="1"/>
      <c r="E63" s="1"/>
      <c r="F63" s="1"/>
      <c r="G63" s="1"/>
    </row>
    <row r="64" spans="2:14">
      <c r="B64" s="101" t="s">
        <v>99</v>
      </c>
      <c r="D64" s="1"/>
      <c r="E64" s="1"/>
      <c r="F64" s="1"/>
      <c r="G64" s="1"/>
    </row>
    <row r="65" spans="2:7">
      <c r="B65" s="101" t="s">
        <v>220</v>
      </c>
      <c r="D65" s="1"/>
      <c r="E65" s="1"/>
      <c r="F65" s="1"/>
      <c r="G65" s="1"/>
    </row>
    <row r="66" spans="2:7">
      <c r="B66" s="101" t="s">
        <v>228</v>
      </c>
      <c r="D66" s="1"/>
      <c r="E66" s="1"/>
      <c r="F66" s="1"/>
      <c r="G66" s="1"/>
    </row>
    <row r="67" spans="2:7">
      <c r="B67" s="101" t="s">
        <v>235</v>
      </c>
      <c r="D67" s="1"/>
      <c r="E67" s="1"/>
      <c r="F67" s="1"/>
      <c r="G67" s="1"/>
    </row>
    <row r="68" spans="2:7">
      <c r="D68" s="1"/>
      <c r="E68" s="1"/>
      <c r="F68" s="1"/>
      <c r="G68" s="1"/>
    </row>
    <row r="69" spans="2:7">
      <c r="D69" s="1"/>
      <c r="E69" s="1"/>
      <c r="F69" s="1"/>
      <c r="G69" s="1"/>
    </row>
    <row r="70" spans="2:7">
      <c r="D70" s="1"/>
      <c r="E70" s="1"/>
      <c r="F70" s="1"/>
      <c r="G70" s="1"/>
    </row>
    <row r="71" spans="2:7">
      <c r="D71" s="1"/>
      <c r="E71" s="1"/>
      <c r="F71" s="1"/>
      <c r="G71" s="1"/>
    </row>
    <row r="72" spans="2:7">
      <c r="D72" s="1"/>
      <c r="E72" s="1"/>
      <c r="F72" s="1"/>
      <c r="G72" s="1"/>
    </row>
    <row r="73" spans="2:7">
      <c r="D73" s="1"/>
      <c r="E73" s="1"/>
      <c r="F73" s="1"/>
      <c r="G73" s="1"/>
    </row>
    <row r="74" spans="2:7">
      <c r="D74" s="1"/>
      <c r="E74" s="1"/>
      <c r="F74" s="1"/>
      <c r="G74" s="1"/>
    </row>
    <row r="75" spans="2:7">
      <c r="D75" s="1"/>
      <c r="E75" s="1"/>
      <c r="F75" s="1"/>
      <c r="G75" s="1"/>
    </row>
    <row r="76" spans="2:7">
      <c r="D76" s="1"/>
      <c r="E76" s="1"/>
      <c r="F76" s="1"/>
      <c r="G76" s="1"/>
    </row>
    <row r="77" spans="2:7">
      <c r="D77" s="1"/>
      <c r="E77" s="1"/>
      <c r="F77" s="1"/>
      <c r="G77" s="1"/>
    </row>
    <row r="78" spans="2:7">
      <c r="D78" s="1"/>
      <c r="E78" s="1"/>
      <c r="F78" s="1"/>
      <c r="G78" s="1"/>
    </row>
    <row r="79" spans="2:7">
      <c r="D79" s="1"/>
      <c r="E79" s="1"/>
      <c r="F79" s="1"/>
      <c r="G79" s="1"/>
    </row>
    <row r="80" spans="2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62 B64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167</v>
      </c>
      <c r="C1" s="80" t="s" vm="1">
        <v>245</v>
      </c>
    </row>
    <row r="2" spans="2:65">
      <c r="B2" s="58" t="s">
        <v>166</v>
      </c>
      <c r="C2" s="80" t="s">
        <v>246</v>
      </c>
    </row>
    <row r="3" spans="2:65">
      <c r="B3" s="58" t="s">
        <v>168</v>
      </c>
      <c r="C3" s="80" t="s">
        <v>247</v>
      </c>
    </row>
    <row r="4" spans="2:65">
      <c r="B4" s="58" t="s">
        <v>169</v>
      </c>
      <c r="C4" s="80">
        <v>12146</v>
      </c>
    </row>
    <row r="6" spans="2:65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5" ht="26.2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M7" s="3"/>
    </row>
    <row r="8" spans="2:65" s="3" customFormat="1" ht="78.75">
      <c r="B8" s="23" t="s">
        <v>102</v>
      </c>
      <c r="C8" s="31" t="s">
        <v>36</v>
      </c>
      <c r="D8" s="31" t="s">
        <v>107</v>
      </c>
      <c r="E8" s="31" t="s">
        <v>104</v>
      </c>
      <c r="F8" s="31" t="s">
        <v>52</v>
      </c>
      <c r="G8" s="31" t="s">
        <v>15</v>
      </c>
      <c r="H8" s="31" t="s">
        <v>53</v>
      </c>
      <c r="I8" s="31" t="s">
        <v>87</v>
      </c>
      <c r="J8" s="31" t="s">
        <v>222</v>
      </c>
      <c r="K8" s="31" t="s">
        <v>221</v>
      </c>
      <c r="L8" s="31" t="s">
        <v>49</v>
      </c>
      <c r="M8" s="31" t="s">
        <v>48</v>
      </c>
      <c r="N8" s="31" t="s">
        <v>170</v>
      </c>
      <c r="O8" s="21" t="s">
        <v>172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229</v>
      </c>
      <c r="K9" s="33"/>
      <c r="L9" s="33" t="s">
        <v>225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237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99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