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120" yWindow="90" windowWidth="17025" windowHeight="9600"/>
  </bookViews>
  <sheets>
    <sheet name="745" sheetId="5" r:id="rId1"/>
    <sheet name="נספח 2- 745" sheetId="6" r:id="rId2"/>
    <sheet name="נספח 3- 745" sheetId="7" r:id="rId3"/>
  </sheets>
  <definedNames>
    <definedName name="_xlnm.Print_Area" localSheetId="0">'745'!$A$1:$D$74</definedName>
  </definedNames>
  <calcPr calcId="145621"/>
</workbook>
</file>

<file path=xl/calcChain.xml><?xml version="1.0" encoding="utf-8"?>
<calcChain xmlns="http://schemas.openxmlformats.org/spreadsheetml/2006/main">
  <c r="C30" i="7" l="1"/>
  <c r="C59" i="7"/>
  <c r="C49" i="7"/>
  <c r="C57" i="7"/>
  <c r="C36" i="7"/>
  <c r="D67" i="6"/>
  <c r="D35" i="6"/>
  <c r="D11" i="6"/>
  <c r="D19" i="6"/>
  <c r="D69" i="6"/>
  <c r="C61" i="7"/>
  <c r="C27" i="5" l="1"/>
  <c r="C12" i="5" l="1"/>
  <c r="C10" i="5" s="1"/>
  <c r="C14" i="5"/>
  <c r="C19" i="5"/>
  <c r="C36" i="5" s="1"/>
  <c r="C6" i="5"/>
  <c r="C29" i="5"/>
  <c r="C65" i="5"/>
  <c r="C33" i="5" l="1"/>
  <c r="C37" i="5" s="1"/>
</calcChain>
</file>

<file path=xl/sharedStrings.xml><?xml version="1.0" encoding="utf-8"?>
<sst xmlns="http://schemas.openxmlformats.org/spreadsheetml/2006/main" count="165" uniqueCount="90">
  <si>
    <t>יוזמה</t>
  </si>
  <si>
    <t>רשימת גופים:</t>
  </si>
  <si>
    <t>שם הקופה:</t>
  </si>
  <si>
    <t>משתתף</t>
  </si>
  <si>
    <t xml:space="preserve">אלפי ₪ </t>
  </si>
  <si>
    <t>מקפת אישית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</si>
  <si>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</si>
  <si>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</si>
  <si>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</si>
  <si>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</si>
  <si>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</si>
  <si>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</si>
  <si>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</si>
  <si>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</si>
  <si>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</si>
  <si>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</si>
  <si>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</si>
  <si>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</si>
  <si>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</si>
  <si>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</si>
  <si>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</si>
  <si>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</si>
  <si>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</si>
  <si>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</si>
  <si>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</si>
  <si>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</si>
  <si>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</si>
  <si>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</si>
  <si>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</si>
  <si>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</si>
  <si>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</si>
  <si>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</si>
  <si>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</si>
  <si>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</si>
  <si>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</si>
  <si>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</si>
  <si>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</si>
  <si>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שיעור סך הוצאות ישירות מתוך יתרת נכסים ממוצעת (באחוזים)</t>
  </si>
  <si>
    <t>שווי נכסים ממוצע</t>
  </si>
  <si>
    <t xml:space="preserve">סך נכסים לסוף שנה </t>
  </si>
  <si>
    <t>31.12.2019</t>
  </si>
  <si>
    <t>ברוקראז'- עמלות קניה ומכירה בגין עיסקאות בניירות ערך סחירים</t>
  </si>
  <si>
    <t>צדדים קשורים</t>
  </si>
  <si>
    <t>אחרים</t>
  </si>
  <si>
    <t/>
  </si>
  <si>
    <t>צדדים שאינם קשורים</t>
  </si>
  <si>
    <t>OSCARGRU</t>
  </si>
  <si>
    <t>LEUMI</t>
  </si>
  <si>
    <t>PSAGOT</t>
  </si>
  <si>
    <t>סך עמלות ברוקראז'</t>
  </si>
  <si>
    <t>עמלות קסטודיאן</t>
  </si>
  <si>
    <t>UBS</t>
  </si>
  <si>
    <t>אחר</t>
  </si>
  <si>
    <t>סך עמלות קסטודיאן</t>
  </si>
  <si>
    <t>הוצאה הנובעת מהשקעה בניירות ערך לא סחירים או ממתן הלוואה</t>
  </si>
  <si>
    <t>גוף 1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</si>
  <si>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</si>
  <si>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</si>
  <si>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</si>
  <si>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</si>
  <si>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</si>
  <si>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</si>
  <si>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</si>
  <si>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</si>
  <si>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</si>
  <si>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</si>
  <si>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</si>
  <si>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</si>
  <si>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</si>
  <si>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</si>
  <si>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</si>
  <si>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</si>
  <si>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</si>
  <si>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</si>
  <si>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 xml:space="preserve">סך תשלומים בגין השקעת בקרנות נאמנות </t>
  </si>
  <si>
    <t>תשלום בגין השקעה בתעודת סל</t>
  </si>
  <si>
    <t>קרן סל ישראלית</t>
  </si>
  <si>
    <t>קרן סל זרה</t>
  </si>
  <si>
    <t>BlackRock Inc USA</t>
  </si>
  <si>
    <t>BlackRock Inc Ireland</t>
  </si>
  <si>
    <t>UBS ASSET MANAGEMEN ETF</t>
  </si>
  <si>
    <t>THE VANGUARD GRUOP</t>
  </si>
  <si>
    <t>סך תשלומים בגין השקעה בתעודות סל</t>
  </si>
  <si>
    <t>סך הכל עמלות ניהול חיצוני</t>
  </si>
  <si>
    <t>מגדל מקפת קרנות פנסיה וקופות גמל בע"מ</t>
  </si>
  <si>
    <t>נספח 3- פירוט עמלות ניהול חיצוני לשנה המסתיימת ביום:</t>
  </si>
  <si>
    <t xml:space="preserve">שם הקופה: </t>
  </si>
  <si>
    <t>מגדל קופת גמל מרכזית לפיצויים- מספר באוצר 745</t>
  </si>
  <si>
    <t xml:space="preserve">נספח 1 - סך התשלומים ששולמו בעד כל סוג של הוצאה ישירה לשנה המסתיימת ביום </t>
  </si>
  <si>
    <t xml:space="preserve">נספח 2 - פירוט עמלות והוצאות לשנה המסתיימת ביום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</si>
</sst>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2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7" applyNumberFormat="0" applyAlignment="0" applyProtection="0"/>
    <xf numFmtId="0" fontId="15" fillId="10" borderId="18" applyNumberFormat="0" applyAlignment="0" applyProtection="0"/>
    <xf numFmtId="0" fontId="16" fillId="10" borderId="17" applyNumberFormat="0" applyAlignment="0" applyProtection="0"/>
    <xf numFmtId="0" fontId="17" fillId="0" borderId="19" applyNumberFormat="0" applyFill="0" applyAlignment="0" applyProtection="0"/>
    <xf numFmtId="0" fontId="18" fillId="11" borderId="20" applyNumberFormat="0" applyAlignment="0" applyProtection="0"/>
    <xf numFmtId="0" fontId="19" fillId="0" borderId="0" applyNumberFormat="0" applyFill="0" applyBorder="0" applyAlignment="0" applyProtection="0"/>
    <xf numFmtId="0" fontId="1" fillId="12" borderId="2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22" fillId="0" borderId="0"/>
    <xf numFmtId="164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</cellStyleXfs>
  <cellXfs count="81">
    <xf numFmtId="0" fontId="0" fillId="0" borderId="0" xfId="0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5" fillId="0" borderId="0" xfId="0" applyFont="1" applyAlignment="1" applyProtection="1"/>
    <xf numFmtId="165" fontId="0" fillId="0" borderId="0" xfId="1" applyNumberFormat="1" applyFont="1" applyProtection="1"/>
    <xf numFmtId="0" fontId="5" fillId="3" borderId="4" xfId="0" applyFont="1" applyFill="1" applyBorder="1" applyAlignment="1" applyProtection="1"/>
    <xf numFmtId="0" fontId="5" fillId="3" borderId="5" xfId="0" applyFont="1" applyFill="1" applyBorder="1" applyAlignment="1" applyProtection="1"/>
    <xf numFmtId="165" fontId="5" fillId="4" borderId="6" xfId="1" applyNumberFormat="1" applyFont="1" applyFill="1" applyBorder="1" applyProtection="1"/>
    <xf numFmtId="0" fontId="2" fillId="0" borderId="0" xfId="0" applyFont="1" applyProtection="1"/>
    <xf numFmtId="0" fontId="4" fillId="3" borderId="7" xfId="0" applyFont="1" applyFill="1" applyBorder="1" applyAlignment="1" applyProtection="1"/>
    <xf numFmtId="0" fontId="4" fillId="3" borderId="8" xfId="0" applyFont="1" applyFill="1" applyBorder="1" applyAlignment="1" applyProtection="1"/>
    <xf numFmtId="165" fontId="0" fillId="5" borderId="6" xfId="1" applyNumberFormat="1" applyFont="1" applyFill="1" applyBorder="1" applyProtection="1"/>
    <xf numFmtId="165" fontId="0" fillId="3" borderId="6" xfId="1" applyNumberFormat="1" applyFont="1" applyFill="1" applyBorder="1" applyProtection="1"/>
    <xf numFmtId="0" fontId="4" fillId="3" borderId="9" xfId="0" applyFont="1" applyFill="1" applyBorder="1" applyAlignment="1" applyProtection="1"/>
    <xf numFmtId="0" fontId="0" fillId="3" borderId="4" xfId="0" applyFill="1" applyBorder="1" applyAlignment="1" applyProtection="1"/>
    <xf numFmtId="0" fontId="0" fillId="3" borderId="5" xfId="0" applyFill="1" applyBorder="1" applyAlignment="1" applyProtection="1"/>
    <xf numFmtId="0" fontId="4" fillId="3" borderId="8" xfId="0" applyFont="1" applyFill="1" applyBorder="1" applyAlignment="1" applyProtection="1">
      <alignment wrapText="1"/>
    </xf>
    <xf numFmtId="0" fontId="0" fillId="3" borderId="7" xfId="0" applyFill="1" applyBorder="1" applyAlignment="1" applyProtection="1"/>
    <xf numFmtId="0" fontId="6" fillId="3" borderId="7" xfId="0" applyFont="1" applyFill="1" applyBorder="1" applyAlignment="1" applyProtection="1"/>
    <xf numFmtId="10" fontId="5" fillId="4" borderId="6" xfId="2" applyNumberFormat="1" applyFont="1" applyFill="1" applyBorder="1" applyProtection="1"/>
    <xf numFmtId="0" fontId="4" fillId="3" borderId="10" xfId="0" applyFont="1" applyFill="1" applyBorder="1" applyAlignment="1" applyProtection="1"/>
    <xf numFmtId="0" fontId="4" fillId="3" borderId="11" xfId="0" applyFont="1" applyFill="1" applyBorder="1" applyAlignment="1" applyProtection="1"/>
    <xf numFmtId="165" fontId="5" fillId="4" borderId="12" xfId="1" applyNumberFormat="1" applyFont="1" applyFill="1" applyBorder="1" applyProtection="1"/>
    <xf numFmtId="0" fontId="4" fillId="2" borderId="0" xfId="0" applyFont="1" applyFill="1" applyBorder="1" applyAlignment="1" applyProtection="1"/>
    <xf numFmtId="165" fontId="0" fillId="2" borderId="0" xfId="1" applyNumberFormat="1" applyFont="1" applyFill="1" applyProtection="1"/>
    <xf numFmtId="0" fontId="4" fillId="2" borderId="11" xfId="0" applyFont="1" applyFill="1" applyBorder="1" applyAlignment="1" applyProtection="1"/>
    <xf numFmtId="0" fontId="0" fillId="3" borderId="1" xfId="0" applyFill="1" applyBorder="1" applyAlignment="1" applyProtection="1"/>
    <xf numFmtId="0" fontId="0" fillId="3" borderId="2" xfId="0" applyFill="1" applyBorder="1" applyAlignment="1" applyProtection="1"/>
    <xf numFmtId="0" fontId="2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/>
    <xf numFmtId="165" fontId="4" fillId="0" borderId="0" xfId="1" applyNumberFormat="1" applyFont="1" applyAlignment="1">
      <alignment horizontal="right"/>
    </xf>
    <xf numFmtId="0" fontId="2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4" fillId="3" borderId="23" xfId="0" applyFont="1" applyFill="1" applyBorder="1" applyAlignment="1">
      <alignment horizontal="right"/>
    </xf>
    <xf numFmtId="0" fontId="4" fillId="3" borderId="24" xfId="0" applyFont="1" applyFill="1" applyBorder="1" applyAlignment="1">
      <alignment horizontal="right"/>
    </xf>
    <xf numFmtId="0" fontId="22" fillId="3" borderId="25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right"/>
    </xf>
    <xf numFmtId="0" fontId="4" fillId="3" borderId="27" xfId="0" applyFont="1" applyFill="1" applyBorder="1" applyAlignment="1">
      <alignment horizontal="right"/>
    </xf>
    <xf numFmtId="0" fontId="22" fillId="3" borderId="13" xfId="0" applyFont="1" applyFill="1" applyBorder="1" applyAlignment="1">
      <alignment horizontal="right"/>
    </xf>
    <xf numFmtId="165" fontId="0" fillId="3" borderId="6" xfId="1" applyNumberFormat="1" applyFont="1" applyFill="1" applyBorder="1" applyAlignment="1">
      <alignment horizontal="right"/>
    </xf>
    <xf numFmtId="0" fontId="22" fillId="3" borderId="28" xfId="0" applyNumberFormat="1" applyFont="1" applyFill="1" applyBorder="1" applyAlignment="1">
      <alignment horizontal="right" readingOrder="2"/>
    </xf>
    <xf numFmtId="0" fontId="22" fillId="3" borderId="8" xfId="0" applyNumberFormat="1" applyFont="1" applyFill="1" applyBorder="1" applyAlignment="1">
      <alignment horizontal="right" readingOrder="2"/>
    </xf>
    <xf numFmtId="0" fontId="22" fillId="3" borderId="5" xfId="0" applyFont="1" applyFill="1" applyBorder="1" applyAlignment="1">
      <alignment horizontal="right"/>
    </xf>
    <xf numFmtId="165" fontId="0" fillId="5" borderId="6" xfId="1" applyNumberFormat="1" applyFont="1" applyFill="1" applyBorder="1" applyAlignment="1">
      <alignment horizontal="right"/>
    </xf>
    <xf numFmtId="0" fontId="4" fillId="3" borderId="29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22" fillId="3" borderId="9" xfId="0" applyFont="1" applyFill="1" applyBorder="1" applyAlignment="1">
      <alignment horizontal="right"/>
    </xf>
    <xf numFmtId="0" fontId="22" fillId="3" borderId="26" xfId="0" applyNumberFormat="1" applyFont="1" applyFill="1" applyBorder="1" applyAlignment="1">
      <alignment horizontal="right" readingOrder="2"/>
    </xf>
    <xf numFmtId="0" fontId="22" fillId="3" borderId="27" xfId="0" applyNumberFormat="1" applyFont="1" applyFill="1" applyBorder="1" applyAlignment="1">
      <alignment horizontal="right" readingOrder="2"/>
    </xf>
    <xf numFmtId="0" fontId="4" fillId="3" borderId="28" xfId="0" applyFont="1" applyFill="1" applyBorder="1" applyAlignment="1">
      <alignment horizontal="right"/>
    </xf>
    <xf numFmtId="0" fontId="22" fillId="3" borderId="0" xfId="0" applyFont="1" applyFill="1" applyBorder="1" applyAlignment="1">
      <alignment horizontal="right"/>
    </xf>
    <xf numFmtId="165" fontId="4" fillId="4" borderId="6" xfId="1" applyNumberFormat="1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165" fontId="25" fillId="3" borderId="6" xfId="1" applyNumberFormat="1" applyFont="1" applyFill="1" applyBorder="1" applyAlignment="1">
      <alignment horizontal="right"/>
    </xf>
    <xf numFmtId="0" fontId="22" fillId="3" borderId="29" xfId="0" applyFont="1" applyFill="1" applyBorder="1" applyAlignment="1">
      <alignment horizontal="right"/>
    </xf>
    <xf numFmtId="0" fontId="22" fillId="3" borderId="8" xfId="0" applyFont="1" applyFill="1" applyBorder="1" applyAlignment="1">
      <alignment horizontal="right"/>
    </xf>
    <xf numFmtId="0" fontId="4" fillId="3" borderId="30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4" fillId="3" borderId="31" xfId="0" applyFont="1" applyFill="1" applyBorder="1" applyAlignment="1">
      <alignment horizontal="right"/>
    </xf>
    <xf numFmtId="0" fontId="22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22" fillId="3" borderId="32" xfId="0" applyFont="1" applyFill="1" applyBorder="1" applyAlignment="1">
      <alignment horizontal="right"/>
    </xf>
    <xf numFmtId="165" fontId="0" fillId="5" borderId="33" xfId="1" applyNumberFormat="1" applyFont="1" applyFill="1" applyBorder="1" applyAlignment="1">
      <alignment horizontal="right"/>
    </xf>
    <xf numFmtId="165" fontId="4" fillId="3" borderId="33" xfId="0" applyNumberFormat="1" applyFont="1" applyFill="1" applyBorder="1" applyAlignment="1">
      <alignment horizontal="right"/>
    </xf>
    <xf numFmtId="0" fontId="22" fillId="3" borderId="26" xfId="0" applyFont="1" applyFill="1" applyBorder="1" applyAlignment="1">
      <alignment horizontal="right"/>
    </xf>
    <xf numFmtId="0" fontId="4" fillId="3" borderId="32" xfId="0" applyFont="1" applyFill="1" applyBorder="1" applyAlignment="1">
      <alignment horizontal="right"/>
    </xf>
    <xf numFmtId="0" fontId="22" fillId="3" borderId="33" xfId="0" applyFont="1" applyFill="1" applyBorder="1" applyAlignment="1">
      <alignment horizontal="right"/>
    </xf>
    <xf numFmtId="0" fontId="4" fillId="3" borderId="34" xfId="0" applyFont="1" applyFill="1" applyBorder="1" applyAlignment="1">
      <alignment horizontal="right"/>
    </xf>
    <xf numFmtId="0" fontId="22" fillId="3" borderId="34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22" fillId="3" borderId="29" xfId="0" applyNumberFormat="1" applyFont="1" applyFill="1" applyBorder="1" applyAlignment="1">
      <alignment horizontal="right" readingOrder="2"/>
    </xf>
    <xf numFmtId="0" fontId="4" fillId="3" borderId="35" xfId="0" applyFont="1" applyFill="1" applyBorder="1" applyAlignment="1">
      <alignment horizontal="right"/>
    </xf>
    <xf numFmtId="0" fontId="22" fillId="3" borderId="36" xfId="0" applyFont="1" applyFill="1" applyBorder="1" applyAlignment="1">
      <alignment horizontal="right"/>
    </xf>
    <xf numFmtId="0" fontId="4" fillId="0" borderId="0" xfId="0" applyFont="1" applyFill="1" applyBorder="1" applyAlignment="1" applyProtection="1"/>
    <xf numFmtId="165" fontId="5" fillId="0" borderId="0" xfId="1" applyNumberFormat="1" applyFont="1" applyFill="1" applyBorder="1" applyProtection="1"/>
    <xf numFmtId="0" fontId="0" fillId="0" borderId="0" xfId="0" applyFill="1" applyProtection="1"/>
    <xf numFmtId="165" fontId="3" fillId="4" borderId="6" xfId="1" applyNumberFormat="1" applyFont="1" applyFill="1" applyBorder="1" applyAlignment="1">
      <alignment horizontal="right"/>
    </xf>
    <xf numFmtId="165" fontId="3" fillId="3" borderId="33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rightToLeft="1" tabSelected="1" zoomScaleNormal="100" workbookViewId="0">
      <selection activeCell="B3" sqref="B3"/>
    </sheetView>
  </sheetViews>
  <sheetFormatPr defaultRowHeight="14.25" x14ac:dyDescent="0.2"/>
  <cols>
    <col min="1" max="1" width="9" style="1"/>
    <col min="2" max="2" width="59.625" style="1" customWidth="1"/>
    <col min="3" max="3" width="12.125" style="1" customWidth="1"/>
    <col min="4" max="4" width="9.125" style="1" customWidth="1"/>
    <col min="5" max="10" width="9" style="1"/>
    <col min="11" max="11" width="20.5" style="1" hidden="1" customWidth="1"/>
    <col min="12" max="16384" width="9" style="1"/>
  </cols>
  <sheetData>
    <row r="1" spans="1:11" ht="15" x14ac:dyDescent="0.25">
      <c r="A1" s="28" t="s">
        <v>84</v>
      </c>
      <c r="K1" s="1" t="s">
        <v>1</v>
      </c>
    </row>
    <row r="2" spans="1:11" x14ac:dyDescent="0.2">
      <c r="A2" s="30" t="s">
        <v>88</v>
      </c>
      <c r="C2" s="2">
        <v>43830</v>
      </c>
    </row>
    <row r="3" spans="1:11" ht="15" x14ac:dyDescent="0.25">
      <c r="A3" s="3" t="s">
        <v>2</v>
      </c>
      <c r="K3" s="1" t="s">
        <v>3</v>
      </c>
    </row>
    <row r="4" spans="1:11" ht="16.5" thickBot="1" x14ac:dyDescent="0.3">
      <c r="A4" s="80" t="s">
        <v>87</v>
      </c>
      <c r="C4" s="4"/>
      <c r="K4" s="1" t="s">
        <v>0</v>
      </c>
    </row>
    <row r="5" spans="1:11" x14ac:dyDescent="0.2">
      <c r="A5" s="26"/>
      <c r="B5" s="27"/>
      <c r="C5" s="61" t="s">
        <v>4</v>
      </c>
      <c r="K5" s="1" t="s">
        <v>5</v>
      </c>
    </row>
    <row r="6" spans="1:11" ht="15" x14ac:dyDescent="0.25">
      <c r="A6" s="5">
        <v>1</v>
      </c>
      <c r="B6" s="6" t="s">
        <v>6</v>
      </c>
      <c r="C6" s="7">
        <f>SUM(C7:C8)</f>
        <v>29.29394679092875</v>
      </c>
      <c r="D6" s="8"/>
      <c r="K6" s="1" t="s">
        <v>7</v>
      </c>
    </row>
    <row r="7" spans="1:11" x14ac:dyDescent="0.2">
      <c r="A7" s="9"/>
      <c r="B7" s="10" t="s">
        <v>8</v>
      </c>
      <c r="C7" s="11">
        <v>0.18485387365538999</v>
      </c>
      <c r="K7" s="1" t="s">
        <v>9</v>
      </c>
    </row>
    <row r="8" spans="1:11" x14ac:dyDescent="0.2">
      <c r="A8" s="9"/>
      <c r="B8" s="10" t="s">
        <v>10</v>
      </c>
      <c r="C8" s="11">
        <v>29.109092917273362</v>
      </c>
      <c r="K8" s="1">
        <v>164</v>
      </c>
    </row>
    <row r="9" spans="1:11" x14ac:dyDescent="0.2">
      <c r="A9" s="9"/>
      <c r="B9" s="10"/>
      <c r="C9" s="12"/>
      <c r="K9" s="1">
        <v>167</v>
      </c>
    </row>
    <row r="10" spans="1:11" ht="15" x14ac:dyDescent="0.25">
      <c r="A10" s="5">
        <v>2</v>
      </c>
      <c r="B10" s="6" t="s">
        <v>11</v>
      </c>
      <c r="C10" s="7">
        <f>SUM(C11:C12)</f>
        <v>4.0934372773270002</v>
      </c>
      <c r="D10" s="8"/>
      <c r="K10" s="1">
        <v>394</v>
      </c>
    </row>
    <row r="11" spans="1:11" x14ac:dyDescent="0.2">
      <c r="A11" s="9"/>
      <c r="B11" s="13" t="s">
        <v>12</v>
      </c>
      <c r="C11" s="11">
        <v>0</v>
      </c>
    </row>
    <row r="12" spans="1:11" x14ac:dyDescent="0.2">
      <c r="A12" s="9"/>
      <c r="B12" s="13" t="s">
        <v>13</v>
      </c>
      <c r="C12" s="11">
        <f>8.00386263201837-3.91042535469137</f>
        <v>4.0934372773270002</v>
      </c>
    </row>
    <row r="13" spans="1:11" x14ac:dyDescent="0.2">
      <c r="A13" s="14"/>
      <c r="B13" s="15"/>
      <c r="C13" s="12"/>
    </row>
    <row r="14" spans="1:11" ht="15" x14ac:dyDescent="0.25">
      <c r="A14" s="5">
        <v>3</v>
      </c>
      <c r="B14" s="6" t="s">
        <v>14</v>
      </c>
      <c r="C14" s="7">
        <f>SUM(C15:C17)</f>
        <v>1.8195700000000001</v>
      </c>
    </row>
    <row r="15" spans="1:11" ht="25.5" x14ac:dyDescent="0.2">
      <c r="A15" s="9" t="s">
        <v>15</v>
      </c>
      <c r="B15" s="16" t="s">
        <v>16</v>
      </c>
      <c r="C15" s="11">
        <v>1.8195700000000001</v>
      </c>
    </row>
    <row r="16" spans="1:11" x14ac:dyDescent="0.2">
      <c r="A16" s="9" t="s">
        <v>17</v>
      </c>
      <c r="B16" s="16" t="s">
        <v>18</v>
      </c>
      <c r="C16" s="11">
        <v>0</v>
      </c>
    </row>
    <row r="17" spans="1:3" x14ac:dyDescent="0.2">
      <c r="A17" s="9" t="s">
        <v>19</v>
      </c>
      <c r="B17" s="10" t="s">
        <v>20</v>
      </c>
      <c r="C17" s="11">
        <v>0</v>
      </c>
    </row>
    <row r="18" spans="1:3" x14ac:dyDescent="0.2">
      <c r="A18" s="17"/>
      <c r="B18" s="15"/>
      <c r="C18" s="12"/>
    </row>
    <row r="19" spans="1:3" ht="15" x14ac:dyDescent="0.25">
      <c r="A19" s="18">
        <v>4</v>
      </c>
      <c r="B19" s="6" t="s">
        <v>21</v>
      </c>
      <c r="C19" s="7">
        <f>C20+C21+C22+C23+C24+C25+C26+C27</f>
        <v>64.51939999999999</v>
      </c>
    </row>
    <row r="20" spans="1:3" x14ac:dyDescent="0.2">
      <c r="A20" s="9"/>
      <c r="B20" s="10" t="s">
        <v>22</v>
      </c>
      <c r="C20" s="11">
        <v>0</v>
      </c>
    </row>
    <row r="21" spans="1:3" x14ac:dyDescent="0.2">
      <c r="A21" s="9"/>
      <c r="B21" s="10" t="s">
        <v>23</v>
      </c>
      <c r="C21" s="11">
        <v>0</v>
      </c>
    </row>
    <row r="22" spans="1:3" x14ac:dyDescent="0.2">
      <c r="A22" s="9"/>
      <c r="B22" s="10" t="s">
        <v>24</v>
      </c>
      <c r="C22" s="11"/>
    </row>
    <row r="23" spans="1:3" x14ac:dyDescent="0.2">
      <c r="A23" s="9"/>
      <c r="B23" s="10" t="s">
        <v>25</v>
      </c>
      <c r="C23" s="11"/>
    </row>
    <row r="24" spans="1:3" x14ac:dyDescent="0.2">
      <c r="A24" s="9"/>
      <c r="B24" s="10" t="s">
        <v>26</v>
      </c>
      <c r="C24" s="11">
        <v>5.0000000000000001E-4</v>
      </c>
    </row>
    <row r="25" spans="1:3" x14ac:dyDescent="0.2">
      <c r="A25" s="9"/>
      <c r="B25" s="10" t="s">
        <v>27</v>
      </c>
      <c r="C25" s="11">
        <v>37.55384999999999</v>
      </c>
    </row>
    <row r="26" spans="1:3" x14ac:dyDescent="0.2">
      <c r="A26" s="9"/>
      <c r="B26" s="10" t="s">
        <v>28</v>
      </c>
      <c r="C26" s="11">
        <v>0</v>
      </c>
    </row>
    <row r="27" spans="1:3" x14ac:dyDescent="0.2">
      <c r="A27" s="9"/>
      <c r="B27" s="10" t="s">
        <v>29</v>
      </c>
      <c r="C27" s="11">
        <f>26.76505+0.2</f>
        <v>26.965049999999998</v>
      </c>
    </row>
    <row r="28" spans="1:3" x14ac:dyDescent="0.2">
      <c r="A28" s="9"/>
      <c r="B28" s="10"/>
      <c r="C28" s="12"/>
    </row>
    <row r="29" spans="1:3" ht="15" x14ac:dyDescent="0.25">
      <c r="A29" s="9">
        <v>5</v>
      </c>
      <c r="B29" s="6" t="s">
        <v>30</v>
      </c>
      <c r="C29" s="7">
        <f>SUM(C30:C31)</f>
        <v>0</v>
      </c>
    </row>
    <row r="30" spans="1:3" x14ac:dyDescent="0.2">
      <c r="A30" s="9" t="s">
        <v>15</v>
      </c>
      <c r="B30" s="10" t="s">
        <v>31</v>
      </c>
      <c r="C30" s="11"/>
    </row>
    <row r="31" spans="1:3" x14ac:dyDescent="0.2">
      <c r="A31" s="9" t="s">
        <v>17</v>
      </c>
      <c r="B31" s="10" t="s">
        <v>32</v>
      </c>
      <c r="C31" s="11"/>
    </row>
    <row r="32" spans="1:3" x14ac:dyDescent="0.2">
      <c r="A32" s="9"/>
      <c r="B32" s="10"/>
      <c r="C32" s="12"/>
    </row>
    <row r="33" spans="1:3" ht="15" x14ac:dyDescent="0.25">
      <c r="A33" s="9">
        <v>6</v>
      </c>
      <c r="B33" s="6" t="s">
        <v>33</v>
      </c>
      <c r="C33" s="7">
        <f>C29+C19+C14+C10+C6</f>
        <v>99.726354068255745</v>
      </c>
    </row>
    <row r="34" spans="1:3" x14ac:dyDescent="0.2">
      <c r="A34" s="9"/>
      <c r="B34" s="10"/>
      <c r="C34" s="12"/>
    </row>
    <row r="35" spans="1:3" ht="15" x14ac:dyDescent="0.25">
      <c r="A35" s="9">
        <v>7</v>
      </c>
      <c r="B35" s="6" t="s">
        <v>34</v>
      </c>
      <c r="C35" s="12"/>
    </row>
    <row r="36" spans="1:3" ht="26.25" x14ac:dyDescent="0.25">
      <c r="A36" s="9" t="s">
        <v>15</v>
      </c>
      <c r="B36" s="16" t="s">
        <v>35</v>
      </c>
      <c r="C36" s="19">
        <f>(C31+C19+C15)/C39</f>
        <v>4.5339828452311783E-4</v>
      </c>
    </row>
    <row r="37" spans="1:3" ht="15" x14ac:dyDescent="0.25">
      <c r="A37" s="9" t="s">
        <v>17</v>
      </c>
      <c r="B37" s="10" t="s">
        <v>37</v>
      </c>
      <c r="C37" s="19">
        <f>C33/C65</f>
        <v>6.9669770170255124E-4</v>
      </c>
    </row>
    <row r="38" spans="1:3" x14ac:dyDescent="0.2">
      <c r="A38" s="9"/>
      <c r="B38" s="10"/>
      <c r="C38" s="12"/>
    </row>
    <row r="39" spans="1:3" ht="15.75" thickBot="1" x14ac:dyDescent="0.3">
      <c r="A39" s="20"/>
      <c r="B39" s="21" t="s">
        <v>36</v>
      </c>
      <c r="C39" s="22">
        <v>146315</v>
      </c>
    </row>
    <row r="40" spans="1:3" s="77" customFormat="1" ht="15" x14ac:dyDescent="0.25">
      <c r="A40" s="75"/>
      <c r="B40" s="75"/>
      <c r="C40" s="76"/>
    </row>
    <row r="41" spans="1:3" s="77" customFormat="1" ht="15" x14ac:dyDescent="0.25">
      <c r="A41" s="75"/>
      <c r="B41" s="75"/>
      <c r="C41" s="76"/>
    </row>
    <row r="42" spans="1:3" s="77" customFormat="1" ht="15" x14ac:dyDescent="0.25">
      <c r="A42" s="75"/>
      <c r="B42" s="75"/>
      <c r="C42" s="76"/>
    </row>
    <row r="43" spans="1:3" s="77" customFormat="1" ht="15" x14ac:dyDescent="0.25">
      <c r="A43" s="75"/>
      <c r="B43" s="75"/>
      <c r="C43" s="76"/>
    </row>
    <row r="44" spans="1:3" s="77" customFormat="1" ht="15" x14ac:dyDescent="0.25">
      <c r="A44" s="75"/>
      <c r="B44" s="75"/>
      <c r="C44" s="76"/>
    </row>
    <row r="45" spans="1:3" s="77" customFormat="1" ht="15" x14ac:dyDescent="0.25">
      <c r="A45" s="75"/>
      <c r="B45" s="75"/>
      <c r="C45" s="76"/>
    </row>
    <row r="46" spans="1:3" s="77" customFormat="1" ht="15" x14ac:dyDescent="0.25">
      <c r="A46" s="75"/>
      <c r="B46" s="75"/>
      <c r="C46" s="76"/>
    </row>
    <row r="47" spans="1:3" s="77" customFormat="1" ht="15" x14ac:dyDescent="0.25">
      <c r="A47" s="75"/>
      <c r="B47" s="75"/>
      <c r="C47" s="76"/>
    </row>
    <row r="48" spans="1:3" s="77" customFormat="1" ht="15" x14ac:dyDescent="0.25">
      <c r="A48" s="75"/>
      <c r="B48" s="75"/>
      <c r="C48" s="76"/>
    </row>
    <row r="49" spans="1:3" s="77" customFormat="1" ht="15" x14ac:dyDescent="0.25">
      <c r="A49" s="75"/>
      <c r="B49" s="75"/>
      <c r="C49" s="76"/>
    </row>
    <row r="50" spans="1:3" s="77" customFormat="1" ht="15" x14ac:dyDescent="0.25">
      <c r="A50" s="75"/>
      <c r="B50" s="75"/>
      <c r="C50" s="76"/>
    </row>
    <row r="51" spans="1:3" s="77" customFormat="1" ht="15" x14ac:dyDescent="0.25">
      <c r="A51" s="75"/>
      <c r="B51" s="75"/>
      <c r="C51" s="76"/>
    </row>
    <row r="52" spans="1:3" s="77" customFormat="1" ht="15" x14ac:dyDescent="0.25">
      <c r="A52" s="75"/>
      <c r="B52" s="75"/>
      <c r="C52" s="76"/>
    </row>
    <row r="53" spans="1:3" s="77" customFormat="1" ht="15" x14ac:dyDescent="0.25">
      <c r="A53" s="75"/>
      <c r="B53" s="75"/>
      <c r="C53" s="76"/>
    </row>
    <row r="54" spans="1:3" s="77" customFormat="1" ht="15" x14ac:dyDescent="0.25">
      <c r="A54" s="75"/>
      <c r="B54" s="75"/>
      <c r="C54" s="76"/>
    </row>
    <row r="55" spans="1:3" s="77" customFormat="1" ht="15" x14ac:dyDescent="0.25">
      <c r="A55" s="75"/>
      <c r="B55" s="75"/>
      <c r="C55" s="76"/>
    </row>
    <row r="56" spans="1:3" s="77" customFormat="1" ht="15" x14ac:dyDescent="0.25">
      <c r="A56" s="75"/>
      <c r="B56" s="75"/>
      <c r="C56" s="76"/>
    </row>
    <row r="57" spans="1:3" s="77" customFormat="1" ht="15" x14ac:dyDescent="0.25">
      <c r="A57" s="75"/>
      <c r="B57" s="75"/>
      <c r="C57" s="76"/>
    </row>
    <row r="58" spans="1:3" s="77" customFormat="1" ht="15" x14ac:dyDescent="0.25">
      <c r="A58" s="75"/>
      <c r="B58" s="75"/>
      <c r="C58" s="76"/>
    </row>
    <row r="59" spans="1:3" s="77" customFormat="1" ht="15" x14ac:dyDescent="0.25">
      <c r="A59" s="75"/>
      <c r="B59" s="75"/>
      <c r="C59" s="76"/>
    </row>
    <row r="60" spans="1:3" s="77" customFormat="1" ht="15" x14ac:dyDescent="0.25">
      <c r="A60" s="75"/>
      <c r="B60" s="75"/>
      <c r="C60" s="76"/>
    </row>
    <row r="61" spans="1:3" s="77" customFormat="1" ht="15" x14ac:dyDescent="0.25">
      <c r="A61" s="75"/>
      <c r="B61" s="75"/>
      <c r="C61" s="76"/>
    </row>
    <row r="62" spans="1:3" s="77" customFormat="1" ht="15" x14ac:dyDescent="0.25">
      <c r="A62" s="75"/>
      <c r="B62" s="75"/>
      <c r="C62" s="76"/>
    </row>
    <row r="63" spans="1:3" s="77" customFormat="1" ht="15" x14ac:dyDescent="0.25">
      <c r="A63" s="75"/>
      <c r="B63" s="75"/>
      <c r="C63" s="76"/>
    </row>
    <row r="64" spans="1:3" s="77" customFormat="1" ht="15" x14ac:dyDescent="0.25">
      <c r="A64" s="75"/>
      <c r="B64" s="75"/>
      <c r="C64" s="76"/>
    </row>
    <row r="65" spans="2:3" x14ac:dyDescent="0.2">
      <c r="B65" s="23" t="s">
        <v>38</v>
      </c>
      <c r="C65" s="24">
        <f>(C39+C66)/2</f>
        <v>143141.5</v>
      </c>
    </row>
    <row r="66" spans="2:3" ht="15" thickBot="1" x14ac:dyDescent="0.25">
      <c r="B66" s="25" t="s">
        <v>39</v>
      </c>
      <c r="C66" s="24">
        <v>139968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workbookViewId="0">
      <selection activeCell="D5" sqref="D5"/>
    </sheetView>
  </sheetViews>
  <sheetFormatPr defaultRowHeight="14.25" x14ac:dyDescent="0.2"/>
  <cols>
    <col min="1" max="1" width="4.5" customWidth="1"/>
    <col min="2" max="2" width="2.875" customWidth="1"/>
    <col min="3" max="3" width="39" customWidth="1"/>
  </cols>
  <sheetData>
    <row r="1" spans="1:4" ht="15" x14ac:dyDescent="0.25">
      <c r="A1" s="28" t="s">
        <v>84</v>
      </c>
      <c r="B1" s="28"/>
    </row>
    <row r="2" spans="1:4" x14ac:dyDescent="0.2">
      <c r="A2" s="29" t="s">
        <v>89</v>
      </c>
      <c r="B2" s="30"/>
      <c r="C2" s="31"/>
      <c r="D2" s="31" t="s">
        <v>40</v>
      </c>
    </row>
    <row r="3" spans="1:4" x14ac:dyDescent="0.2">
      <c r="A3" s="29" t="s">
        <v>86</v>
      </c>
      <c r="B3" s="32"/>
      <c r="C3" s="33"/>
    </row>
    <row r="4" spans="1:4" ht="16.5" thickBot="1" x14ac:dyDescent="0.3">
      <c r="A4" s="80" t="s">
        <v>87</v>
      </c>
    </row>
    <row r="5" spans="1:4" x14ac:dyDescent="0.2">
      <c r="A5" s="34" t="s">
        <v>41</v>
      </c>
      <c r="B5" s="35"/>
      <c r="C5" s="36"/>
      <c r="D5" s="61" t="s">
        <v>4</v>
      </c>
    </row>
    <row r="6" spans="1:4" x14ac:dyDescent="0.2">
      <c r="A6" s="37" t="s">
        <v>42</v>
      </c>
      <c r="B6" s="38"/>
      <c r="C6" s="39"/>
      <c r="D6" s="40"/>
    </row>
    <row r="7" spans="1:4" x14ac:dyDescent="0.2">
      <c r="A7" s="41"/>
      <c r="B7" s="42">
        <v>1</v>
      </c>
      <c r="C7" s="43" t="s">
        <v>43</v>
      </c>
      <c r="D7" s="44">
        <v>0.18485387365538999</v>
      </c>
    </row>
    <row r="8" spans="1:4" x14ac:dyDescent="0.2">
      <c r="A8" s="41"/>
      <c r="B8" s="42">
        <v>2</v>
      </c>
      <c r="C8" s="43" t="s">
        <v>44</v>
      </c>
      <c r="D8" s="44">
        <v>0</v>
      </c>
    </row>
    <row r="9" spans="1:4" x14ac:dyDescent="0.2">
      <c r="A9" s="41"/>
      <c r="B9" s="42">
        <v>3</v>
      </c>
      <c r="C9" s="43" t="s">
        <v>44</v>
      </c>
      <c r="D9" s="44">
        <v>0</v>
      </c>
    </row>
    <row r="10" spans="1:4" x14ac:dyDescent="0.2">
      <c r="A10" s="45" t="s">
        <v>45</v>
      </c>
      <c r="B10" s="46"/>
      <c r="C10" s="47"/>
      <c r="D10" s="40"/>
    </row>
    <row r="11" spans="1:4" x14ac:dyDescent="0.2">
      <c r="A11" s="48"/>
      <c r="B11" s="49">
        <v>1</v>
      </c>
      <c r="C11" s="43" t="s">
        <v>43</v>
      </c>
      <c r="D11" s="44">
        <f>16.988987232241+0.6</f>
        <v>17.588987232241003</v>
      </c>
    </row>
    <row r="12" spans="1:4" x14ac:dyDescent="0.2">
      <c r="A12" s="48"/>
      <c r="B12" s="42">
        <v>2</v>
      </c>
      <c r="C12" s="43" t="s">
        <v>46</v>
      </c>
      <c r="D12" s="44">
        <v>4.4900473729348001</v>
      </c>
    </row>
    <row r="13" spans="1:4" x14ac:dyDescent="0.2">
      <c r="A13" s="48"/>
      <c r="B13" s="49">
        <v>3</v>
      </c>
      <c r="C13" s="43" t="s">
        <v>47</v>
      </c>
      <c r="D13" s="44">
        <v>4</v>
      </c>
    </row>
    <row r="14" spans="1:4" x14ac:dyDescent="0.2">
      <c r="A14" s="48"/>
      <c r="B14" s="42">
        <v>4</v>
      </c>
      <c r="C14" s="43" t="s">
        <v>48</v>
      </c>
      <c r="D14" s="44">
        <v>3</v>
      </c>
    </row>
    <row r="15" spans="1:4" x14ac:dyDescent="0.2">
      <c r="A15" s="48"/>
      <c r="B15" s="49">
        <v>5</v>
      </c>
      <c r="C15" s="43" t="s">
        <v>44</v>
      </c>
      <c r="D15" s="44">
        <v>0</v>
      </c>
    </row>
    <row r="16" spans="1:4" x14ac:dyDescent="0.2">
      <c r="A16" s="48"/>
      <c r="B16" s="42">
        <v>6</v>
      </c>
      <c r="C16" s="43" t="s">
        <v>44</v>
      </c>
      <c r="D16" s="44">
        <v>0</v>
      </c>
    </row>
    <row r="17" spans="1:4" x14ac:dyDescent="0.2">
      <c r="A17" s="48"/>
      <c r="B17" s="49">
        <v>7</v>
      </c>
      <c r="C17" s="43" t="s">
        <v>44</v>
      </c>
      <c r="D17" s="44">
        <v>0</v>
      </c>
    </row>
    <row r="18" spans="1:4" x14ac:dyDescent="0.2">
      <c r="A18" s="48"/>
      <c r="B18" s="42">
        <v>8</v>
      </c>
      <c r="C18" s="43" t="s">
        <v>44</v>
      </c>
      <c r="D18" s="44">
        <v>0</v>
      </c>
    </row>
    <row r="19" spans="1:4" x14ac:dyDescent="0.2">
      <c r="A19" s="50" t="s">
        <v>49</v>
      </c>
      <c r="B19" s="46"/>
      <c r="C19" s="51"/>
      <c r="D19" s="52">
        <f>SUM(D11:D18)</f>
        <v>29.079034605175803</v>
      </c>
    </row>
    <row r="20" spans="1:4" x14ac:dyDescent="0.2">
      <c r="A20" s="50"/>
      <c r="B20" s="53"/>
      <c r="C20" s="53"/>
      <c r="D20" s="40"/>
    </row>
    <row r="21" spans="1:4" x14ac:dyDescent="0.2">
      <c r="A21" s="50" t="s">
        <v>50</v>
      </c>
      <c r="B21" s="53"/>
      <c r="C21" s="39"/>
      <c r="D21" s="40"/>
    </row>
    <row r="22" spans="1:4" x14ac:dyDescent="0.2">
      <c r="A22" s="50" t="s">
        <v>42</v>
      </c>
      <c r="B22" s="53"/>
      <c r="C22" s="47"/>
      <c r="D22" s="54"/>
    </row>
    <row r="23" spans="1:4" x14ac:dyDescent="0.2">
      <c r="A23" s="55"/>
      <c r="B23" s="43">
        <v>1</v>
      </c>
      <c r="C23" s="43" t="s">
        <v>44</v>
      </c>
      <c r="D23" s="44">
        <v>0</v>
      </c>
    </row>
    <row r="24" spans="1:4" x14ac:dyDescent="0.2">
      <c r="A24" s="55"/>
      <c r="B24" s="43">
        <v>2</v>
      </c>
      <c r="C24" s="43" t="s">
        <v>44</v>
      </c>
      <c r="D24" s="44">
        <v>0</v>
      </c>
    </row>
    <row r="25" spans="1:4" x14ac:dyDescent="0.2">
      <c r="A25" s="55"/>
      <c r="B25" s="43">
        <v>3</v>
      </c>
      <c r="C25" s="43" t="s">
        <v>44</v>
      </c>
      <c r="D25" s="44">
        <v>0</v>
      </c>
    </row>
    <row r="26" spans="1:4" x14ac:dyDescent="0.2">
      <c r="A26" s="50" t="s">
        <v>45</v>
      </c>
      <c r="B26" s="53"/>
      <c r="C26" s="47"/>
      <c r="D26" s="40"/>
    </row>
    <row r="27" spans="1:4" x14ac:dyDescent="0.2">
      <c r="A27" s="55"/>
      <c r="B27" s="43">
        <v>1</v>
      </c>
      <c r="C27" s="43" t="s">
        <v>51</v>
      </c>
      <c r="D27" s="44">
        <v>4</v>
      </c>
    </row>
    <row r="28" spans="1:4" x14ac:dyDescent="0.2">
      <c r="A28" s="55"/>
      <c r="B28" s="43">
        <v>2</v>
      </c>
      <c r="C28" s="43"/>
      <c r="D28" s="44"/>
    </row>
    <row r="29" spans="1:4" x14ac:dyDescent="0.2">
      <c r="A29" s="55"/>
      <c r="B29" s="43">
        <v>3</v>
      </c>
      <c r="C29" s="43"/>
      <c r="D29" s="44"/>
    </row>
    <row r="30" spans="1:4" x14ac:dyDescent="0.2">
      <c r="A30" s="55"/>
      <c r="B30" s="43">
        <v>4</v>
      </c>
      <c r="C30" s="43"/>
      <c r="D30" s="44"/>
    </row>
    <row r="31" spans="1:4" x14ac:dyDescent="0.2">
      <c r="A31" s="55"/>
      <c r="B31" s="43">
        <v>5</v>
      </c>
      <c r="C31" s="43"/>
      <c r="D31" s="44"/>
    </row>
    <row r="32" spans="1:4" x14ac:dyDescent="0.2">
      <c r="A32" s="55"/>
      <c r="B32" s="43">
        <v>6</v>
      </c>
      <c r="C32" s="43" t="s">
        <v>44</v>
      </c>
      <c r="D32" s="44"/>
    </row>
    <row r="33" spans="1:4" x14ac:dyDescent="0.2">
      <c r="A33" s="55"/>
      <c r="B33" s="43">
        <v>7</v>
      </c>
      <c r="C33" s="43" t="s">
        <v>44</v>
      </c>
      <c r="D33" s="44"/>
    </row>
    <row r="34" spans="1:4" x14ac:dyDescent="0.2">
      <c r="A34" s="55"/>
      <c r="B34" s="43">
        <v>8</v>
      </c>
      <c r="C34" s="43" t="s">
        <v>44</v>
      </c>
      <c r="D34" s="44"/>
    </row>
    <row r="35" spans="1:4" x14ac:dyDescent="0.2">
      <c r="A35" s="50" t="s">
        <v>53</v>
      </c>
      <c r="B35" s="46"/>
      <c r="C35" s="51"/>
      <c r="D35" s="52">
        <f>SUM(D27:D34)</f>
        <v>4</v>
      </c>
    </row>
    <row r="36" spans="1:4" x14ac:dyDescent="0.2">
      <c r="A36" s="50"/>
      <c r="B36" s="53"/>
      <c r="C36" s="53"/>
      <c r="D36" s="40"/>
    </row>
    <row r="37" spans="1:4" x14ac:dyDescent="0.2">
      <c r="A37" s="50" t="s">
        <v>54</v>
      </c>
      <c r="B37" s="46"/>
      <c r="C37" s="51"/>
      <c r="D37" s="40"/>
    </row>
    <row r="38" spans="1:4" x14ac:dyDescent="0.2">
      <c r="A38" s="48"/>
      <c r="B38" s="49">
        <v>1</v>
      </c>
      <c r="C38" s="56" t="s">
        <v>55</v>
      </c>
      <c r="D38" s="44">
        <v>1.8195700000000001</v>
      </c>
    </row>
    <row r="39" spans="1:4" x14ac:dyDescent="0.2">
      <c r="A39" s="48"/>
      <c r="B39" s="49">
        <v>2</v>
      </c>
      <c r="C39" s="56" t="s">
        <v>44</v>
      </c>
      <c r="D39" s="44">
        <v>0</v>
      </c>
    </row>
    <row r="40" spans="1:4" x14ac:dyDescent="0.2">
      <c r="A40" s="48"/>
      <c r="B40" s="49">
        <v>3</v>
      </c>
      <c r="C40" s="56" t="s">
        <v>44</v>
      </c>
      <c r="D40" s="44">
        <v>0</v>
      </c>
    </row>
    <row r="41" spans="1:4" x14ac:dyDescent="0.2">
      <c r="A41" s="48"/>
      <c r="B41" s="49">
        <v>4</v>
      </c>
      <c r="C41" s="56" t="s">
        <v>44</v>
      </c>
      <c r="D41" s="44">
        <v>0</v>
      </c>
    </row>
    <row r="42" spans="1:4" x14ac:dyDescent="0.2">
      <c r="A42" s="48"/>
      <c r="B42" s="49">
        <v>5</v>
      </c>
      <c r="C42" s="56" t="s">
        <v>44</v>
      </c>
      <c r="D42" s="44">
        <v>0</v>
      </c>
    </row>
    <row r="43" spans="1:4" x14ac:dyDescent="0.2">
      <c r="A43" s="48"/>
      <c r="B43" s="49">
        <v>6</v>
      </c>
      <c r="C43" s="56" t="s">
        <v>44</v>
      </c>
      <c r="D43" s="44">
        <v>0</v>
      </c>
    </row>
    <row r="44" spans="1:4" x14ac:dyDescent="0.2">
      <c r="A44" s="48"/>
      <c r="B44" s="49">
        <v>7</v>
      </c>
      <c r="C44" s="56" t="s">
        <v>44</v>
      </c>
      <c r="D44" s="44">
        <v>0</v>
      </c>
    </row>
    <row r="45" spans="1:4" x14ac:dyDescent="0.2">
      <c r="A45" s="48"/>
      <c r="B45" s="42">
        <v>8</v>
      </c>
      <c r="C45" s="56" t="s">
        <v>44</v>
      </c>
      <c r="D45" s="44">
        <v>0</v>
      </c>
    </row>
    <row r="46" spans="1:4" x14ac:dyDescent="0.2">
      <c r="A46" s="50" t="s">
        <v>56</v>
      </c>
      <c r="B46" s="46"/>
      <c r="C46" s="51"/>
      <c r="D46" s="52">
        <v>1.8195700000000001</v>
      </c>
    </row>
    <row r="47" spans="1:4" x14ac:dyDescent="0.2">
      <c r="A47" s="50"/>
      <c r="B47" s="53"/>
      <c r="C47" s="53"/>
      <c r="D47" s="40"/>
    </row>
    <row r="48" spans="1:4" x14ac:dyDescent="0.2">
      <c r="A48" s="50" t="s">
        <v>57</v>
      </c>
      <c r="B48" s="46"/>
      <c r="C48" s="51"/>
      <c r="D48" s="40"/>
    </row>
    <row r="49" spans="1:4" x14ac:dyDescent="0.2">
      <c r="A49" s="48"/>
      <c r="B49" s="49">
        <v>1</v>
      </c>
      <c r="C49" s="56" t="s">
        <v>44</v>
      </c>
      <c r="D49" s="44">
        <v>0</v>
      </c>
    </row>
    <row r="50" spans="1:4" x14ac:dyDescent="0.2">
      <c r="A50" s="48"/>
      <c r="B50" s="49">
        <v>2</v>
      </c>
      <c r="C50" s="56" t="s">
        <v>44</v>
      </c>
      <c r="D50" s="44">
        <v>0</v>
      </c>
    </row>
    <row r="51" spans="1:4" x14ac:dyDescent="0.2">
      <c r="A51" s="48"/>
      <c r="B51" s="49">
        <v>3</v>
      </c>
      <c r="C51" s="56" t="s">
        <v>44</v>
      </c>
      <c r="D51" s="44">
        <v>0</v>
      </c>
    </row>
    <row r="52" spans="1:4" x14ac:dyDescent="0.2">
      <c r="A52" s="48"/>
      <c r="B52" s="49">
        <v>4</v>
      </c>
      <c r="C52" s="56" t="s">
        <v>44</v>
      </c>
      <c r="D52" s="44">
        <v>0</v>
      </c>
    </row>
    <row r="53" spans="1:4" x14ac:dyDescent="0.2">
      <c r="A53" s="48"/>
      <c r="B53" s="49">
        <v>5</v>
      </c>
      <c r="C53" s="56" t="s">
        <v>44</v>
      </c>
      <c r="D53" s="44">
        <v>0</v>
      </c>
    </row>
    <row r="54" spans="1:4" x14ac:dyDescent="0.2">
      <c r="A54" s="48"/>
      <c r="B54" s="49">
        <v>6</v>
      </c>
      <c r="C54" s="56" t="s">
        <v>44</v>
      </c>
      <c r="D54" s="44">
        <v>0</v>
      </c>
    </row>
    <row r="55" spans="1:4" x14ac:dyDescent="0.2">
      <c r="A55" s="48"/>
      <c r="B55" s="49">
        <v>7</v>
      </c>
      <c r="C55" s="56" t="s">
        <v>44</v>
      </c>
      <c r="D55" s="44">
        <v>0</v>
      </c>
    </row>
    <row r="56" spans="1:4" x14ac:dyDescent="0.2">
      <c r="A56" s="48"/>
      <c r="B56" s="49">
        <v>8</v>
      </c>
      <c r="C56" s="56" t="s">
        <v>44</v>
      </c>
      <c r="D56" s="44">
        <v>0</v>
      </c>
    </row>
    <row r="57" spans="1:4" x14ac:dyDescent="0.2">
      <c r="A57" s="50" t="s">
        <v>20</v>
      </c>
      <c r="B57" s="53"/>
      <c r="C57" s="53"/>
      <c r="D57" s="52">
        <v>0</v>
      </c>
    </row>
    <row r="58" spans="1:4" x14ac:dyDescent="0.2">
      <c r="A58" s="50"/>
      <c r="B58" s="53"/>
      <c r="C58" s="53"/>
      <c r="D58" s="40"/>
    </row>
    <row r="59" spans="1:4" x14ac:dyDescent="0.2">
      <c r="A59" s="50" t="s">
        <v>58</v>
      </c>
      <c r="B59" s="53"/>
      <c r="C59" s="53"/>
      <c r="D59" s="40"/>
    </row>
    <row r="60" spans="1:4" x14ac:dyDescent="0.2">
      <c r="A60" s="48"/>
      <c r="B60" s="49">
        <v>1</v>
      </c>
      <c r="C60" s="56" t="s">
        <v>43</v>
      </c>
      <c r="D60" s="44"/>
    </row>
    <row r="61" spans="1:4" x14ac:dyDescent="0.2">
      <c r="A61" s="48"/>
      <c r="B61" s="49"/>
      <c r="C61" s="53" t="s">
        <v>59</v>
      </c>
      <c r="D61" s="52"/>
    </row>
    <row r="62" spans="1:4" x14ac:dyDescent="0.2">
      <c r="A62" s="50"/>
      <c r="B62" s="53"/>
      <c r="C62" s="56"/>
      <c r="D62" s="40"/>
    </row>
    <row r="63" spans="1:4" x14ac:dyDescent="0.2">
      <c r="A63" s="50" t="s">
        <v>60</v>
      </c>
      <c r="B63" s="53"/>
      <c r="C63" s="53"/>
      <c r="D63" s="40"/>
    </row>
    <row r="64" spans="1:4" x14ac:dyDescent="0.2">
      <c r="A64" s="48"/>
      <c r="B64" s="49">
        <v>1</v>
      </c>
      <c r="C64" s="56" t="s">
        <v>61</v>
      </c>
      <c r="D64" s="44"/>
    </row>
    <row r="65" spans="1:4" x14ac:dyDescent="0.2">
      <c r="A65" s="48"/>
      <c r="B65" s="49"/>
      <c r="C65" s="53" t="s">
        <v>32</v>
      </c>
      <c r="D65" s="52"/>
    </row>
    <row r="66" spans="1:4" x14ac:dyDescent="0.2">
      <c r="A66" s="48"/>
      <c r="B66" s="49"/>
      <c r="C66" s="53"/>
      <c r="D66" s="40"/>
    </row>
    <row r="67" spans="1:4" x14ac:dyDescent="0.2">
      <c r="A67" s="50"/>
      <c r="B67" s="53"/>
      <c r="C67" s="53" t="s">
        <v>62</v>
      </c>
      <c r="D67" s="52">
        <f>D19+D35+D46</f>
        <v>34.898604605175805</v>
      </c>
    </row>
    <row r="68" spans="1:4" x14ac:dyDescent="0.2">
      <c r="A68" s="50"/>
      <c r="B68" s="53"/>
      <c r="C68" s="53"/>
      <c r="D68" s="40"/>
    </row>
    <row r="69" spans="1:4" ht="15.75" thickBot="1" x14ac:dyDescent="0.3">
      <c r="A69" s="57"/>
      <c r="B69" s="58"/>
      <c r="C69" s="58" t="s">
        <v>36</v>
      </c>
      <c r="D69" s="78">
        <f>'745'!C39</f>
        <v>146315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rightToLeft="1" workbookViewId="0">
      <selection activeCell="C5" sqref="C5"/>
    </sheetView>
  </sheetViews>
  <sheetFormatPr defaultRowHeight="14.25" x14ac:dyDescent="0.2"/>
  <cols>
    <col min="1" max="1" width="4.5" customWidth="1"/>
    <col min="2" max="2" width="39.25" customWidth="1"/>
  </cols>
  <sheetData>
    <row r="1" spans="1:3" ht="15" x14ac:dyDescent="0.25">
      <c r="A1" s="28" t="s">
        <v>84</v>
      </c>
      <c r="B1" s="32"/>
    </row>
    <row r="2" spans="1:3" x14ac:dyDescent="0.2">
      <c r="A2" s="29" t="s">
        <v>85</v>
      </c>
      <c r="B2" s="32"/>
      <c r="C2" s="31" t="s">
        <v>40</v>
      </c>
    </row>
    <row r="3" spans="1:3" x14ac:dyDescent="0.2">
      <c r="A3" s="29" t="s">
        <v>86</v>
      </c>
      <c r="B3" s="32"/>
      <c r="C3" s="32"/>
    </row>
    <row r="4" spans="1:3" ht="16.5" thickBot="1" x14ac:dyDescent="0.3">
      <c r="A4" s="80" t="s">
        <v>87</v>
      </c>
    </row>
    <row r="5" spans="1:3" x14ac:dyDescent="0.2">
      <c r="A5" s="59"/>
      <c r="B5" s="60"/>
      <c r="C5" s="61" t="s">
        <v>4</v>
      </c>
    </row>
    <row r="6" spans="1:3" x14ac:dyDescent="0.2">
      <c r="A6" s="50" t="s">
        <v>63</v>
      </c>
      <c r="B6" s="47"/>
      <c r="C6" s="62"/>
    </row>
    <row r="7" spans="1:3" x14ac:dyDescent="0.2">
      <c r="A7" s="48">
        <v>1</v>
      </c>
      <c r="B7" s="63" t="s">
        <v>44</v>
      </c>
      <c r="C7" s="64">
        <v>0</v>
      </c>
    </row>
    <row r="8" spans="1:3" x14ac:dyDescent="0.2">
      <c r="A8" s="48">
        <v>2</v>
      </c>
      <c r="B8" s="63" t="s">
        <v>44</v>
      </c>
      <c r="C8" s="64">
        <v>0</v>
      </c>
    </row>
    <row r="9" spans="1:3" x14ac:dyDescent="0.2">
      <c r="A9" s="48">
        <v>3</v>
      </c>
      <c r="B9" s="63" t="s">
        <v>44</v>
      </c>
      <c r="C9" s="64">
        <v>0</v>
      </c>
    </row>
    <row r="10" spans="1:3" x14ac:dyDescent="0.2">
      <c r="A10" s="48">
        <v>4</v>
      </c>
      <c r="B10" s="63" t="s">
        <v>44</v>
      </c>
      <c r="C10" s="64">
        <v>0</v>
      </c>
    </row>
    <row r="11" spans="1:3" x14ac:dyDescent="0.2">
      <c r="A11" s="48">
        <v>5</v>
      </c>
      <c r="B11" s="63" t="s">
        <v>44</v>
      </c>
      <c r="C11" s="64">
        <v>0</v>
      </c>
    </row>
    <row r="12" spans="1:3" x14ac:dyDescent="0.2">
      <c r="A12" s="48">
        <v>6</v>
      </c>
      <c r="B12" s="63" t="s">
        <v>44</v>
      </c>
      <c r="C12" s="64">
        <v>0</v>
      </c>
    </row>
    <row r="13" spans="1:3" x14ac:dyDescent="0.2">
      <c r="A13" s="48">
        <v>7</v>
      </c>
      <c r="B13" s="63" t="s">
        <v>44</v>
      </c>
      <c r="C13" s="64">
        <v>0</v>
      </c>
    </row>
    <row r="14" spans="1:3" x14ac:dyDescent="0.2">
      <c r="A14" s="48">
        <v>8</v>
      </c>
      <c r="B14" s="63" t="s">
        <v>44</v>
      </c>
      <c r="C14" s="64">
        <v>0</v>
      </c>
    </row>
    <row r="15" spans="1:3" x14ac:dyDescent="0.2">
      <c r="A15" s="37" t="s">
        <v>64</v>
      </c>
      <c r="B15" s="63"/>
      <c r="C15" s="65">
        <v>0</v>
      </c>
    </row>
    <row r="16" spans="1:3" x14ac:dyDescent="0.2">
      <c r="A16" s="66"/>
      <c r="B16" s="67"/>
      <c r="C16" s="68"/>
    </row>
    <row r="17" spans="1:3" x14ac:dyDescent="0.2">
      <c r="A17" s="37" t="s">
        <v>65</v>
      </c>
      <c r="B17" s="63"/>
      <c r="C17" s="68"/>
    </row>
    <row r="18" spans="1:3" x14ac:dyDescent="0.2">
      <c r="A18" s="48">
        <v>1</v>
      </c>
      <c r="B18" s="63" t="s">
        <v>43</v>
      </c>
      <c r="C18" s="64"/>
    </row>
    <row r="19" spans="1:3" x14ac:dyDescent="0.2">
      <c r="A19" s="50" t="s">
        <v>66</v>
      </c>
      <c r="B19" s="47"/>
      <c r="C19" s="65"/>
    </row>
    <row r="20" spans="1:3" x14ac:dyDescent="0.2">
      <c r="A20" s="55"/>
      <c r="B20" s="69"/>
      <c r="C20" s="68"/>
    </row>
    <row r="21" spans="1:3" x14ac:dyDescent="0.2">
      <c r="A21" s="45" t="s">
        <v>67</v>
      </c>
      <c r="B21" s="70"/>
      <c r="C21" s="68"/>
    </row>
    <row r="22" spans="1:3" x14ac:dyDescent="0.2">
      <c r="A22" s="48">
        <v>1</v>
      </c>
      <c r="B22" s="63" t="s">
        <v>43</v>
      </c>
      <c r="C22" s="64"/>
    </row>
    <row r="23" spans="1:3" x14ac:dyDescent="0.2">
      <c r="A23" s="37" t="s">
        <v>25</v>
      </c>
      <c r="B23" s="63"/>
      <c r="C23" s="65"/>
    </row>
    <row r="24" spans="1:3" x14ac:dyDescent="0.2">
      <c r="A24" s="66"/>
      <c r="B24" s="63"/>
      <c r="C24" s="68"/>
    </row>
    <row r="25" spans="1:3" x14ac:dyDescent="0.2">
      <c r="A25" s="37" t="s">
        <v>68</v>
      </c>
      <c r="B25" s="63"/>
      <c r="C25" s="68"/>
    </row>
    <row r="26" spans="1:3" x14ac:dyDescent="0.2">
      <c r="A26" s="37" t="s">
        <v>69</v>
      </c>
      <c r="B26" s="67" t="s">
        <v>70</v>
      </c>
      <c r="C26" s="68"/>
    </row>
    <row r="27" spans="1:3" x14ac:dyDescent="0.2">
      <c r="A27" s="48">
        <v>1</v>
      </c>
      <c r="B27" s="63"/>
      <c r="C27" s="64"/>
    </row>
    <row r="28" spans="1:3" x14ac:dyDescent="0.2">
      <c r="A28" s="48">
        <v>2</v>
      </c>
      <c r="B28" s="63"/>
      <c r="C28" s="64"/>
    </row>
    <row r="29" spans="1:3" x14ac:dyDescent="0.2">
      <c r="A29" s="50" t="s">
        <v>71</v>
      </c>
      <c r="B29" s="71" t="s">
        <v>72</v>
      </c>
      <c r="C29" s="68"/>
    </row>
    <row r="30" spans="1:3" x14ac:dyDescent="0.2">
      <c r="A30" s="72">
        <v>1</v>
      </c>
      <c r="B30" s="70" t="s">
        <v>52</v>
      </c>
      <c r="C30" s="64">
        <f>21.26837+0.3</f>
        <v>21.568370000000002</v>
      </c>
    </row>
    <row r="31" spans="1:3" x14ac:dyDescent="0.2">
      <c r="A31" s="72">
        <v>2</v>
      </c>
      <c r="B31" s="70" t="s">
        <v>73</v>
      </c>
      <c r="C31" s="64">
        <v>5.4966800000000005</v>
      </c>
    </row>
    <row r="32" spans="1:3" x14ac:dyDescent="0.2">
      <c r="A32" s="72">
        <v>3</v>
      </c>
      <c r="B32" s="70" t="s">
        <v>44</v>
      </c>
      <c r="C32" s="64">
        <v>0</v>
      </c>
    </row>
    <row r="33" spans="1:3" x14ac:dyDescent="0.2">
      <c r="A33" s="72">
        <v>4</v>
      </c>
      <c r="B33" s="70" t="s">
        <v>44</v>
      </c>
      <c r="C33" s="64">
        <v>0</v>
      </c>
    </row>
    <row r="34" spans="1:3" x14ac:dyDescent="0.2">
      <c r="A34" s="72">
        <v>5</v>
      </c>
      <c r="B34" s="70" t="s">
        <v>44</v>
      </c>
      <c r="C34" s="64">
        <v>0</v>
      </c>
    </row>
    <row r="35" spans="1:3" x14ac:dyDescent="0.2">
      <c r="A35" s="72">
        <v>6</v>
      </c>
      <c r="B35" s="70" t="s">
        <v>44</v>
      </c>
      <c r="C35" s="64">
        <v>0</v>
      </c>
    </row>
    <row r="36" spans="1:3" x14ac:dyDescent="0.2">
      <c r="A36" s="45" t="s">
        <v>74</v>
      </c>
      <c r="B36" s="69"/>
      <c r="C36" s="65">
        <f>SUM(C30:C35)</f>
        <v>27.065050000000003</v>
      </c>
    </row>
    <row r="37" spans="1:3" x14ac:dyDescent="0.2">
      <c r="A37" s="45"/>
      <c r="B37" s="70"/>
      <c r="C37" s="68"/>
    </row>
    <row r="38" spans="1:3" x14ac:dyDescent="0.2">
      <c r="A38" s="37" t="s">
        <v>75</v>
      </c>
      <c r="B38" s="63"/>
      <c r="C38" s="68"/>
    </row>
    <row r="39" spans="1:3" x14ac:dyDescent="0.2">
      <c r="A39" s="37" t="s">
        <v>69</v>
      </c>
      <c r="B39" s="67" t="s">
        <v>76</v>
      </c>
      <c r="C39" s="68"/>
    </row>
    <row r="40" spans="1:3" x14ac:dyDescent="0.2">
      <c r="A40" s="48">
        <v>1</v>
      </c>
      <c r="B40" s="47" t="s">
        <v>44</v>
      </c>
      <c r="C40" s="64">
        <v>0</v>
      </c>
    </row>
    <row r="41" spans="1:3" x14ac:dyDescent="0.2">
      <c r="A41" s="48">
        <v>2</v>
      </c>
      <c r="B41" s="47" t="s">
        <v>44</v>
      </c>
      <c r="C41" s="64">
        <v>0</v>
      </c>
    </row>
    <row r="42" spans="1:3" x14ac:dyDescent="0.2">
      <c r="A42" s="48">
        <v>3</v>
      </c>
      <c r="B42" s="47" t="s">
        <v>44</v>
      </c>
      <c r="C42" s="64">
        <v>0</v>
      </c>
    </row>
    <row r="43" spans="1:3" x14ac:dyDescent="0.2">
      <c r="A43" s="48">
        <v>4</v>
      </c>
      <c r="B43" s="47" t="s">
        <v>44</v>
      </c>
      <c r="C43" s="64">
        <v>0</v>
      </c>
    </row>
    <row r="44" spans="1:3" x14ac:dyDescent="0.2">
      <c r="A44" s="48">
        <v>5</v>
      </c>
      <c r="B44" s="47" t="s">
        <v>44</v>
      </c>
      <c r="C44" s="64">
        <v>0</v>
      </c>
    </row>
    <row r="45" spans="1:3" x14ac:dyDescent="0.2">
      <c r="A45" s="48">
        <v>6</v>
      </c>
      <c r="B45" s="47" t="s">
        <v>44</v>
      </c>
      <c r="C45" s="64">
        <v>0</v>
      </c>
    </row>
    <row r="46" spans="1:3" x14ac:dyDescent="0.2">
      <c r="A46" s="48">
        <v>7</v>
      </c>
      <c r="B46" s="47" t="s">
        <v>44</v>
      </c>
      <c r="C46" s="64">
        <v>0</v>
      </c>
    </row>
    <row r="47" spans="1:3" x14ac:dyDescent="0.2">
      <c r="A47" s="48">
        <v>8</v>
      </c>
      <c r="B47" s="47" t="s">
        <v>44</v>
      </c>
      <c r="C47" s="64">
        <v>0</v>
      </c>
    </row>
    <row r="48" spans="1:3" x14ac:dyDescent="0.2">
      <c r="A48" s="50" t="s">
        <v>71</v>
      </c>
      <c r="B48" s="67" t="s">
        <v>77</v>
      </c>
      <c r="C48" s="68"/>
    </row>
    <row r="49" spans="1:3" x14ac:dyDescent="0.2">
      <c r="A49" s="72">
        <v>1</v>
      </c>
      <c r="B49" s="47" t="s">
        <v>43</v>
      </c>
      <c r="C49" s="64">
        <f>17.8881+0.7</f>
        <v>18.588100000000001</v>
      </c>
    </row>
    <row r="50" spans="1:3" x14ac:dyDescent="0.2">
      <c r="A50" s="72">
        <v>2</v>
      </c>
      <c r="B50" s="47" t="s">
        <v>78</v>
      </c>
      <c r="C50" s="64">
        <v>6.1669</v>
      </c>
    </row>
    <row r="51" spans="1:3" x14ac:dyDescent="0.2">
      <c r="A51" s="72">
        <v>3</v>
      </c>
      <c r="B51" s="47" t="s">
        <v>79</v>
      </c>
      <c r="C51" s="64">
        <v>5.1263900000000007</v>
      </c>
    </row>
    <row r="52" spans="1:3" x14ac:dyDescent="0.2">
      <c r="A52" s="72">
        <v>4</v>
      </c>
      <c r="B52" s="47" t="s">
        <v>80</v>
      </c>
      <c r="C52" s="64">
        <v>4.3474500000000003</v>
      </c>
    </row>
    <row r="53" spans="1:3" x14ac:dyDescent="0.2">
      <c r="A53" s="72">
        <v>5</v>
      </c>
      <c r="B53" s="47" t="s">
        <v>81</v>
      </c>
      <c r="C53" s="64">
        <v>4.0255099999999997</v>
      </c>
    </row>
    <row r="54" spans="1:3" x14ac:dyDescent="0.2">
      <c r="A54" s="72">
        <v>6</v>
      </c>
      <c r="B54" s="47" t="s">
        <v>44</v>
      </c>
      <c r="C54" s="64">
        <v>0</v>
      </c>
    </row>
    <row r="55" spans="1:3" x14ac:dyDescent="0.2">
      <c r="A55" s="72">
        <v>7</v>
      </c>
      <c r="B55" s="47" t="s">
        <v>44</v>
      </c>
      <c r="C55" s="64">
        <v>0</v>
      </c>
    </row>
    <row r="56" spans="1:3" x14ac:dyDescent="0.2">
      <c r="A56" s="72">
        <v>8</v>
      </c>
      <c r="B56" s="47" t="s">
        <v>44</v>
      </c>
      <c r="C56" s="64">
        <v>0</v>
      </c>
    </row>
    <row r="57" spans="1:3" x14ac:dyDescent="0.2">
      <c r="A57" s="50" t="s">
        <v>82</v>
      </c>
      <c r="B57" s="69"/>
      <c r="C57" s="65">
        <f>SUM(C49:C56)</f>
        <v>38.254350000000002</v>
      </c>
    </row>
    <row r="58" spans="1:3" x14ac:dyDescent="0.2">
      <c r="A58" s="55"/>
      <c r="B58" s="69"/>
      <c r="C58" s="65"/>
    </row>
    <row r="59" spans="1:3" x14ac:dyDescent="0.2">
      <c r="A59" s="45" t="s">
        <v>83</v>
      </c>
      <c r="B59" s="70"/>
      <c r="C59" s="65">
        <f>C57+C36</f>
        <v>65.319400000000002</v>
      </c>
    </row>
    <row r="60" spans="1:3" x14ac:dyDescent="0.2">
      <c r="A60" s="55"/>
      <c r="B60" s="69"/>
      <c r="C60" s="68"/>
    </row>
    <row r="61" spans="1:3" ht="15.75" thickBot="1" x14ac:dyDescent="0.3">
      <c r="A61" s="73" t="s">
        <v>36</v>
      </c>
      <c r="B61" s="74"/>
      <c r="C61" s="79">
        <f>'745'!C39</f>
        <v>146315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745</vt:lpstr>
      <vt:lpstr>נספח 2- 745</vt:lpstr>
      <vt:lpstr>נספח 3- 745</vt:lpstr>
      <vt:lpstr>'745'!WPrint_Area_W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2020-03-31T12:04:49Z</dcterms:modified>
</cp:coreProperties>
</file>