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20610" windowHeight="8940"/>
  </bookViews>
  <sheets>
    <sheet name="מקפת משלימה- נספח 1" sheetId="11" r:id="rId1"/>
    <sheet name="מקפת משלימה-נספח 2" sheetId="12" r:id="rId2"/>
    <sheet name="מקפת משלימה-נספח 3" sheetId="13" r:id="rId3"/>
    <sheet name="מסלול כללי" sheetId="1" r:id="rId4"/>
    <sheet name="מסלול הלכה" sheetId="3" r:id="rId5"/>
    <sheet name="מסלול מניות" sheetId="4" r:id="rId6"/>
    <sheet name="מסלול אגח" sheetId="5" r:id="rId7"/>
    <sheet name="מסלול שקלי" sheetId="6" r:id="rId8"/>
    <sheet name="מסלול לבני 50 ומטה" sheetId="8" r:id="rId9"/>
    <sheet name="מסלול לבני 50 עד 60" sheetId="9" r:id="rId10"/>
    <sheet name="מסלול לבני 60 ומעלה" sheetId="10" r:id="rId11"/>
    <sheet name="מקבלי קצבה קיימים" sheetId="2" r:id="rId12"/>
    <sheet name="פנסיונרים" sheetId="7" r:id="rId13"/>
  </sheets>
  <externalReferences>
    <externalReference r:id="rId14"/>
  </externalReferences>
  <definedNames>
    <definedName name="_xlnm.Print_Titles" localSheetId="1">'מקפת משלימה-נספח 2'!$1:$5</definedName>
  </definedNames>
  <calcPr calcId="145621"/>
</workbook>
</file>

<file path=xl/calcChain.xml><?xml version="1.0" encoding="utf-8"?>
<calcChain xmlns="http://schemas.openxmlformats.org/spreadsheetml/2006/main">
  <c r="C39" i="1" l="1"/>
  <c r="C38" i="1"/>
  <c r="C35" i="3"/>
  <c r="C39" i="3" s="1"/>
  <c r="C21" i="7"/>
  <c r="C38" i="7" s="1"/>
  <c r="C21" i="2"/>
  <c r="C38" i="2" s="1"/>
  <c r="C21" i="10"/>
  <c r="C38" i="10" s="1"/>
  <c r="C21" i="9"/>
  <c r="C38" i="9" s="1"/>
  <c r="C21" i="8"/>
  <c r="C38" i="8" s="1"/>
  <c r="C21" i="6"/>
  <c r="C38" i="6" s="1"/>
  <c r="C21" i="5"/>
  <c r="C38" i="5" s="1"/>
  <c r="C21" i="4"/>
  <c r="C38" i="4" s="1"/>
  <c r="C21" i="3"/>
  <c r="C38" i="3" s="1"/>
  <c r="C21" i="1"/>
  <c r="C16" i="7"/>
  <c r="C16" i="2"/>
  <c r="C16" i="10"/>
  <c r="C16" i="9"/>
  <c r="C16" i="8"/>
  <c r="C16" i="6"/>
  <c r="C16" i="5"/>
  <c r="C16" i="4"/>
  <c r="C16" i="3"/>
  <c r="C16" i="1"/>
  <c r="C12" i="7"/>
  <c r="C12" i="2"/>
  <c r="C35" i="2" s="1"/>
  <c r="C39" i="2" s="1"/>
  <c r="C12" i="10"/>
  <c r="C12" i="9"/>
  <c r="C35" i="9" s="1"/>
  <c r="C39" i="9" s="1"/>
  <c r="C12" i="8"/>
  <c r="C12" i="6"/>
  <c r="C12" i="5"/>
  <c r="C12" i="4"/>
  <c r="C12" i="3"/>
  <c r="C12" i="1"/>
  <c r="C8" i="7"/>
  <c r="C35" i="7" s="1"/>
  <c r="C39" i="7" s="1"/>
  <c r="C8" i="2"/>
  <c r="C8" i="10"/>
  <c r="C35" i="10" s="1"/>
  <c r="C39" i="10" s="1"/>
  <c r="C8" i="9"/>
  <c r="C8" i="8"/>
  <c r="C35" i="8" s="1"/>
  <c r="C39" i="8" s="1"/>
  <c r="C8" i="6"/>
  <c r="C35" i="6" s="1"/>
  <c r="C39" i="6" s="1"/>
  <c r="C8" i="5"/>
  <c r="C35" i="5" s="1"/>
  <c r="C39" i="5" s="1"/>
  <c r="C8" i="4"/>
  <c r="C35" i="4" s="1"/>
  <c r="C39" i="4" s="1"/>
  <c r="C8" i="3"/>
  <c r="C8" i="1"/>
  <c r="C35" i="1" s="1"/>
  <c r="C45" i="13"/>
  <c r="C43" i="13"/>
  <c r="C41" i="13"/>
  <c r="C29" i="13"/>
  <c r="C11" i="13"/>
  <c r="D58" i="12"/>
  <c r="D46" i="12"/>
  <c r="D36" i="12"/>
  <c r="D28" i="12"/>
  <c r="D15" i="12"/>
  <c r="C38" i="11"/>
  <c r="C39" i="11"/>
  <c r="E42" i="11"/>
  <c r="D56" i="12" l="1"/>
  <c r="C35" i="11" l="1"/>
  <c r="C21" i="11"/>
  <c r="C16" i="11"/>
  <c r="C12" i="11"/>
  <c r="C8" i="11"/>
</calcChain>
</file>

<file path=xl/sharedStrings.xml><?xml version="1.0" encoding="utf-8"?>
<sst xmlns="http://schemas.openxmlformats.org/spreadsheetml/2006/main" count="520" uniqueCount="102">
  <si>
    <t xml:space="preserve">אלפי ₪ 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</si>
  <si>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</si>
  <si>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</si>
  <si>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</si>
  <si>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</si>
  <si>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</si>
  <si>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</si>
  <si>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</si>
  <si>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</si>
  <si>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</si>
  <si>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</si>
  <si>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</si>
  <si>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</si>
  <si>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</si>
  <si>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</si>
  <si>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</si>
  <si>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</si>
  <si>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</si>
  <si>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</si>
  <si>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</si>
  <si>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</si>
  <si>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</si>
  <si>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</si>
  <si>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</si>
  <si>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</si>
  <si>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</si>
  <si>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</si>
  <si>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</si>
  <si>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</si>
  <si>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מתוך יתרת נכסים ממוצעת (באחוזים)</t>
  </si>
  <si>
    <t>סך נכסים לסוף שנה קודמת</t>
  </si>
  <si>
    <t>.</t>
  </si>
  <si>
    <t>שיעור סך הוצאות ישירות מסך נכסים לסוף שנה קודמת (באחוזים)</t>
  </si>
  <si>
    <t>ברוקראז'- עמלות קניה ומכירה בגין עיסקאות בניירות ערך סחירים</t>
  </si>
  <si>
    <t>צדדים קשורים</t>
  </si>
  <si>
    <t>אחרים</t>
  </si>
  <si>
    <t/>
  </si>
  <si>
    <t>צדדים שאינם קשורים</t>
  </si>
  <si>
    <t>LEUMI</t>
  </si>
  <si>
    <t>סך עמלות ברוקראז'</t>
  </si>
  <si>
    <t>עמלות קסטודיאן</t>
  </si>
  <si>
    <t>בנק לאומי</t>
  </si>
  <si>
    <t>UBS</t>
  </si>
  <si>
    <t>בנק הפועלים</t>
  </si>
  <si>
    <t>בנק דיסקונט</t>
  </si>
  <si>
    <t>אחר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</si>
  <si>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</si>
  <si>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</si>
  <si>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</si>
  <si>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</si>
  <si>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גוף 3</t>
  </si>
  <si>
    <t>גוף 4</t>
  </si>
  <si>
    <t>סך הוצאות הנובעות מהשקעה בניירות ערך לא סחירים וממתן הלוואות</t>
  </si>
  <si>
    <t>הוצאה הנובעת מהשקעה בזכויות מקרקעין</t>
  </si>
  <si>
    <t>גורם 1</t>
  </si>
  <si>
    <t>גורם 2</t>
  </si>
  <si>
    <t>גורם 3</t>
  </si>
  <si>
    <t>גורם 4</t>
  </si>
  <si>
    <t>גורם 5</t>
  </si>
  <si>
    <t>גורם 6</t>
  </si>
  <si>
    <t>גורם 7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</si>
  <si>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</si>
  <si>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</si>
  <si>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</si>
  <si>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</si>
  <si>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</si>
  <si>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</si>
  <si>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</si>
  <si>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</si>
  <si>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</si>
  <si>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</si>
  <si>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</si>
  <si>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</si>
  <si>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</si>
  <si>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</si>
  <si>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</si>
  <si>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M&amp;G Investments</t>
  </si>
  <si>
    <t xml:space="preserve">סך תשלומים בגין השקעת בקרנות נאמנות </t>
  </si>
  <si>
    <t>תשלום בגין השקעה בתעודת סל</t>
  </si>
  <si>
    <t>קרן סל ישראלית</t>
  </si>
  <si>
    <t>קרן סל זרה</t>
  </si>
  <si>
    <t>BlackRock Inc USA</t>
  </si>
  <si>
    <t>BlackRock Inc Ireland</t>
  </si>
  <si>
    <t>סך תשלומים בגין השקעה בתעודות סל</t>
  </si>
  <si>
    <t>סך הכל עמלות ניהול חיצוני</t>
  </si>
  <si>
    <t>מגדל מקפת קרנות פנסיה וקופות גמל בע"מ</t>
  </si>
  <si>
    <t>שם הקופה: מגדל מקפת משלימה (מספר אוצר: 659)</t>
  </si>
  <si>
    <t>בדיקה</t>
  </si>
  <si>
    <t>נספח 1 - סך התשלומים ששולמו בגין כל סוג הוצאה ישירה לשנה המסתיימת ביום 31.12.19</t>
  </si>
  <si>
    <t>נספח 2 - פירוט עמלות והוצאות לשנה המסתיימת ביום 31.12.2019</t>
  </si>
  <si>
    <t>נספח 3- פירוט עמלות ניהול חיצוני לשנה המסתיימת ביום 31.12.2019</t>
  </si>
  <si>
    <t>יתרת נכסים ממוצעת</t>
  </si>
  <si>
    <t>שם הקופה: מגדל מקפת משלימה (מספר אוצר: 2145) - מסלול כללי</t>
  </si>
  <si>
    <t>שם הקופה: מגדל מקפת משלימה (מספר אוצר: 2208) - אפיק כללי למקבלי קצבה</t>
  </si>
  <si>
    <t>שם הקופה: מגדל מקפת משלימה (מספר אוצר: 2149) - מסלול הלכה</t>
  </si>
  <si>
    <t>שם הקופה: מגדל מקפת משלימה (מספר אוצר: 2146) - מסלול מניות</t>
  </si>
  <si>
    <t>שם הקופה: מגדל מקפת משלימה (מספר אוצר: 2148) - מסלול אג"ח</t>
  </si>
  <si>
    <t>שם הקופה: מגדל מקפת משלימה (מספר אוצר: 2147) - מסלול שקלי טווח קצר</t>
  </si>
  <si>
    <t>שם הקופה: מגדל מקפת משלימה (מספר אוצר: 9453) - מסלול בני 50 ומטה</t>
  </si>
  <si>
    <t>שם הקופה: מגדל מקפת משלימה (מספר אוצר: 9454) - מסלול בני 50 עד 60</t>
  </si>
  <si>
    <t>שם הקופה: מגדל מקפת משלימה (מספר אוצר: 9455) - מסלול בני 60 ומעלה</t>
  </si>
  <si>
    <t>שם הקופה: מגדל מקפת משלימה (מספר אוצר: 12152) - מסלול כללי לפנסיונרים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</si>
</sst>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  <scheme val="minor"/>
    </font>
    <font>
      <b/>
      <sz val="11"/>
      <name val="David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u/>
      <sz val="11"/>
      <name val="David"/>
      <family val="2"/>
      <charset val="177"/>
    </font>
    <font>
      <sz val="11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86">
    <xf numFmtId="0" fontId="0" fillId="0" borderId="0" xfId="0"/>
    <xf numFmtId="164" fontId="4" fillId="0" borderId="5" xfId="1" applyNumberFormat="1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164" fontId="3" fillId="0" borderId="0" xfId="1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3" fillId="0" borderId="0" xfId="0" applyFont="1"/>
    <xf numFmtId="0" fontId="4" fillId="0" borderId="0" xfId="0" applyFont="1" applyAlignment="1"/>
    <xf numFmtId="164" fontId="4" fillId="0" borderId="0" xfId="1" applyNumberFormat="1" applyFont="1"/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164" fontId="7" fillId="3" borderId="7" xfId="1" applyNumberFormat="1" applyFont="1" applyFill="1" applyBorder="1" applyProtection="1"/>
    <xf numFmtId="164" fontId="4" fillId="4" borderId="7" xfId="1" applyNumberFormat="1" applyFont="1" applyFill="1" applyBorder="1" applyProtection="1"/>
    <xf numFmtId="164" fontId="4" fillId="2" borderId="7" xfId="1" applyNumberFormat="1" applyFont="1" applyFill="1" applyBorder="1" applyProtection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4" fillId="2" borderId="8" xfId="0" applyFont="1" applyFill="1" applyBorder="1" applyAlignment="1"/>
    <xf numFmtId="0" fontId="4" fillId="2" borderId="9" xfId="0" applyFont="1" applyFill="1" applyBorder="1" applyAlignment="1"/>
    <xf numFmtId="164" fontId="4" fillId="4" borderId="7" xfId="1" applyNumberFormat="1" applyFont="1" applyFill="1" applyBorder="1"/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0" fontId="3" fillId="2" borderId="9" xfId="0" applyFont="1" applyFill="1" applyBorder="1" applyAlignment="1">
      <alignment wrapText="1"/>
    </xf>
    <xf numFmtId="0" fontId="8" fillId="2" borderId="8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/>
    <xf numFmtId="164" fontId="4" fillId="0" borderId="0" xfId="1" applyNumberFormat="1" applyFont="1" applyAlignment="1">
      <alignment horizontal="right"/>
    </xf>
    <xf numFmtId="164" fontId="4" fillId="2" borderId="7" xfId="1" applyNumberFormat="1" applyFont="1" applyFill="1" applyBorder="1" applyAlignment="1">
      <alignment horizontal="right"/>
    </xf>
    <xf numFmtId="164" fontId="4" fillId="4" borderId="7" xfId="1" applyNumberFormat="1" applyFont="1" applyFill="1" applyBorder="1" applyAlignment="1">
      <alignment horizontal="right"/>
    </xf>
    <xf numFmtId="164" fontId="7" fillId="4" borderId="13" xfId="1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right"/>
    </xf>
    <xf numFmtId="0" fontId="9" fillId="2" borderId="17" xfId="0" applyFont="1" applyFill="1" applyBorder="1" applyAlignment="1">
      <alignment horizontal="right"/>
    </xf>
    <xf numFmtId="164" fontId="3" fillId="2" borderId="3" xfId="1" applyNumberFormat="1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9" fillId="2" borderId="14" xfId="0" applyFont="1" applyFill="1" applyBorder="1" applyAlignment="1">
      <alignment horizontal="right"/>
    </xf>
    <xf numFmtId="0" fontId="9" fillId="2" borderId="20" xfId="0" applyNumberFormat="1" applyFont="1" applyFill="1" applyBorder="1" applyAlignment="1">
      <alignment horizontal="right" readingOrder="2"/>
    </xf>
    <xf numFmtId="0" fontId="9" fillId="2" borderId="9" xfId="0" applyNumberFormat="1" applyFont="1" applyFill="1" applyBorder="1" applyAlignment="1">
      <alignment horizontal="right" readingOrder="2"/>
    </xf>
    <xf numFmtId="0" fontId="9" fillId="2" borderId="5" xfId="0" applyFont="1" applyFill="1" applyBorder="1" applyAlignment="1">
      <alignment horizontal="right"/>
    </xf>
    <xf numFmtId="0" fontId="3" fillId="2" borderId="21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right"/>
    </xf>
    <xf numFmtId="0" fontId="9" fillId="2" borderId="18" xfId="0" applyNumberFormat="1" applyFont="1" applyFill="1" applyBorder="1" applyAlignment="1">
      <alignment horizontal="right" readingOrder="2"/>
    </xf>
    <xf numFmtId="0" fontId="9" fillId="2" borderId="19" xfId="0" applyNumberFormat="1" applyFont="1" applyFill="1" applyBorder="1" applyAlignment="1">
      <alignment horizontal="right" readingOrder="2"/>
    </xf>
    <xf numFmtId="0" fontId="3" fillId="2" borderId="2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164" fontId="3" fillId="3" borderId="7" xfId="1" applyNumberFormat="1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9" fillId="2" borderId="21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right"/>
    </xf>
    <xf numFmtId="0" fontId="3" fillId="2" borderId="22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164" fontId="4" fillId="4" borderId="25" xfId="1" applyNumberFormat="1" applyFont="1" applyFill="1" applyBorder="1" applyAlignment="1">
      <alignment horizontal="right"/>
    </xf>
    <xf numFmtId="164" fontId="7" fillId="4" borderId="29" xfId="1" applyNumberFormat="1" applyFont="1" applyFill="1" applyBorder="1" applyAlignment="1">
      <alignment horizontal="right"/>
    </xf>
    <xf numFmtId="0" fontId="3" fillId="2" borderId="23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9" fillId="2" borderId="24" xfId="0" applyFont="1" applyFill="1" applyBorder="1" applyAlignment="1">
      <alignment horizontal="right"/>
    </xf>
    <xf numFmtId="164" fontId="3" fillId="2" borderId="25" xfId="0" applyNumberFormat="1" applyFont="1" applyFill="1" applyBorder="1" applyAlignment="1">
      <alignment horizontal="right"/>
    </xf>
    <xf numFmtId="0" fontId="9" fillId="2" borderId="18" xfId="0" applyFont="1" applyFill="1" applyBorder="1" applyAlignment="1">
      <alignment horizontal="right"/>
    </xf>
    <xf numFmtId="0" fontId="3" fillId="2" borderId="24" xfId="0" applyFont="1" applyFill="1" applyBorder="1" applyAlignment="1">
      <alignment horizontal="right"/>
    </xf>
    <xf numFmtId="0" fontId="9" fillId="2" borderId="25" xfId="0" applyFont="1" applyFill="1" applyBorder="1" applyAlignment="1">
      <alignment horizontal="right"/>
    </xf>
    <xf numFmtId="0" fontId="3" fillId="2" borderId="26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9" fillId="2" borderId="21" xfId="0" applyNumberFormat="1" applyFont="1" applyFill="1" applyBorder="1" applyAlignment="1">
      <alignment horizontal="right" readingOrder="2"/>
    </xf>
    <xf numFmtId="0" fontId="3" fillId="2" borderId="27" xfId="0" applyFont="1" applyFill="1" applyBorder="1" applyAlignment="1">
      <alignment horizontal="right"/>
    </xf>
    <xf numFmtId="0" fontId="9" fillId="2" borderId="28" xfId="0" applyFont="1" applyFill="1" applyBorder="1" applyAlignment="1">
      <alignment horizontal="right"/>
    </xf>
    <xf numFmtId="14" fontId="3" fillId="0" borderId="0" xfId="0" applyNumberFormat="1" applyFont="1" applyAlignment="1">
      <alignment horizontal="right"/>
    </xf>
    <xf numFmtId="164" fontId="5" fillId="0" borderId="0" xfId="0" applyNumberFormat="1" applyFont="1"/>
    <xf numFmtId="164" fontId="7" fillId="4" borderId="7" xfId="1" applyNumberFormat="1" applyFont="1" applyFill="1" applyBorder="1"/>
    <xf numFmtId="10" fontId="7" fillId="4" borderId="7" xfId="2" applyNumberFormat="1" applyFont="1" applyFill="1" applyBorder="1"/>
    <xf numFmtId="164" fontId="4" fillId="0" borderId="0" xfId="0" applyNumberFormat="1" applyFont="1"/>
    <xf numFmtId="0" fontId="4" fillId="2" borderId="1" xfId="0" applyFont="1" applyFill="1" applyBorder="1" applyAlignment="1"/>
    <xf numFmtId="0" fontId="4" fillId="2" borderId="4" xfId="0" applyFont="1" applyFill="1" applyBorder="1" applyAlignment="1"/>
    <xf numFmtId="0" fontId="4" fillId="2" borderId="2" xfId="0" applyFont="1" applyFill="1" applyBorder="1" applyAlignment="1"/>
    <xf numFmtId="0" fontId="4" fillId="2" borderId="5" xfId="0" applyFont="1" applyFill="1" applyBorder="1" applyAlignment="1"/>
    <xf numFmtId="164" fontId="3" fillId="2" borderId="3" xfId="1" applyNumberFormat="1" applyFont="1" applyFill="1" applyBorder="1" applyAlignment="1">
      <alignment horizontal="center"/>
    </xf>
    <xf numFmtId="164" fontId="3" fillId="2" borderId="6" xfId="1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491;&#1497;&#1493;&#1493;&#1495;%20&#1500;&#1488;&#1493;&#1510;&#1512;\&#1491;&#1497;&#1493;&#1493;&#1495;%20&#1492;&#1493;&#1510;&#1488;&#1493;&#1514;%20&#1497;&#1513;&#1497;&#1512;&#1493;&#1514;\2018\&#1491;&#1497;&#1493;&#1493;&#1495;%20&#1492;&#1493;&#1510;&#1488;&#1493;&#1514;%20&#1502;&#1511;&#1508;&#1514;%20&#1502;&#1513;&#1500;&#1497;&#1502;&#1492;%20&#1500;&#1488;&#1514;&#1512;%2012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קפת משלימה- נספח 1"/>
      <sheetName val="מקפת משלימה-נספח 2"/>
      <sheetName val="מקפת משלימה-נספח 3"/>
      <sheetName val="כללי"/>
      <sheetName val="מקבלי קצבה קיימים-כללי"/>
      <sheetName val="הלכה"/>
      <sheetName val="מניות"/>
      <sheetName val="אג&quot;ח"/>
      <sheetName val="שקלי טווח קצר"/>
      <sheetName val="בני 50 ומטה"/>
      <sheetName val="בני 50 עד 60"/>
      <sheetName val="בני 60 ומעלה"/>
      <sheetName val="פנסיונרים-כללי"/>
    </sheetNames>
    <sheetDataSet>
      <sheetData sheetId="0"/>
      <sheetData sheetId="1"/>
      <sheetData sheetId="2"/>
      <sheetData sheetId="3">
        <row r="42">
          <cell r="C42">
            <v>620133</v>
          </cell>
        </row>
      </sheetData>
      <sheetData sheetId="4">
        <row r="42">
          <cell r="C42">
            <v>121001.5</v>
          </cell>
        </row>
      </sheetData>
      <sheetData sheetId="5">
        <row r="42">
          <cell r="C42">
            <v>1779</v>
          </cell>
        </row>
      </sheetData>
      <sheetData sheetId="6">
        <row r="42">
          <cell r="C42">
            <v>9656</v>
          </cell>
        </row>
      </sheetData>
      <sheetData sheetId="7">
        <row r="42">
          <cell r="C42">
            <v>3502</v>
          </cell>
        </row>
      </sheetData>
      <sheetData sheetId="8">
        <row r="42">
          <cell r="C42">
            <v>1093</v>
          </cell>
        </row>
      </sheetData>
      <sheetData sheetId="9">
        <row r="42">
          <cell r="C42">
            <v>88800</v>
          </cell>
        </row>
      </sheetData>
      <sheetData sheetId="10">
        <row r="42">
          <cell r="C42">
            <v>25629</v>
          </cell>
        </row>
      </sheetData>
      <sheetData sheetId="11">
        <row r="42">
          <cell r="C42">
            <v>21717</v>
          </cell>
        </row>
      </sheetData>
      <sheetData sheetId="12">
        <row r="42">
          <cell r="C42">
            <v>7375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rightToLeft="1" tabSelected="1" workbookViewId="0">
      <pane ySplit="7" topLeftCell="A29" activePane="bottomLeft" state="frozen"/>
      <selection pane="bottomLeft" activeCell="C44" sqref="C44:C45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5" x14ac:dyDescent="0.25">
      <c r="A1" s="84" t="s">
        <v>85</v>
      </c>
      <c r="B1" s="84"/>
      <c r="C1" s="1"/>
      <c r="E1" s="3"/>
    </row>
    <row r="2" spans="1:5" x14ac:dyDescent="0.25">
      <c r="A2" s="4"/>
      <c r="B2" s="5"/>
      <c r="C2" s="5"/>
      <c r="E2" s="3"/>
    </row>
    <row r="3" spans="1:5" x14ac:dyDescent="0.25">
      <c r="A3" s="7" t="s">
        <v>88</v>
      </c>
      <c r="B3" s="5"/>
      <c r="C3" s="5"/>
      <c r="E3" s="3"/>
    </row>
    <row r="4" spans="1:5" x14ac:dyDescent="0.25">
      <c r="A4" s="8"/>
      <c r="B4" s="9"/>
      <c r="C4" s="9"/>
      <c r="E4" s="3"/>
    </row>
    <row r="5" spans="1:5" ht="15.75" thickBot="1" x14ac:dyDescent="0.3">
      <c r="A5" s="7" t="s">
        <v>86</v>
      </c>
      <c r="B5" s="9"/>
      <c r="C5" s="9"/>
      <c r="E5" s="3" t="s">
        <v>87</v>
      </c>
    </row>
    <row r="6" spans="1:5" ht="14.25" customHeight="1" x14ac:dyDescent="0.25">
      <c r="A6" s="78"/>
      <c r="B6" s="80"/>
      <c r="C6" s="82" t="s">
        <v>0</v>
      </c>
    </row>
    <row r="7" spans="1:5" x14ac:dyDescent="0.25">
      <c r="A7" s="79"/>
      <c r="B7" s="81"/>
      <c r="C7" s="83"/>
    </row>
    <row r="8" spans="1:5" x14ac:dyDescent="0.25">
      <c r="A8" s="10">
        <v>1</v>
      </c>
      <c r="B8" s="11" t="s">
        <v>1</v>
      </c>
      <c r="C8" s="12">
        <f>SUM(C9:C10)</f>
        <v>238.86141913739004</v>
      </c>
    </row>
    <row r="9" spans="1:5" x14ac:dyDescent="0.25">
      <c r="A9" s="20"/>
      <c r="B9" s="21" t="s">
        <v>2</v>
      </c>
      <c r="C9" s="13">
        <v>1.8089573546544602</v>
      </c>
    </row>
    <row r="10" spans="1:5" x14ac:dyDescent="0.25">
      <c r="A10" s="20"/>
      <c r="B10" s="21" t="s">
        <v>3</v>
      </c>
      <c r="C10" s="13">
        <v>237.05246178273558</v>
      </c>
    </row>
    <row r="11" spans="1:5" x14ac:dyDescent="0.25">
      <c r="A11" s="20"/>
      <c r="B11" s="21"/>
      <c r="C11" s="14"/>
    </row>
    <row r="12" spans="1:5" x14ac:dyDescent="0.25">
      <c r="A12" s="10">
        <v>2</v>
      </c>
      <c r="B12" s="11" t="s">
        <v>4</v>
      </c>
      <c r="C12" s="12">
        <f>SUM(C13:C14)</f>
        <v>36.255740143307641</v>
      </c>
    </row>
    <row r="13" spans="1:5" x14ac:dyDescent="0.25">
      <c r="A13" s="20"/>
      <c r="B13" s="22" t="s">
        <v>5</v>
      </c>
      <c r="C13" s="13">
        <v>0</v>
      </c>
    </row>
    <row r="14" spans="1:5" x14ac:dyDescent="0.25">
      <c r="A14" s="20"/>
      <c r="B14" s="22" t="s">
        <v>6</v>
      </c>
      <c r="C14" s="13">
        <v>36.255740143307641</v>
      </c>
    </row>
    <row r="15" spans="1:5" x14ac:dyDescent="0.25">
      <c r="A15" s="15"/>
      <c r="B15" s="16"/>
      <c r="C15" s="14"/>
    </row>
    <row r="16" spans="1:5" x14ac:dyDescent="0.25">
      <c r="A16" s="10">
        <v>3</v>
      </c>
      <c r="B16" s="11" t="s">
        <v>7</v>
      </c>
      <c r="C16" s="12">
        <f>SUM(C17:C19)</f>
        <v>52.725792904686031</v>
      </c>
    </row>
    <row r="17" spans="1:3" ht="30" x14ac:dyDescent="0.25">
      <c r="A17" s="20" t="s">
        <v>8</v>
      </c>
      <c r="B17" s="23" t="s">
        <v>9</v>
      </c>
      <c r="C17" s="13">
        <v>17.603209999999994</v>
      </c>
    </row>
    <row r="18" spans="1:3" x14ac:dyDescent="0.25">
      <c r="A18" s="20" t="s">
        <v>10</v>
      </c>
      <c r="B18" s="23" t="s">
        <v>11</v>
      </c>
      <c r="C18" s="13">
        <v>0</v>
      </c>
    </row>
    <row r="19" spans="1:3" x14ac:dyDescent="0.25">
      <c r="A19" s="20" t="s">
        <v>12</v>
      </c>
      <c r="B19" s="21" t="s">
        <v>13</v>
      </c>
      <c r="C19" s="13">
        <v>35.122582904686034</v>
      </c>
    </row>
    <row r="20" spans="1:3" x14ac:dyDescent="0.25">
      <c r="A20" s="17"/>
      <c r="B20" s="18"/>
      <c r="C20" s="14"/>
    </row>
    <row r="21" spans="1:3" x14ac:dyDescent="0.25">
      <c r="A21" s="24">
        <v>4</v>
      </c>
      <c r="B21" s="11" t="s">
        <v>14</v>
      </c>
      <c r="C21" s="12">
        <f>SUM(C22:C29)</f>
        <v>883.6501965949293</v>
      </c>
    </row>
    <row r="22" spans="1:3" x14ac:dyDescent="0.25">
      <c r="A22" s="20"/>
      <c r="B22" s="21" t="s">
        <v>15</v>
      </c>
      <c r="C22" s="19">
        <v>38.347127115658061</v>
      </c>
    </row>
    <row r="23" spans="1:3" x14ac:dyDescent="0.25">
      <c r="A23" s="20"/>
      <c r="B23" s="21" t="s">
        <v>16</v>
      </c>
      <c r="C23" s="19">
        <v>421.69684947927129</v>
      </c>
    </row>
    <row r="24" spans="1:3" x14ac:dyDescent="0.25">
      <c r="A24" s="20"/>
      <c r="B24" s="21" t="s">
        <v>17</v>
      </c>
      <c r="C24" s="19"/>
    </row>
    <row r="25" spans="1:3" x14ac:dyDescent="0.25">
      <c r="A25" s="20"/>
      <c r="B25" s="21" t="s">
        <v>18</v>
      </c>
      <c r="C25" s="19"/>
    </row>
    <row r="26" spans="1:3" x14ac:dyDescent="0.25">
      <c r="A26" s="20"/>
      <c r="B26" s="21" t="s">
        <v>19</v>
      </c>
      <c r="C26" s="13">
        <v>3.2699999999999995E-3</v>
      </c>
    </row>
    <row r="27" spans="1:3" x14ac:dyDescent="0.25">
      <c r="A27" s="20"/>
      <c r="B27" s="21" t="s">
        <v>20</v>
      </c>
      <c r="C27" s="13">
        <v>247.04707999999999</v>
      </c>
    </row>
    <row r="28" spans="1:3" x14ac:dyDescent="0.25">
      <c r="A28" s="20"/>
      <c r="B28" s="21" t="s">
        <v>21</v>
      </c>
      <c r="C28" s="13">
        <v>0</v>
      </c>
    </row>
    <row r="29" spans="1:3" x14ac:dyDescent="0.25">
      <c r="A29" s="20"/>
      <c r="B29" s="21" t="s">
        <v>22</v>
      </c>
      <c r="C29" s="13">
        <v>176.55587000000006</v>
      </c>
    </row>
    <row r="30" spans="1:3" x14ac:dyDescent="0.25">
      <c r="A30" s="20"/>
      <c r="B30" s="21"/>
      <c r="C30" s="14"/>
    </row>
    <row r="31" spans="1:3" x14ac:dyDescent="0.25">
      <c r="A31" s="20">
        <v>5</v>
      </c>
      <c r="B31" s="11" t="s">
        <v>23</v>
      </c>
      <c r="C31" s="12">
        <v>0</v>
      </c>
    </row>
    <row r="32" spans="1:3" x14ac:dyDescent="0.25">
      <c r="A32" s="20" t="s">
        <v>8</v>
      </c>
      <c r="B32" s="21" t="s">
        <v>24</v>
      </c>
      <c r="C32" s="13"/>
    </row>
    <row r="33" spans="1:5" x14ac:dyDescent="0.25">
      <c r="A33" s="20" t="s">
        <v>10</v>
      </c>
      <c r="B33" s="21" t="s">
        <v>25</v>
      </c>
      <c r="C33" s="13"/>
    </row>
    <row r="34" spans="1:5" x14ac:dyDescent="0.25">
      <c r="A34" s="20"/>
      <c r="B34" s="21"/>
      <c r="C34" s="14"/>
    </row>
    <row r="35" spans="1:5" x14ac:dyDescent="0.25">
      <c r="A35" s="20">
        <v>6</v>
      </c>
      <c r="B35" s="11" t="s">
        <v>26</v>
      </c>
      <c r="C35" s="12">
        <f>C8+C12+C16+C21</f>
        <v>1211.493148780313</v>
      </c>
    </row>
    <row r="36" spans="1:5" x14ac:dyDescent="0.25">
      <c r="A36" s="20"/>
      <c r="B36" s="21"/>
      <c r="C36" s="14"/>
    </row>
    <row r="37" spans="1:5" x14ac:dyDescent="0.25">
      <c r="A37" s="20">
        <v>7</v>
      </c>
      <c r="B37" s="11" t="s">
        <v>27</v>
      </c>
      <c r="C37" s="14"/>
    </row>
    <row r="38" spans="1:5" ht="30" x14ac:dyDescent="0.25">
      <c r="A38" s="20" t="s">
        <v>8</v>
      </c>
      <c r="B38" s="23" t="s">
        <v>28</v>
      </c>
      <c r="C38" s="76">
        <f>(C21+C17+C33)/C41</f>
        <v>9.4648696514623286E-4</v>
      </c>
    </row>
    <row r="39" spans="1:5" x14ac:dyDescent="0.25">
      <c r="A39" s="20" t="s">
        <v>10</v>
      </c>
      <c r="B39" s="21" t="s">
        <v>32</v>
      </c>
      <c r="C39" s="76">
        <f>C35/C42</f>
        <v>1.1274003562105669E-3</v>
      </c>
    </row>
    <row r="40" spans="1:5" x14ac:dyDescent="0.25">
      <c r="A40" s="20"/>
      <c r="B40" s="21"/>
      <c r="C40" s="14"/>
    </row>
    <row r="41" spans="1:5" ht="15.75" thickBot="1" x14ac:dyDescent="0.3">
      <c r="A41" s="25"/>
      <c r="B41" s="26" t="s">
        <v>30</v>
      </c>
      <c r="C41" s="75">
        <v>952209</v>
      </c>
    </row>
    <row r="42" spans="1:5" ht="15.75" thickBot="1" x14ac:dyDescent="0.3">
      <c r="A42" s="25"/>
      <c r="B42" s="26" t="s">
        <v>91</v>
      </c>
      <c r="C42" s="75">
        <v>1074590</v>
      </c>
      <c r="E42" s="74">
        <f>[1]כללי!C42+'[1]מקבלי קצבה קיימים-כללי'!C42+[1]הלכה!C42+[1]מניות!C42+'[1]אג"ח'!C42+'[1]שקלי טווח קצר'!C42+'[1]בני 50 ומטה'!C42+'[1]בני 50 עד 60'!C42+'[1]בני 60 ומעלה'!C42+'[1]פנסיונרים-כללי'!C42-C42</f>
        <v>-173904.5</v>
      </c>
    </row>
    <row r="44" spans="1:5" x14ac:dyDescent="0.25">
      <c r="C44" s="77"/>
    </row>
    <row r="45" spans="1:5" x14ac:dyDescent="0.25">
      <c r="C45" s="77"/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rightToLeft="1" workbookViewId="0">
      <pane ySplit="7" topLeftCell="A26" activePane="bottomLeft" state="frozen"/>
      <selection pane="bottomLeft" activeCell="A4" sqref="A4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3" x14ac:dyDescent="0.25">
      <c r="A1" s="84" t="s">
        <v>85</v>
      </c>
      <c r="B1" s="84"/>
      <c r="C1" s="1"/>
    </row>
    <row r="2" spans="1:3" x14ac:dyDescent="0.25">
      <c r="A2" s="4"/>
      <c r="B2" s="5"/>
      <c r="C2" s="6"/>
    </row>
    <row r="3" spans="1:3" x14ac:dyDescent="0.25">
      <c r="A3" s="7" t="s">
        <v>88</v>
      </c>
      <c r="B3" s="5"/>
      <c r="C3" s="6"/>
    </row>
    <row r="4" spans="1:3" x14ac:dyDescent="0.25">
      <c r="A4" s="8"/>
      <c r="B4" s="9"/>
      <c r="C4" s="9"/>
    </row>
    <row r="5" spans="1:3" ht="15.75" thickBot="1" x14ac:dyDescent="0.3">
      <c r="A5" s="7" t="s">
        <v>99</v>
      </c>
      <c r="B5" s="9"/>
      <c r="C5" s="9"/>
    </row>
    <row r="6" spans="1:3" ht="14.25" customHeight="1" x14ac:dyDescent="0.25">
      <c r="A6" s="78"/>
      <c r="B6" s="80"/>
      <c r="C6" s="82" t="s">
        <v>0</v>
      </c>
    </row>
    <row r="7" spans="1:3" x14ac:dyDescent="0.25">
      <c r="A7" s="79"/>
      <c r="B7" s="81"/>
      <c r="C7" s="83"/>
    </row>
    <row r="8" spans="1:3" x14ac:dyDescent="0.25">
      <c r="A8" s="10">
        <v>1</v>
      </c>
      <c r="B8" s="11" t="s">
        <v>1</v>
      </c>
      <c r="C8" s="12">
        <f>SUM(C9:C10)</f>
        <v>9.7198109485320892</v>
      </c>
    </row>
    <row r="9" spans="1:3" x14ac:dyDescent="0.25">
      <c r="A9" s="20"/>
      <c r="B9" s="21" t="s">
        <v>2</v>
      </c>
      <c r="C9" s="13">
        <v>6.824791048548999E-2</v>
      </c>
    </row>
    <row r="10" spans="1:3" x14ac:dyDescent="0.25">
      <c r="A10" s="20"/>
      <c r="B10" s="21" t="s">
        <v>3</v>
      </c>
      <c r="C10" s="13">
        <v>9.6515630380466</v>
      </c>
    </row>
    <row r="11" spans="1:3" x14ac:dyDescent="0.25">
      <c r="A11" s="20"/>
      <c r="B11" s="21"/>
      <c r="C11" s="14"/>
    </row>
    <row r="12" spans="1:3" x14ac:dyDescent="0.25">
      <c r="A12" s="10">
        <v>2</v>
      </c>
      <c r="B12" s="11" t="s">
        <v>4</v>
      </c>
      <c r="C12" s="12">
        <f>SUM(C13:C14)</f>
        <v>2.2555405655456395</v>
      </c>
    </row>
    <row r="13" spans="1:3" x14ac:dyDescent="0.25">
      <c r="A13" s="20"/>
      <c r="B13" s="22" t="s">
        <v>5</v>
      </c>
      <c r="C13" s="13">
        <v>0</v>
      </c>
    </row>
    <row r="14" spans="1:3" x14ac:dyDescent="0.25">
      <c r="A14" s="20"/>
      <c r="B14" s="22" t="s">
        <v>6</v>
      </c>
      <c r="C14" s="13">
        <v>2.2555405655456395</v>
      </c>
    </row>
    <row r="15" spans="1:3" x14ac:dyDescent="0.25">
      <c r="A15" s="15"/>
      <c r="B15" s="16"/>
      <c r="C15" s="14"/>
    </row>
    <row r="16" spans="1:3" x14ac:dyDescent="0.25">
      <c r="A16" s="10">
        <v>3</v>
      </c>
      <c r="B16" s="11" t="s">
        <v>7</v>
      </c>
      <c r="C16" s="12">
        <f>SUM(C17:C19)</f>
        <v>0.27061000000000002</v>
      </c>
    </row>
    <row r="17" spans="1:3" ht="30" x14ac:dyDescent="0.25">
      <c r="A17" s="20" t="s">
        <v>8</v>
      </c>
      <c r="B17" s="23" t="s">
        <v>9</v>
      </c>
      <c r="C17" s="13">
        <v>0.27061000000000002</v>
      </c>
    </row>
    <row r="18" spans="1:3" x14ac:dyDescent="0.25">
      <c r="A18" s="20" t="s">
        <v>10</v>
      </c>
      <c r="B18" s="23" t="s">
        <v>11</v>
      </c>
      <c r="C18" s="13">
        <v>0</v>
      </c>
    </row>
    <row r="19" spans="1:3" x14ac:dyDescent="0.25">
      <c r="A19" s="20" t="s">
        <v>12</v>
      </c>
      <c r="B19" s="21" t="s">
        <v>13</v>
      </c>
      <c r="C19" s="13">
        <v>0</v>
      </c>
    </row>
    <row r="20" spans="1:3" x14ac:dyDescent="0.25">
      <c r="A20" s="17"/>
      <c r="B20" s="18"/>
      <c r="C20" s="14"/>
    </row>
    <row r="21" spans="1:3" x14ac:dyDescent="0.25">
      <c r="A21" s="24">
        <v>4</v>
      </c>
      <c r="B21" s="11" t="s">
        <v>14</v>
      </c>
      <c r="C21" s="12">
        <f>SUM(C22:C29)</f>
        <v>19.277080000000005</v>
      </c>
    </row>
    <row r="22" spans="1:3" x14ac:dyDescent="0.25">
      <c r="A22" s="20"/>
      <c r="B22" s="21" t="s">
        <v>15</v>
      </c>
      <c r="C22" s="19">
        <v>0</v>
      </c>
    </row>
    <row r="23" spans="1:3" x14ac:dyDescent="0.25">
      <c r="A23" s="20"/>
      <c r="B23" s="21" t="s">
        <v>16</v>
      </c>
      <c r="C23" s="19">
        <v>0</v>
      </c>
    </row>
    <row r="24" spans="1:3" x14ac:dyDescent="0.25">
      <c r="A24" s="20"/>
      <c r="B24" s="21" t="s">
        <v>17</v>
      </c>
      <c r="C24" s="19"/>
    </row>
    <row r="25" spans="1:3" x14ac:dyDescent="0.25">
      <c r="A25" s="20"/>
      <c r="B25" s="21" t="s">
        <v>18</v>
      </c>
      <c r="C25" s="19"/>
    </row>
    <row r="26" spans="1:3" x14ac:dyDescent="0.25">
      <c r="A26" s="20"/>
      <c r="B26" s="21" t="s">
        <v>19</v>
      </c>
      <c r="C26" s="13">
        <v>1.4000000000000001E-4</v>
      </c>
    </row>
    <row r="27" spans="1:3" x14ac:dyDescent="0.25">
      <c r="A27" s="20"/>
      <c r="B27" s="21" t="s">
        <v>20</v>
      </c>
      <c r="C27" s="13">
        <v>11.554860000000007</v>
      </c>
    </row>
    <row r="28" spans="1:3" x14ac:dyDescent="0.25">
      <c r="A28" s="20"/>
      <c r="B28" s="21" t="s">
        <v>21</v>
      </c>
      <c r="C28" s="13">
        <v>0</v>
      </c>
    </row>
    <row r="29" spans="1:3" x14ac:dyDescent="0.25">
      <c r="A29" s="20"/>
      <c r="B29" s="21" t="s">
        <v>22</v>
      </c>
      <c r="C29" s="13">
        <v>7.7220799999999992</v>
      </c>
    </row>
    <row r="30" spans="1:3" x14ac:dyDescent="0.25">
      <c r="A30" s="20"/>
      <c r="B30" s="21"/>
      <c r="C30" s="14"/>
    </row>
    <row r="31" spans="1:3" x14ac:dyDescent="0.25">
      <c r="A31" s="20">
        <v>5</v>
      </c>
      <c r="B31" s="11" t="s">
        <v>23</v>
      </c>
      <c r="C31" s="12">
        <v>0</v>
      </c>
    </row>
    <row r="32" spans="1:3" x14ac:dyDescent="0.25">
      <c r="A32" s="20" t="s">
        <v>8</v>
      </c>
      <c r="B32" s="21" t="s">
        <v>24</v>
      </c>
      <c r="C32" s="13"/>
    </row>
    <row r="33" spans="1:5" x14ac:dyDescent="0.25">
      <c r="A33" s="20" t="s">
        <v>10</v>
      </c>
      <c r="B33" s="21" t="s">
        <v>25</v>
      </c>
      <c r="C33" s="13"/>
    </row>
    <row r="34" spans="1:5" x14ac:dyDescent="0.25">
      <c r="A34" s="20"/>
      <c r="B34" s="21"/>
      <c r="C34" s="14"/>
    </row>
    <row r="35" spans="1:5" x14ac:dyDescent="0.25">
      <c r="A35" s="20">
        <v>6</v>
      </c>
      <c r="B35" s="11" t="s">
        <v>26</v>
      </c>
      <c r="C35" s="12">
        <f>C8+C12+C16+C21+C31</f>
        <v>31.523041514077732</v>
      </c>
    </row>
    <row r="36" spans="1:5" x14ac:dyDescent="0.25">
      <c r="A36" s="20"/>
      <c r="B36" s="21"/>
      <c r="C36" s="14"/>
    </row>
    <row r="37" spans="1:5" x14ac:dyDescent="0.25">
      <c r="A37" s="20">
        <v>7</v>
      </c>
      <c r="B37" s="11" t="s">
        <v>27</v>
      </c>
      <c r="C37" s="14"/>
    </row>
    <row r="38" spans="1:5" ht="30" x14ac:dyDescent="0.25">
      <c r="A38" s="20" t="s">
        <v>8</v>
      </c>
      <c r="B38" s="23" t="s">
        <v>28</v>
      </c>
      <c r="C38" s="76">
        <f>(C21+C17+C33)/C41</f>
        <v>6.1977457197209915E-4</v>
      </c>
    </row>
    <row r="39" spans="1:5" x14ac:dyDescent="0.25">
      <c r="A39" s="20" t="s">
        <v>10</v>
      </c>
      <c r="B39" s="21" t="s">
        <v>29</v>
      </c>
      <c r="C39" s="76">
        <f>C35/C42</f>
        <v>7.3709659462611464E-4</v>
      </c>
    </row>
    <row r="40" spans="1:5" x14ac:dyDescent="0.25">
      <c r="A40" s="20"/>
      <c r="B40" s="21"/>
      <c r="C40" s="14"/>
    </row>
    <row r="41" spans="1:5" ht="15.75" thickBot="1" x14ac:dyDescent="0.3">
      <c r="A41" s="25"/>
      <c r="B41" s="26" t="s">
        <v>30</v>
      </c>
      <c r="C41" s="75">
        <v>31540</v>
      </c>
    </row>
    <row r="42" spans="1:5" ht="15.75" thickBot="1" x14ac:dyDescent="0.3">
      <c r="A42" s="25"/>
      <c r="B42" s="26" t="s">
        <v>91</v>
      </c>
      <c r="C42" s="75">
        <v>42766.5</v>
      </c>
      <c r="E42" s="74"/>
    </row>
  </sheetData>
  <mergeCells count="4">
    <mergeCell ref="A6:A7"/>
    <mergeCell ref="B6:B7"/>
    <mergeCell ref="C6:C7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rightToLeft="1" workbookViewId="0">
      <pane ySplit="7" topLeftCell="A23" activePane="bottomLeft" state="frozen"/>
      <selection pane="bottomLeft" activeCell="A4" sqref="A4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3" x14ac:dyDescent="0.25">
      <c r="A1" s="84" t="s">
        <v>85</v>
      </c>
      <c r="B1" s="84"/>
      <c r="C1" s="1"/>
    </row>
    <row r="2" spans="1:3" x14ac:dyDescent="0.25">
      <c r="A2" s="4"/>
      <c r="B2" s="5"/>
      <c r="C2" s="6"/>
    </row>
    <row r="3" spans="1:3" x14ac:dyDescent="0.25">
      <c r="A3" s="7" t="s">
        <v>88</v>
      </c>
      <c r="B3" s="5"/>
      <c r="C3" s="6"/>
    </row>
    <row r="4" spans="1:3" x14ac:dyDescent="0.25">
      <c r="A4" s="8"/>
      <c r="B4" s="9"/>
      <c r="C4" s="9"/>
    </row>
    <row r="5" spans="1:3" ht="15.75" thickBot="1" x14ac:dyDescent="0.3">
      <c r="A5" s="7" t="s">
        <v>100</v>
      </c>
      <c r="B5" s="9"/>
      <c r="C5" s="9"/>
    </row>
    <row r="6" spans="1:3" ht="14.25" customHeight="1" x14ac:dyDescent="0.25">
      <c r="A6" s="78"/>
      <c r="B6" s="80"/>
      <c r="C6" s="82" t="s">
        <v>0</v>
      </c>
    </row>
    <row r="7" spans="1:3" x14ac:dyDescent="0.25">
      <c r="A7" s="79"/>
      <c r="B7" s="81"/>
      <c r="C7" s="83"/>
    </row>
    <row r="8" spans="1:3" x14ac:dyDescent="0.25">
      <c r="A8" s="10">
        <v>1</v>
      </c>
      <c r="B8" s="11" t="s">
        <v>1</v>
      </c>
      <c r="C8" s="12">
        <f>SUM(C9:C10)</f>
        <v>6.0592052956173612</v>
      </c>
    </row>
    <row r="9" spans="1:3" x14ac:dyDescent="0.25">
      <c r="A9" s="20"/>
      <c r="B9" s="21" t="s">
        <v>2</v>
      </c>
      <c r="C9" s="13">
        <v>5.9192792684029986E-2</v>
      </c>
    </row>
    <row r="10" spans="1:3" x14ac:dyDescent="0.25">
      <c r="A10" s="20"/>
      <c r="B10" s="21" t="s">
        <v>3</v>
      </c>
      <c r="C10" s="13">
        <v>6.0000125029333313</v>
      </c>
    </row>
    <row r="11" spans="1:3" x14ac:dyDescent="0.25">
      <c r="A11" s="20"/>
      <c r="B11" s="21"/>
      <c r="C11" s="14"/>
    </row>
    <row r="12" spans="1:3" x14ac:dyDescent="0.25">
      <c r="A12" s="10">
        <v>2</v>
      </c>
      <c r="B12" s="11" t="s">
        <v>4</v>
      </c>
      <c r="C12" s="12">
        <f>SUM(C13:C14)</f>
        <v>2.1410338309754602</v>
      </c>
    </row>
    <row r="13" spans="1:3" x14ac:dyDescent="0.25">
      <c r="A13" s="20"/>
      <c r="B13" s="22" t="s">
        <v>5</v>
      </c>
      <c r="C13" s="13">
        <v>0</v>
      </c>
    </row>
    <row r="14" spans="1:3" x14ac:dyDescent="0.25">
      <c r="A14" s="20"/>
      <c r="B14" s="22" t="s">
        <v>6</v>
      </c>
      <c r="C14" s="13">
        <v>2.1410338309754602</v>
      </c>
    </row>
    <row r="15" spans="1:3" x14ac:dyDescent="0.25">
      <c r="A15" s="15"/>
      <c r="B15" s="16"/>
      <c r="C15" s="14"/>
    </row>
    <row r="16" spans="1:3" x14ac:dyDescent="0.25">
      <c r="A16" s="10">
        <v>3</v>
      </c>
      <c r="B16" s="11" t="s">
        <v>7</v>
      </c>
      <c r="C16" s="12">
        <f>SUM(C17:C19)</f>
        <v>0.22504000000000002</v>
      </c>
    </row>
    <row r="17" spans="1:3" ht="30" x14ac:dyDescent="0.25">
      <c r="A17" s="20" t="s">
        <v>8</v>
      </c>
      <c r="B17" s="23" t="s">
        <v>9</v>
      </c>
      <c r="C17" s="13">
        <v>0.22504000000000002</v>
      </c>
    </row>
    <row r="18" spans="1:3" x14ac:dyDescent="0.25">
      <c r="A18" s="20" t="s">
        <v>10</v>
      </c>
      <c r="B18" s="23" t="s">
        <v>11</v>
      </c>
      <c r="C18" s="13">
        <v>0</v>
      </c>
    </row>
    <row r="19" spans="1:3" x14ac:dyDescent="0.25">
      <c r="A19" s="20" t="s">
        <v>12</v>
      </c>
      <c r="B19" s="21" t="s">
        <v>13</v>
      </c>
      <c r="C19" s="13">
        <v>0</v>
      </c>
    </row>
    <row r="20" spans="1:3" x14ac:dyDescent="0.25">
      <c r="A20" s="17"/>
      <c r="B20" s="18"/>
      <c r="C20" s="14"/>
    </row>
    <row r="21" spans="1:3" x14ac:dyDescent="0.25">
      <c r="A21" s="24">
        <v>4</v>
      </c>
      <c r="B21" s="11" t="s">
        <v>14</v>
      </c>
      <c r="C21" s="12">
        <f>SUM(C22:C29)</f>
        <v>7.3463300000000045</v>
      </c>
    </row>
    <row r="22" spans="1:3" x14ac:dyDescent="0.25">
      <c r="A22" s="20"/>
      <c r="B22" s="21" t="s">
        <v>15</v>
      </c>
      <c r="C22" s="19">
        <v>0</v>
      </c>
    </row>
    <row r="23" spans="1:3" x14ac:dyDescent="0.25">
      <c r="A23" s="20"/>
      <c r="B23" s="21" t="s">
        <v>16</v>
      </c>
      <c r="C23" s="19">
        <v>0</v>
      </c>
    </row>
    <row r="24" spans="1:3" x14ac:dyDescent="0.25">
      <c r="A24" s="20"/>
      <c r="B24" s="21" t="s">
        <v>17</v>
      </c>
      <c r="C24" s="19"/>
    </row>
    <row r="25" spans="1:3" x14ac:dyDescent="0.25">
      <c r="A25" s="20"/>
      <c r="B25" s="21" t="s">
        <v>18</v>
      </c>
      <c r="C25" s="19"/>
    </row>
    <row r="26" spans="1:3" x14ac:dyDescent="0.25">
      <c r="A26" s="20"/>
      <c r="B26" s="21" t="s">
        <v>19</v>
      </c>
      <c r="C26" s="13">
        <v>6.0000000000000002E-5</v>
      </c>
    </row>
    <row r="27" spans="1:3" x14ac:dyDescent="0.25">
      <c r="A27" s="20"/>
      <c r="B27" s="21" t="s">
        <v>20</v>
      </c>
      <c r="C27" s="13">
        <v>5.0256000000000043</v>
      </c>
    </row>
    <row r="28" spans="1:3" x14ac:dyDescent="0.25">
      <c r="A28" s="20"/>
      <c r="B28" s="21" t="s">
        <v>21</v>
      </c>
      <c r="C28" s="13">
        <v>0</v>
      </c>
    </row>
    <row r="29" spans="1:3" x14ac:dyDescent="0.25">
      <c r="A29" s="20"/>
      <c r="B29" s="21" t="s">
        <v>22</v>
      </c>
      <c r="C29" s="13">
        <v>2.3206699999999998</v>
      </c>
    </row>
    <row r="30" spans="1:3" x14ac:dyDescent="0.25">
      <c r="A30" s="20"/>
      <c r="B30" s="21"/>
      <c r="C30" s="14"/>
    </row>
    <row r="31" spans="1:3" x14ac:dyDescent="0.25">
      <c r="A31" s="20">
        <v>5</v>
      </c>
      <c r="B31" s="11" t="s">
        <v>23</v>
      </c>
      <c r="C31" s="12">
        <v>0</v>
      </c>
    </row>
    <row r="32" spans="1:3" x14ac:dyDescent="0.25">
      <c r="A32" s="20" t="s">
        <v>8</v>
      </c>
      <c r="B32" s="21" t="s">
        <v>24</v>
      </c>
      <c r="C32" s="13"/>
    </row>
    <row r="33" spans="1:5" x14ac:dyDescent="0.25">
      <c r="A33" s="20" t="s">
        <v>10</v>
      </c>
      <c r="B33" s="21" t="s">
        <v>25</v>
      </c>
      <c r="C33" s="13"/>
    </row>
    <row r="34" spans="1:5" x14ac:dyDescent="0.25">
      <c r="A34" s="20"/>
      <c r="B34" s="21"/>
      <c r="C34" s="14"/>
    </row>
    <row r="35" spans="1:5" x14ac:dyDescent="0.25">
      <c r="A35" s="20">
        <v>6</v>
      </c>
      <c r="B35" s="11" t="s">
        <v>26</v>
      </c>
      <c r="C35" s="12">
        <f>C8+C12+C16+C21+C31</f>
        <v>15.771609126592825</v>
      </c>
    </row>
    <row r="36" spans="1:5" x14ac:dyDescent="0.25">
      <c r="A36" s="20"/>
      <c r="B36" s="21"/>
      <c r="C36" s="14"/>
    </row>
    <row r="37" spans="1:5" x14ac:dyDescent="0.25">
      <c r="A37" s="20">
        <v>7</v>
      </c>
      <c r="B37" s="11" t="s">
        <v>27</v>
      </c>
      <c r="C37" s="14"/>
    </row>
    <row r="38" spans="1:5" ht="30" x14ac:dyDescent="0.25">
      <c r="A38" s="20" t="s">
        <v>8</v>
      </c>
      <c r="B38" s="23" t="s">
        <v>28</v>
      </c>
      <c r="C38" s="76">
        <f>(C21+C17+C33)/C41</f>
        <v>2.9620789483979519E-4</v>
      </c>
    </row>
    <row r="39" spans="1:5" x14ac:dyDescent="0.25">
      <c r="A39" s="20" t="s">
        <v>10</v>
      </c>
      <c r="B39" s="21" t="s">
        <v>29</v>
      </c>
      <c r="C39" s="76">
        <f>C35/C42</f>
        <v>5.1856411937242146E-4</v>
      </c>
    </row>
    <row r="40" spans="1:5" x14ac:dyDescent="0.25">
      <c r="A40" s="20"/>
      <c r="B40" s="21"/>
      <c r="C40" s="14"/>
    </row>
    <row r="41" spans="1:5" ht="15.75" thickBot="1" x14ac:dyDescent="0.3">
      <c r="A41" s="25"/>
      <c r="B41" s="26" t="s">
        <v>30</v>
      </c>
      <c r="C41" s="75">
        <v>25561</v>
      </c>
    </row>
    <row r="42" spans="1:5" ht="15.75" thickBot="1" x14ac:dyDescent="0.3">
      <c r="A42" s="25"/>
      <c r="B42" s="26" t="s">
        <v>91</v>
      </c>
      <c r="C42" s="75">
        <v>30414</v>
      </c>
      <c r="E42" s="74"/>
    </row>
  </sheetData>
  <mergeCells count="4">
    <mergeCell ref="A6:A7"/>
    <mergeCell ref="B6:B7"/>
    <mergeCell ref="C6:C7"/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rightToLeft="1" workbookViewId="0">
      <pane ySplit="7" topLeftCell="A26" activePane="bottomLeft" state="frozen"/>
      <selection pane="bottomLeft" activeCell="A4" sqref="A4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3" x14ac:dyDescent="0.25">
      <c r="A1" s="84" t="s">
        <v>85</v>
      </c>
      <c r="B1" s="84"/>
      <c r="C1" s="1"/>
    </row>
    <row r="2" spans="1:3" x14ac:dyDescent="0.25">
      <c r="A2" s="4"/>
      <c r="B2" s="5"/>
      <c r="C2" s="6"/>
    </row>
    <row r="3" spans="1:3" x14ac:dyDescent="0.25">
      <c r="A3" s="7" t="s">
        <v>88</v>
      </c>
      <c r="B3" s="5"/>
      <c r="C3" s="6"/>
    </row>
    <row r="4" spans="1:3" x14ac:dyDescent="0.25">
      <c r="A4" s="8"/>
      <c r="B4" s="9"/>
      <c r="C4" s="9"/>
    </row>
    <row r="5" spans="1:3" ht="15.75" thickBot="1" x14ac:dyDescent="0.3">
      <c r="A5" s="7" t="s">
        <v>93</v>
      </c>
      <c r="B5" s="9"/>
      <c r="C5" s="9"/>
    </row>
    <row r="6" spans="1:3" ht="14.25" customHeight="1" x14ac:dyDescent="0.25">
      <c r="A6" s="78"/>
      <c r="B6" s="80"/>
      <c r="C6" s="82" t="s">
        <v>0</v>
      </c>
    </row>
    <row r="7" spans="1:3" x14ac:dyDescent="0.25">
      <c r="A7" s="79"/>
      <c r="B7" s="81"/>
      <c r="C7" s="83"/>
    </row>
    <row r="8" spans="1:3" x14ac:dyDescent="0.25">
      <c r="A8" s="10">
        <v>1</v>
      </c>
      <c r="B8" s="11" t="s">
        <v>1</v>
      </c>
      <c r="C8" s="12">
        <f>SUM(C9:C10)</f>
        <v>21.767191534964301</v>
      </c>
    </row>
    <row r="9" spans="1:3" x14ac:dyDescent="0.25">
      <c r="A9" s="20"/>
      <c r="B9" s="21" t="s">
        <v>2</v>
      </c>
      <c r="C9" s="13">
        <v>0.50966760271870004</v>
      </c>
    </row>
    <row r="10" spans="1:3" x14ac:dyDescent="0.25">
      <c r="A10" s="20"/>
      <c r="B10" s="21" t="s">
        <v>3</v>
      </c>
      <c r="C10" s="13">
        <v>21.257523932245601</v>
      </c>
    </row>
    <row r="11" spans="1:3" x14ac:dyDescent="0.25">
      <c r="A11" s="20"/>
      <c r="B11" s="21"/>
      <c r="C11" s="14"/>
    </row>
    <row r="12" spans="1:3" x14ac:dyDescent="0.25">
      <c r="A12" s="10">
        <v>2</v>
      </c>
      <c r="B12" s="11" t="s">
        <v>4</v>
      </c>
      <c r="C12" s="12">
        <f>SUM(C13:C14)</f>
        <v>7.7656799178932889</v>
      </c>
    </row>
    <row r="13" spans="1:3" x14ac:dyDescent="0.25">
      <c r="A13" s="20"/>
      <c r="B13" s="22" t="s">
        <v>5</v>
      </c>
      <c r="C13" s="13">
        <v>0</v>
      </c>
    </row>
    <row r="14" spans="1:3" x14ac:dyDescent="0.25">
      <c r="A14" s="20"/>
      <c r="B14" s="22" t="s">
        <v>6</v>
      </c>
      <c r="C14" s="13">
        <v>7.7656799178932889</v>
      </c>
    </row>
    <row r="15" spans="1:3" x14ac:dyDescent="0.25">
      <c r="A15" s="15"/>
      <c r="B15" s="16"/>
      <c r="C15" s="14"/>
    </row>
    <row r="16" spans="1:3" x14ac:dyDescent="0.25">
      <c r="A16" s="10">
        <v>3</v>
      </c>
      <c r="B16" s="11" t="s">
        <v>7</v>
      </c>
      <c r="C16" s="12">
        <f>SUM(C17:C19)</f>
        <v>2.9877823334978397</v>
      </c>
    </row>
    <row r="17" spans="1:3" ht="30" x14ac:dyDescent="0.25">
      <c r="A17" s="20" t="s">
        <v>8</v>
      </c>
      <c r="B17" s="23" t="s">
        <v>9</v>
      </c>
      <c r="C17" s="13">
        <v>1.2887899999999999</v>
      </c>
    </row>
    <row r="18" spans="1:3" x14ac:dyDescent="0.25">
      <c r="A18" s="20" t="s">
        <v>10</v>
      </c>
      <c r="B18" s="23" t="s">
        <v>11</v>
      </c>
      <c r="C18" s="13">
        <v>0</v>
      </c>
    </row>
    <row r="19" spans="1:3" x14ac:dyDescent="0.25">
      <c r="A19" s="20" t="s">
        <v>12</v>
      </c>
      <c r="B19" s="21" t="s">
        <v>13</v>
      </c>
      <c r="C19" s="13">
        <v>1.6989923334978398</v>
      </c>
    </row>
    <row r="20" spans="1:3" x14ac:dyDescent="0.25">
      <c r="A20" s="17"/>
      <c r="B20" s="18"/>
      <c r="C20" s="14"/>
    </row>
    <row r="21" spans="1:3" x14ac:dyDescent="0.25">
      <c r="A21" s="24">
        <v>4</v>
      </c>
      <c r="B21" s="11" t="s">
        <v>14</v>
      </c>
      <c r="C21" s="12">
        <f>SUM(C22:C29)</f>
        <v>44.406046193362549</v>
      </c>
    </row>
    <row r="22" spans="1:3" x14ac:dyDescent="0.25">
      <c r="A22" s="20"/>
      <c r="B22" s="21" t="s">
        <v>15</v>
      </c>
      <c r="C22" s="19">
        <v>3.8720474025227167</v>
      </c>
    </row>
    <row r="23" spans="1:3" x14ac:dyDescent="0.25">
      <c r="A23" s="20"/>
      <c r="B23" s="21" t="s">
        <v>16</v>
      </c>
      <c r="C23" s="19">
        <v>37.962168790839826</v>
      </c>
    </row>
    <row r="24" spans="1:3" x14ac:dyDescent="0.25">
      <c r="A24" s="20"/>
      <c r="B24" s="21" t="s">
        <v>17</v>
      </c>
      <c r="C24" s="19"/>
    </row>
    <row r="25" spans="1:3" x14ac:dyDescent="0.25">
      <c r="A25" s="20"/>
      <c r="B25" s="21" t="s">
        <v>18</v>
      </c>
      <c r="C25" s="19"/>
    </row>
    <row r="26" spans="1:3" x14ac:dyDescent="0.25">
      <c r="A26" s="20"/>
      <c r="B26" s="21" t="s">
        <v>19</v>
      </c>
      <c r="C26" s="13">
        <v>2.9999999999999997E-5</v>
      </c>
    </row>
    <row r="27" spans="1:3" x14ac:dyDescent="0.25">
      <c r="A27" s="20"/>
      <c r="B27" s="21" t="s">
        <v>20</v>
      </c>
      <c r="C27" s="13">
        <v>2.3896000000000006</v>
      </c>
    </row>
    <row r="28" spans="1:3" x14ac:dyDescent="0.25">
      <c r="A28" s="20"/>
      <c r="B28" s="21" t="s">
        <v>21</v>
      </c>
      <c r="C28" s="13">
        <v>0</v>
      </c>
    </row>
    <row r="29" spans="1:3" x14ac:dyDescent="0.25">
      <c r="A29" s="20"/>
      <c r="B29" s="21" t="s">
        <v>22</v>
      </c>
      <c r="C29" s="13">
        <v>0.18220000000000003</v>
      </c>
    </row>
    <row r="30" spans="1:3" x14ac:dyDescent="0.25">
      <c r="A30" s="20"/>
      <c r="B30" s="21"/>
      <c r="C30" s="14"/>
    </row>
    <row r="31" spans="1:3" x14ac:dyDescent="0.25">
      <c r="A31" s="20">
        <v>5</v>
      </c>
      <c r="B31" s="11" t="s">
        <v>23</v>
      </c>
      <c r="C31" s="12">
        <v>0</v>
      </c>
    </row>
    <row r="32" spans="1:3" x14ac:dyDescent="0.25">
      <c r="A32" s="20" t="s">
        <v>8</v>
      </c>
      <c r="B32" s="21" t="s">
        <v>24</v>
      </c>
      <c r="C32" s="13"/>
    </row>
    <row r="33" spans="1:5" x14ac:dyDescent="0.25">
      <c r="A33" s="20" t="s">
        <v>10</v>
      </c>
      <c r="B33" s="21" t="s">
        <v>25</v>
      </c>
      <c r="C33" s="13"/>
    </row>
    <row r="34" spans="1:5" x14ac:dyDescent="0.25">
      <c r="A34" s="20"/>
      <c r="B34" s="21"/>
      <c r="C34" s="14"/>
    </row>
    <row r="35" spans="1:5" x14ac:dyDescent="0.25">
      <c r="A35" s="20">
        <v>6</v>
      </c>
      <c r="B35" s="11" t="s">
        <v>26</v>
      </c>
      <c r="C35" s="12">
        <f>C8+C12+C16+C21+C31</f>
        <v>76.926699979717981</v>
      </c>
    </row>
    <row r="36" spans="1:5" x14ac:dyDescent="0.25">
      <c r="A36" s="20"/>
      <c r="B36" s="21"/>
      <c r="C36" s="14"/>
    </row>
    <row r="37" spans="1:5" x14ac:dyDescent="0.25">
      <c r="A37" s="20">
        <v>7</v>
      </c>
      <c r="B37" s="11" t="s">
        <v>27</v>
      </c>
      <c r="C37" s="14"/>
    </row>
    <row r="38" spans="1:5" ht="30" x14ac:dyDescent="0.25">
      <c r="A38" s="20" t="s">
        <v>8</v>
      </c>
      <c r="B38" s="23" t="s">
        <v>28</v>
      </c>
      <c r="C38" s="76">
        <f>(C21+C17+C33)/C41</f>
        <v>3.8939927048294839E-4</v>
      </c>
    </row>
    <row r="39" spans="1:5" x14ac:dyDescent="0.25">
      <c r="A39" s="20" t="s">
        <v>10</v>
      </c>
      <c r="B39" s="21" t="s">
        <v>29</v>
      </c>
      <c r="C39" s="76">
        <f>C35/C42</f>
        <v>6.4143534907918839E-4</v>
      </c>
    </row>
    <row r="40" spans="1:5" x14ac:dyDescent="0.25">
      <c r="A40" s="20"/>
      <c r="B40" s="21"/>
      <c r="C40" s="14"/>
    </row>
    <row r="41" spans="1:5" ht="15.75" thickBot="1" x14ac:dyDescent="0.3">
      <c r="A41" s="25"/>
      <c r="B41" s="26" t="s">
        <v>30</v>
      </c>
      <c r="C41" s="75">
        <v>117347</v>
      </c>
    </row>
    <row r="42" spans="1:5" ht="15.75" thickBot="1" x14ac:dyDescent="0.3">
      <c r="A42" s="25"/>
      <c r="B42" s="26" t="s">
        <v>91</v>
      </c>
      <c r="C42" s="75">
        <v>119929</v>
      </c>
      <c r="E42" s="74"/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rightToLeft="1" workbookViewId="0">
      <pane ySplit="7" topLeftCell="A29" activePane="bottomLeft" state="frozen"/>
      <selection pane="bottomLeft" activeCell="C39" sqref="C39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3" x14ac:dyDescent="0.25">
      <c r="A1" s="84" t="s">
        <v>85</v>
      </c>
      <c r="B1" s="84"/>
      <c r="C1" s="1"/>
    </row>
    <row r="2" spans="1:3" x14ac:dyDescent="0.25">
      <c r="A2" s="4"/>
      <c r="B2" s="5"/>
      <c r="C2" s="6"/>
    </row>
    <row r="3" spans="1:3" x14ac:dyDescent="0.25">
      <c r="A3" s="7" t="s">
        <v>88</v>
      </c>
      <c r="B3" s="5"/>
      <c r="C3" s="6"/>
    </row>
    <row r="4" spans="1:3" x14ac:dyDescent="0.25">
      <c r="A4" s="8"/>
      <c r="B4" s="9"/>
      <c r="C4" s="9"/>
    </row>
    <row r="5" spans="1:3" ht="15.75" thickBot="1" x14ac:dyDescent="0.3">
      <c r="A5" s="7" t="s">
        <v>101</v>
      </c>
      <c r="B5" s="9"/>
      <c r="C5" s="9"/>
    </row>
    <row r="6" spans="1:3" ht="14.25" customHeight="1" x14ac:dyDescent="0.25">
      <c r="A6" s="78"/>
      <c r="B6" s="80"/>
      <c r="C6" s="82" t="s">
        <v>0</v>
      </c>
    </row>
    <row r="7" spans="1:3" x14ac:dyDescent="0.25">
      <c r="A7" s="79"/>
      <c r="B7" s="81"/>
      <c r="C7" s="83"/>
    </row>
    <row r="8" spans="1:3" x14ac:dyDescent="0.25">
      <c r="A8" s="10">
        <v>1</v>
      </c>
      <c r="B8" s="11" t="s">
        <v>1</v>
      </c>
      <c r="C8" s="12">
        <f>SUM(C9:C10)</f>
        <v>4.1771500685403495</v>
      </c>
    </row>
    <row r="9" spans="1:3" x14ac:dyDescent="0.25">
      <c r="A9" s="20"/>
      <c r="B9" s="21" t="s">
        <v>2</v>
      </c>
      <c r="C9" s="13">
        <v>4.747706419477999E-2</v>
      </c>
    </row>
    <row r="10" spans="1:3" x14ac:dyDescent="0.25">
      <c r="A10" s="20"/>
      <c r="B10" s="21" t="s">
        <v>3</v>
      </c>
      <c r="C10" s="13">
        <v>4.1296730043455696</v>
      </c>
    </row>
    <row r="11" spans="1:3" x14ac:dyDescent="0.25">
      <c r="A11" s="20"/>
      <c r="B11" s="21"/>
      <c r="C11" s="14"/>
    </row>
    <row r="12" spans="1:3" x14ac:dyDescent="0.25">
      <c r="A12" s="10">
        <v>2</v>
      </c>
      <c r="B12" s="11" t="s">
        <v>4</v>
      </c>
      <c r="C12" s="12">
        <f>SUM(C13:C14)</f>
        <v>0.83179044496490995</v>
      </c>
    </row>
    <row r="13" spans="1:3" x14ac:dyDescent="0.25">
      <c r="A13" s="20"/>
      <c r="B13" s="22" t="s">
        <v>5</v>
      </c>
      <c r="C13" s="13">
        <v>0</v>
      </c>
    </row>
    <row r="14" spans="1:3" x14ac:dyDescent="0.25">
      <c r="A14" s="20"/>
      <c r="B14" s="22" t="s">
        <v>6</v>
      </c>
      <c r="C14" s="13">
        <v>0.83179044496490995</v>
      </c>
    </row>
    <row r="15" spans="1:3" x14ac:dyDescent="0.25">
      <c r="A15" s="15"/>
      <c r="B15" s="16"/>
      <c r="C15" s="14"/>
    </row>
    <row r="16" spans="1:3" x14ac:dyDescent="0.25">
      <c r="A16" s="10">
        <v>3</v>
      </c>
      <c r="B16" s="11" t="s">
        <v>7</v>
      </c>
      <c r="C16" s="12">
        <f>SUM(C17:C19)</f>
        <v>9.2269999999999991E-2</v>
      </c>
    </row>
    <row r="17" spans="1:3" ht="30" x14ac:dyDescent="0.25">
      <c r="A17" s="20" t="s">
        <v>8</v>
      </c>
      <c r="B17" s="23" t="s">
        <v>9</v>
      </c>
      <c r="C17" s="13">
        <v>9.2269999999999991E-2</v>
      </c>
    </row>
    <row r="18" spans="1:3" x14ac:dyDescent="0.25">
      <c r="A18" s="20" t="s">
        <v>10</v>
      </c>
      <c r="B18" s="23" t="s">
        <v>11</v>
      </c>
      <c r="C18" s="13">
        <v>0</v>
      </c>
    </row>
    <row r="19" spans="1:3" x14ac:dyDescent="0.25">
      <c r="A19" s="20" t="s">
        <v>12</v>
      </c>
      <c r="B19" s="21" t="s">
        <v>13</v>
      </c>
      <c r="C19" s="13">
        <v>0</v>
      </c>
    </row>
    <row r="20" spans="1:3" x14ac:dyDescent="0.25">
      <c r="A20" s="17"/>
      <c r="B20" s="18"/>
      <c r="C20" s="14"/>
    </row>
    <row r="21" spans="1:3" x14ac:dyDescent="0.25">
      <c r="A21" s="24">
        <v>4</v>
      </c>
      <c r="B21" s="11" t="s">
        <v>14</v>
      </c>
      <c r="C21" s="12">
        <f>SUM(C22:C29)</f>
        <v>3.9578099999999989</v>
      </c>
    </row>
    <row r="22" spans="1:3" x14ac:dyDescent="0.25">
      <c r="A22" s="20"/>
      <c r="B22" s="21" t="s">
        <v>15</v>
      </c>
      <c r="C22" s="19">
        <v>0</v>
      </c>
    </row>
    <row r="23" spans="1:3" x14ac:dyDescent="0.25">
      <c r="A23" s="20"/>
      <c r="B23" s="21" t="s">
        <v>16</v>
      </c>
      <c r="C23" s="19">
        <v>0</v>
      </c>
    </row>
    <row r="24" spans="1:3" x14ac:dyDescent="0.25">
      <c r="A24" s="20"/>
      <c r="B24" s="21" t="s">
        <v>17</v>
      </c>
      <c r="C24" s="19"/>
    </row>
    <row r="25" spans="1:3" x14ac:dyDescent="0.25">
      <c r="A25" s="20"/>
      <c r="B25" s="21" t="s">
        <v>18</v>
      </c>
      <c r="C25" s="19"/>
    </row>
    <row r="26" spans="1:3" x14ac:dyDescent="0.25">
      <c r="A26" s="20"/>
      <c r="B26" s="21" t="s">
        <v>19</v>
      </c>
      <c r="C26" s="13">
        <v>4.0000000000000003E-5</v>
      </c>
    </row>
    <row r="27" spans="1:3" x14ac:dyDescent="0.25">
      <c r="A27" s="20"/>
      <c r="B27" s="21" t="s">
        <v>20</v>
      </c>
      <c r="C27" s="13">
        <v>3.0019399999999989</v>
      </c>
    </row>
    <row r="28" spans="1:3" x14ac:dyDescent="0.25">
      <c r="A28" s="20"/>
      <c r="B28" s="21" t="s">
        <v>21</v>
      </c>
      <c r="C28" s="13">
        <v>0</v>
      </c>
    </row>
    <row r="29" spans="1:3" x14ac:dyDescent="0.25">
      <c r="A29" s="20"/>
      <c r="B29" s="21" t="s">
        <v>22</v>
      </c>
      <c r="C29" s="13">
        <v>0.95583000000000007</v>
      </c>
    </row>
    <row r="30" spans="1:3" x14ac:dyDescent="0.25">
      <c r="A30" s="20"/>
      <c r="B30" s="21"/>
      <c r="C30" s="14"/>
    </row>
    <row r="31" spans="1:3" x14ac:dyDescent="0.25">
      <c r="A31" s="20">
        <v>5</v>
      </c>
      <c r="B31" s="11" t="s">
        <v>23</v>
      </c>
      <c r="C31" s="12">
        <v>0</v>
      </c>
    </row>
    <row r="32" spans="1:3" x14ac:dyDescent="0.25">
      <c r="A32" s="20" t="s">
        <v>8</v>
      </c>
      <c r="B32" s="21" t="s">
        <v>24</v>
      </c>
      <c r="C32" s="13"/>
    </row>
    <row r="33" spans="1:5" x14ac:dyDescent="0.25">
      <c r="A33" s="20" t="s">
        <v>10</v>
      </c>
      <c r="B33" s="21" t="s">
        <v>25</v>
      </c>
      <c r="C33" s="13"/>
    </row>
    <row r="34" spans="1:5" x14ac:dyDescent="0.25">
      <c r="A34" s="20"/>
      <c r="B34" s="21"/>
      <c r="C34" s="14"/>
    </row>
    <row r="35" spans="1:5" x14ac:dyDescent="0.25">
      <c r="A35" s="20">
        <v>6</v>
      </c>
      <c r="B35" s="11" t="s">
        <v>26</v>
      </c>
      <c r="C35" s="12">
        <f>C8+C12+C16+C21+C31</f>
        <v>9.0590205135052582</v>
      </c>
    </row>
    <row r="36" spans="1:5" x14ac:dyDescent="0.25">
      <c r="A36" s="20"/>
      <c r="B36" s="21"/>
      <c r="C36" s="14"/>
    </row>
    <row r="37" spans="1:5" x14ac:dyDescent="0.25">
      <c r="A37" s="20">
        <v>7</v>
      </c>
      <c r="B37" s="11" t="s">
        <v>27</v>
      </c>
      <c r="C37" s="14"/>
    </row>
    <row r="38" spans="1:5" ht="30" x14ac:dyDescent="0.25">
      <c r="A38" s="20" t="s">
        <v>8</v>
      </c>
      <c r="B38" s="23" t="s">
        <v>28</v>
      </c>
      <c r="C38" s="76">
        <f>(C21+C17+C33)/C41</f>
        <v>3.0038418749536445E-4</v>
      </c>
    </row>
    <row r="39" spans="1:5" x14ac:dyDescent="0.25">
      <c r="A39" s="20" t="s">
        <v>10</v>
      </c>
      <c r="B39" s="21" t="s">
        <v>29</v>
      </c>
      <c r="C39" s="76">
        <f>C35/C42</f>
        <v>3.9954221948553415E-4</v>
      </c>
    </row>
    <row r="40" spans="1:5" x14ac:dyDescent="0.25">
      <c r="A40" s="20"/>
      <c r="B40" s="21"/>
      <c r="C40" s="14"/>
    </row>
    <row r="41" spans="1:5" ht="15.75" thickBot="1" x14ac:dyDescent="0.3">
      <c r="A41" s="25"/>
      <c r="B41" s="26" t="s">
        <v>30</v>
      </c>
      <c r="C41" s="75">
        <v>13483</v>
      </c>
    </row>
    <row r="42" spans="1:5" ht="15.75" thickBot="1" x14ac:dyDescent="0.3">
      <c r="A42" s="25"/>
      <c r="B42" s="26" t="s">
        <v>91</v>
      </c>
      <c r="C42" s="75">
        <v>22673.5</v>
      </c>
      <c r="E42" s="74"/>
    </row>
  </sheetData>
  <mergeCells count="4">
    <mergeCell ref="A6:A7"/>
    <mergeCell ref="B6:B7"/>
    <mergeCell ref="C6:C7"/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rightToLeft="1" workbookViewId="0">
      <pane ySplit="6" topLeftCell="A40" activePane="bottomLeft" state="frozen"/>
      <selection pane="bottomLeft" activeCell="C22" sqref="C22"/>
    </sheetView>
  </sheetViews>
  <sheetFormatPr defaultRowHeight="15" x14ac:dyDescent="0.25"/>
  <cols>
    <col min="1" max="1" width="5.875" style="2" customWidth="1"/>
    <col min="2" max="2" width="12.75" style="2" customWidth="1"/>
    <col min="3" max="3" width="36.125" style="2" customWidth="1"/>
    <col min="4" max="4" width="11.375" style="2" customWidth="1"/>
    <col min="5" max="16384" width="9" style="2"/>
  </cols>
  <sheetData>
    <row r="1" spans="1:4" x14ac:dyDescent="0.25">
      <c r="A1" s="85" t="s">
        <v>85</v>
      </c>
      <c r="B1" s="85"/>
      <c r="C1" s="85"/>
      <c r="D1" s="85"/>
    </row>
    <row r="2" spans="1:4" x14ac:dyDescent="0.25">
      <c r="A2" s="31"/>
      <c r="B2" s="32"/>
      <c r="C2" s="5"/>
    </row>
    <row r="3" spans="1:4" x14ac:dyDescent="0.25">
      <c r="A3" s="7" t="s">
        <v>89</v>
      </c>
      <c r="B3" s="32"/>
      <c r="C3" s="5"/>
    </row>
    <row r="4" spans="1:4" x14ac:dyDescent="0.25">
      <c r="A4" s="32"/>
      <c r="B4" s="32"/>
      <c r="C4" s="27"/>
    </row>
    <row r="5" spans="1:4" ht="15.75" thickBot="1" x14ac:dyDescent="0.3">
      <c r="A5" s="7" t="s">
        <v>86</v>
      </c>
      <c r="B5" s="32"/>
      <c r="C5" s="27"/>
    </row>
    <row r="6" spans="1:4" x14ac:dyDescent="0.25">
      <c r="A6" s="33" t="s">
        <v>33</v>
      </c>
      <c r="B6" s="34"/>
      <c r="C6" s="35"/>
      <c r="D6" s="36" t="s">
        <v>0</v>
      </c>
    </row>
    <row r="7" spans="1:4" x14ac:dyDescent="0.25">
      <c r="A7" s="37" t="s">
        <v>34</v>
      </c>
      <c r="B7" s="38"/>
      <c r="C7" s="39"/>
      <c r="D7" s="28"/>
    </row>
    <row r="8" spans="1:4" x14ac:dyDescent="0.25">
      <c r="A8" s="40"/>
      <c r="B8" s="41">
        <v>1</v>
      </c>
      <c r="C8" s="42" t="s">
        <v>35</v>
      </c>
      <c r="D8" s="29">
        <v>1.8089573546544602</v>
      </c>
    </row>
    <row r="9" spans="1:4" x14ac:dyDescent="0.25">
      <c r="A9" s="40"/>
      <c r="B9" s="41">
        <v>2</v>
      </c>
      <c r="C9" s="42" t="s">
        <v>36</v>
      </c>
      <c r="D9" s="29">
        <v>0</v>
      </c>
    </row>
    <row r="10" spans="1:4" x14ac:dyDescent="0.25">
      <c r="A10" s="40"/>
      <c r="B10" s="41">
        <v>3</v>
      </c>
      <c r="C10" s="42" t="s">
        <v>36</v>
      </c>
      <c r="D10" s="29">
        <v>0</v>
      </c>
    </row>
    <row r="11" spans="1:4" x14ac:dyDescent="0.25">
      <c r="A11" s="43" t="s">
        <v>37</v>
      </c>
      <c r="B11" s="44"/>
      <c r="C11" s="45"/>
      <c r="D11" s="28"/>
    </row>
    <row r="12" spans="1:4" x14ac:dyDescent="0.25">
      <c r="A12" s="46"/>
      <c r="B12" s="47">
        <v>1</v>
      </c>
      <c r="C12" s="42" t="s">
        <v>35</v>
      </c>
      <c r="D12" s="29">
        <v>189.1711371865924</v>
      </c>
    </row>
    <row r="13" spans="1:4" x14ac:dyDescent="0.25">
      <c r="A13" s="46"/>
      <c r="B13" s="41">
        <v>2</v>
      </c>
      <c r="C13" s="42" t="s">
        <v>38</v>
      </c>
      <c r="D13" s="29">
        <v>47.881324596143052</v>
      </c>
    </row>
    <row r="14" spans="1:4" x14ac:dyDescent="0.25">
      <c r="A14" s="46"/>
      <c r="B14" s="47">
        <v>3</v>
      </c>
      <c r="C14" s="42" t="s">
        <v>36</v>
      </c>
      <c r="D14" s="29">
        <v>0</v>
      </c>
    </row>
    <row r="15" spans="1:4" x14ac:dyDescent="0.25">
      <c r="A15" s="48" t="s">
        <v>39</v>
      </c>
      <c r="B15" s="44"/>
      <c r="C15" s="49"/>
      <c r="D15" s="50">
        <f>SUM(D8:D14)</f>
        <v>238.86141913738993</v>
      </c>
    </row>
    <row r="16" spans="1:4" x14ac:dyDescent="0.25">
      <c r="A16" s="48"/>
      <c r="B16" s="51"/>
      <c r="C16" s="51"/>
      <c r="D16" s="28"/>
    </row>
    <row r="17" spans="1:4" x14ac:dyDescent="0.25">
      <c r="A17" s="48" t="s">
        <v>40</v>
      </c>
      <c r="B17" s="51"/>
      <c r="C17" s="39"/>
      <c r="D17" s="28"/>
    </row>
    <row r="18" spans="1:4" x14ac:dyDescent="0.25">
      <c r="A18" s="48" t="s">
        <v>34</v>
      </c>
      <c r="B18" s="51"/>
      <c r="C18" s="45"/>
      <c r="D18" s="28"/>
    </row>
    <row r="19" spans="1:4" x14ac:dyDescent="0.25">
      <c r="A19" s="52"/>
      <c r="B19" s="42">
        <v>1</v>
      </c>
      <c r="C19" s="42" t="s">
        <v>36</v>
      </c>
      <c r="D19" s="29">
        <v>0</v>
      </c>
    </row>
    <row r="20" spans="1:4" x14ac:dyDescent="0.25">
      <c r="A20" s="52"/>
      <c r="B20" s="42">
        <v>2</v>
      </c>
      <c r="C20" s="42" t="s">
        <v>36</v>
      </c>
      <c r="D20" s="29">
        <v>0</v>
      </c>
    </row>
    <row r="21" spans="1:4" x14ac:dyDescent="0.25">
      <c r="A21" s="48" t="s">
        <v>37</v>
      </c>
      <c r="B21" s="51"/>
      <c r="C21" s="45"/>
      <c r="D21" s="28"/>
    </row>
    <row r="22" spans="1:4" x14ac:dyDescent="0.25">
      <c r="A22" s="52"/>
      <c r="B22" s="42">
        <v>1</v>
      </c>
      <c r="C22" s="42" t="s">
        <v>41</v>
      </c>
      <c r="D22" s="29">
        <v>17.329066947617108</v>
      </c>
    </row>
    <row r="23" spans="1:4" x14ac:dyDescent="0.25">
      <c r="A23" s="52"/>
      <c r="B23" s="42">
        <v>2</v>
      </c>
      <c r="C23" s="42" t="s">
        <v>42</v>
      </c>
      <c r="D23" s="29">
        <v>12.855319780608824</v>
      </c>
    </row>
    <row r="24" spans="1:4" x14ac:dyDescent="0.25">
      <c r="A24" s="52"/>
      <c r="B24" s="42">
        <v>3</v>
      </c>
      <c r="C24" s="42" t="s">
        <v>43</v>
      </c>
      <c r="D24" s="29">
        <v>3.72936935486198</v>
      </c>
    </row>
    <row r="25" spans="1:4" x14ac:dyDescent="0.25">
      <c r="A25" s="52"/>
      <c r="B25" s="42">
        <v>4</v>
      </c>
      <c r="C25" s="42" t="s">
        <v>44</v>
      </c>
      <c r="D25" s="29">
        <v>1.2053092609566702</v>
      </c>
    </row>
    <row r="26" spans="1:4" x14ac:dyDescent="0.25">
      <c r="A26" s="52"/>
      <c r="B26" s="42">
        <v>5</v>
      </c>
      <c r="C26" s="42" t="s">
        <v>45</v>
      </c>
      <c r="D26" s="29">
        <v>0.9769833741694397</v>
      </c>
    </row>
    <row r="27" spans="1:4" x14ac:dyDescent="0.25">
      <c r="A27" s="52"/>
      <c r="B27" s="42">
        <v>6</v>
      </c>
      <c r="C27" s="42" t="s">
        <v>35</v>
      </c>
      <c r="D27" s="29">
        <v>0.15969142509361989</v>
      </c>
    </row>
    <row r="28" spans="1:4" x14ac:dyDescent="0.25">
      <c r="A28" s="48" t="s">
        <v>46</v>
      </c>
      <c r="B28" s="44"/>
      <c r="C28" s="49"/>
      <c r="D28" s="50">
        <f>SUM(D22:D27)</f>
        <v>36.255740143307641</v>
      </c>
    </row>
    <row r="29" spans="1:4" x14ac:dyDescent="0.25">
      <c r="A29" s="48"/>
      <c r="B29" s="51"/>
      <c r="C29" s="51"/>
      <c r="D29" s="28"/>
    </row>
    <row r="30" spans="1:4" x14ac:dyDescent="0.25">
      <c r="A30" s="48" t="s">
        <v>47</v>
      </c>
      <c r="B30" s="44"/>
      <c r="C30" s="49"/>
      <c r="D30" s="28"/>
    </row>
    <row r="31" spans="1:4" x14ac:dyDescent="0.25">
      <c r="A31" s="46"/>
      <c r="B31" s="47">
        <v>1</v>
      </c>
      <c r="C31" s="53" t="s">
        <v>48</v>
      </c>
      <c r="D31" s="29">
        <v>12.242489999999997</v>
      </c>
    </row>
    <row r="32" spans="1:4" x14ac:dyDescent="0.25">
      <c r="A32" s="46"/>
      <c r="B32" s="47">
        <v>2</v>
      </c>
      <c r="C32" s="53" t="s">
        <v>49</v>
      </c>
      <c r="D32" s="29">
        <v>1.7321300000000002</v>
      </c>
    </row>
    <row r="33" spans="1:4" x14ac:dyDescent="0.25">
      <c r="A33" s="46"/>
      <c r="B33" s="47">
        <v>3</v>
      </c>
      <c r="C33" s="53" t="s">
        <v>50</v>
      </c>
      <c r="D33" s="29">
        <v>1.31379</v>
      </c>
    </row>
    <row r="34" spans="1:4" x14ac:dyDescent="0.25">
      <c r="A34" s="46"/>
      <c r="B34" s="47">
        <v>4</v>
      </c>
      <c r="C34" s="53" t="s">
        <v>51</v>
      </c>
      <c r="D34" s="29">
        <v>1.2303599999999999</v>
      </c>
    </row>
    <row r="35" spans="1:4" x14ac:dyDescent="0.25">
      <c r="A35" s="46"/>
      <c r="B35" s="47">
        <v>5</v>
      </c>
      <c r="C35" s="53" t="s">
        <v>45</v>
      </c>
      <c r="D35" s="29">
        <v>1.0844399999999972</v>
      </c>
    </row>
    <row r="36" spans="1:4" x14ac:dyDescent="0.25">
      <c r="A36" s="48" t="s">
        <v>52</v>
      </c>
      <c r="B36" s="44"/>
      <c r="C36" s="49"/>
      <c r="D36" s="50">
        <f>SUM(D31:D35)</f>
        <v>17.603209999999994</v>
      </c>
    </row>
    <row r="37" spans="1:4" x14ac:dyDescent="0.25">
      <c r="A37" s="48"/>
      <c r="B37" s="51"/>
      <c r="C37" s="51"/>
      <c r="D37" s="28"/>
    </row>
    <row r="38" spans="1:4" x14ac:dyDescent="0.25">
      <c r="A38" s="48" t="s">
        <v>53</v>
      </c>
      <c r="B38" s="44"/>
      <c r="C38" s="49"/>
      <c r="D38" s="28"/>
    </row>
    <row r="39" spans="1:4" x14ac:dyDescent="0.25">
      <c r="A39" s="46"/>
      <c r="B39" s="47">
        <v>1</v>
      </c>
      <c r="C39" s="53" t="s">
        <v>54</v>
      </c>
      <c r="D39" s="29">
        <v>7.1037348231108908</v>
      </c>
    </row>
    <row r="40" spans="1:4" x14ac:dyDescent="0.25">
      <c r="A40" s="46"/>
      <c r="B40" s="47">
        <v>2</v>
      </c>
      <c r="C40" s="53" t="s">
        <v>55</v>
      </c>
      <c r="D40" s="29">
        <v>7.0840759391375929</v>
      </c>
    </row>
    <row r="41" spans="1:4" x14ac:dyDescent="0.25">
      <c r="A41" s="46"/>
      <c r="B41" s="47">
        <v>3</v>
      </c>
      <c r="C41" s="53" t="s">
        <v>56</v>
      </c>
      <c r="D41" s="29">
        <v>6</v>
      </c>
    </row>
    <row r="42" spans="1:4" x14ac:dyDescent="0.25">
      <c r="A42" s="46"/>
      <c r="B42" s="47">
        <v>4</v>
      </c>
      <c r="C42" s="53" t="s">
        <v>57</v>
      </c>
      <c r="D42" s="29">
        <v>5.6736274629397121</v>
      </c>
    </row>
    <row r="43" spans="1:4" x14ac:dyDescent="0.25">
      <c r="A43" s="46"/>
      <c r="B43" s="47">
        <v>5</v>
      </c>
      <c r="C43" s="53" t="s">
        <v>58</v>
      </c>
      <c r="D43" s="29">
        <v>4.2761446794978397</v>
      </c>
    </row>
    <row r="44" spans="1:4" x14ac:dyDescent="0.25">
      <c r="A44" s="46"/>
      <c r="B44" s="47">
        <v>6</v>
      </c>
      <c r="C44" s="53" t="s">
        <v>59</v>
      </c>
      <c r="D44" s="29">
        <v>3.0549999999999997</v>
      </c>
    </row>
    <row r="45" spans="1:4" x14ac:dyDescent="0.25">
      <c r="A45" s="46"/>
      <c r="B45" s="47">
        <v>7</v>
      </c>
      <c r="C45" s="53" t="s">
        <v>60</v>
      </c>
      <c r="D45" s="29">
        <v>1.93</v>
      </c>
    </row>
    <row r="46" spans="1:4" x14ac:dyDescent="0.25">
      <c r="A46" s="48" t="s">
        <v>13</v>
      </c>
      <c r="B46" s="51"/>
      <c r="C46" s="51"/>
      <c r="D46" s="50">
        <f>SUM(D39:D45)</f>
        <v>35.122582904686034</v>
      </c>
    </row>
    <row r="47" spans="1:4" x14ac:dyDescent="0.25">
      <c r="A47" s="48"/>
      <c r="B47" s="51"/>
      <c r="C47" s="51"/>
      <c r="D47" s="28"/>
    </row>
    <row r="48" spans="1:4" x14ac:dyDescent="0.25">
      <c r="A48" s="48" t="s">
        <v>61</v>
      </c>
      <c r="B48" s="51"/>
      <c r="C48" s="51"/>
      <c r="D48" s="28"/>
    </row>
    <row r="49" spans="1:4" x14ac:dyDescent="0.25">
      <c r="A49" s="46"/>
      <c r="B49" s="47">
        <v>1</v>
      </c>
      <c r="C49" s="53" t="s">
        <v>35</v>
      </c>
      <c r="D49" s="29"/>
    </row>
    <row r="50" spans="1:4" x14ac:dyDescent="0.25">
      <c r="A50" s="46"/>
      <c r="B50" s="47"/>
      <c r="C50" s="51" t="s">
        <v>62</v>
      </c>
      <c r="D50" s="50"/>
    </row>
    <row r="51" spans="1:4" x14ac:dyDescent="0.25">
      <c r="A51" s="48"/>
      <c r="B51" s="51"/>
      <c r="C51" s="53"/>
      <c r="D51" s="28"/>
    </row>
    <row r="52" spans="1:4" x14ac:dyDescent="0.25">
      <c r="A52" s="48" t="s">
        <v>63</v>
      </c>
      <c r="B52" s="51"/>
      <c r="C52" s="51"/>
      <c r="D52" s="28"/>
    </row>
    <row r="53" spans="1:4" x14ac:dyDescent="0.25">
      <c r="A53" s="46"/>
      <c r="B53" s="47">
        <v>1</v>
      </c>
      <c r="C53" s="53" t="s">
        <v>64</v>
      </c>
      <c r="D53" s="29"/>
    </row>
    <row r="54" spans="1:4" x14ac:dyDescent="0.25">
      <c r="A54" s="46"/>
      <c r="B54" s="47"/>
      <c r="C54" s="51" t="s">
        <v>25</v>
      </c>
      <c r="D54" s="50"/>
    </row>
    <row r="55" spans="1:4" x14ac:dyDescent="0.25">
      <c r="A55" s="46"/>
      <c r="B55" s="47"/>
      <c r="C55" s="51"/>
      <c r="D55" s="28"/>
    </row>
    <row r="56" spans="1:4" x14ac:dyDescent="0.25">
      <c r="A56" s="48"/>
      <c r="B56" s="51"/>
      <c r="C56" s="51" t="s">
        <v>65</v>
      </c>
      <c r="D56" s="50">
        <f>D15+D28+D36+D46</f>
        <v>327.84295218538364</v>
      </c>
    </row>
    <row r="57" spans="1:4" x14ac:dyDescent="0.25">
      <c r="A57" s="48"/>
      <c r="B57" s="51"/>
      <c r="C57" s="51"/>
      <c r="D57" s="28"/>
    </row>
    <row r="58" spans="1:4" ht="15.75" thickBot="1" x14ac:dyDescent="0.3">
      <c r="A58" s="54"/>
      <c r="B58" s="55"/>
      <c r="C58" s="55" t="s">
        <v>30</v>
      </c>
      <c r="D58" s="30">
        <f>'מקפת משלימה- נספח 1'!C41</f>
        <v>952209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rightToLeft="1" workbookViewId="0">
      <pane ySplit="6" topLeftCell="A25" activePane="bottomLeft" state="frozen"/>
      <selection pane="bottomLeft" activeCell="C47" sqref="C47:C48"/>
    </sheetView>
  </sheetViews>
  <sheetFormatPr defaultRowHeight="15" x14ac:dyDescent="0.25"/>
  <cols>
    <col min="1" max="1" width="4.625" style="2" customWidth="1"/>
    <col min="2" max="2" width="48.25" style="2" customWidth="1"/>
    <col min="3" max="3" width="9.875" style="2" bestFit="1" customWidth="1"/>
    <col min="4" max="16384" width="9" style="2"/>
  </cols>
  <sheetData>
    <row r="1" spans="1:3" x14ac:dyDescent="0.25">
      <c r="A1" s="84" t="s">
        <v>85</v>
      </c>
      <c r="B1" s="84"/>
      <c r="C1" s="84"/>
    </row>
    <row r="2" spans="1:3" x14ac:dyDescent="0.25">
      <c r="A2" s="31"/>
      <c r="B2" s="32"/>
      <c r="C2" s="73"/>
    </row>
    <row r="3" spans="1:3" x14ac:dyDescent="0.25">
      <c r="A3" s="7" t="s">
        <v>90</v>
      </c>
      <c r="B3" s="32"/>
      <c r="C3" s="73"/>
    </row>
    <row r="4" spans="1:3" x14ac:dyDescent="0.25">
      <c r="A4" s="32"/>
      <c r="B4" s="32"/>
      <c r="C4" s="32"/>
    </row>
    <row r="5" spans="1:3" ht="15.75" thickBot="1" x14ac:dyDescent="0.3">
      <c r="A5" s="7" t="s">
        <v>86</v>
      </c>
      <c r="B5" s="32"/>
      <c r="C5" s="32"/>
    </row>
    <row r="6" spans="1:3" x14ac:dyDescent="0.25">
      <c r="A6" s="58"/>
      <c r="B6" s="59"/>
      <c r="C6" s="60" t="s">
        <v>0</v>
      </c>
    </row>
    <row r="7" spans="1:3" x14ac:dyDescent="0.25">
      <c r="A7" s="48" t="s">
        <v>66</v>
      </c>
      <c r="B7" s="45"/>
      <c r="C7" s="61"/>
    </row>
    <row r="8" spans="1:3" x14ac:dyDescent="0.25">
      <c r="A8" s="46">
        <v>1</v>
      </c>
      <c r="B8" s="62" t="s">
        <v>45</v>
      </c>
      <c r="C8" s="56">
        <v>460.04397659492946</v>
      </c>
    </row>
    <row r="9" spans="1:3" x14ac:dyDescent="0.25">
      <c r="A9" s="46">
        <v>2</v>
      </c>
      <c r="B9" s="62" t="s">
        <v>36</v>
      </c>
      <c r="C9" s="56">
        <v>0</v>
      </c>
    </row>
    <row r="10" spans="1:3" x14ac:dyDescent="0.25">
      <c r="A10" s="46">
        <v>3</v>
      </c>
      <c r="B10" s="62" t="s">
        <v>36</v>
      </c>
      <c r="C10" s="56">
        <v>0</v>
      </c>
    </row>
    <row r="11" spans="1:3" x14ac:dyDescent="0.25">
      <c r="A11" s="37" t="s">
        <v>67</v>
      </c>
      <c r="B11" s="62"/>
      <c r="C11" s="63">
        <f>SUM(C8:C10)</f>
        <v>460.04397659492946</v>
      </c>
    </row>
    <row r="12" spans="1:3" x14ac:dyDescent="0.25">
      <c r="A12" s="64"/>
      <c r="B12" s="65"/>
      <c r="C12" s="66"/>
    </row>
    <row r="13" spans="1:3" x14ac:dyDescent="0.25">
      <c r="A13" s="37" t="s">
        <v>68</v>
      </c>
      <c r="B13" s="62"/>
      <c r="C13" s="66"/>
    </row>
    <row r="14" spans="1:3" x14ac:dyDescent="0.25">
      <c r="A14" s="46">
        <v>1</v>
      </c>
      <c r="B14" s="62" t="s">
        <v>35</v>
      </c>
      <c r="C14" s="56"/>
    </row>
    <row r="15" spans="1:3" x14ac:dyDescent="0.25">
      <c r="A15" s="48" t="s">
        <v>69</v>
      </c>
      <c r="B15" s="45"/>
      <c r="C15" s="63"/>
    </row>
    <row r="16" spans="1:3" x14ac:dyDescent="0.25">
      <c r="A16" s="52"/>
      <c r="B16" s="67"/>
      <c r="C16" s="66"/>
    </row>
    <row r="17" spans="1:3" x14ac:dyDescent="0.25">
      <c r="A17" s="43" t="s">
        <v>70</v>
      </c>
      <c r="B17" s="68"/>
      <c r="C17" s="66"/>
    </row>
    <row r="18" spans="1:3" x14ac:dyDescent="0.25">
      <c r="A18" s="46">
        <v>1</v>
      </c>
      <c r="B18" s="62" t="s">
        <v>35</v>
      </c>
      <c r="C18" s="56"/>
    </row>
    <row r="19" spans="1:3" x14ac:dyDescent="0.25">
      <c r="A19" s="37" t="s">
        <v>18</v>
      </c>
      <c r="B19" s="62"/>
      <c r="C19" s="63"/>
    </row>
    <row r="20" spans="1:3" x14ac:dyDescent="0.25">
      <c r="A20" s="64"/>
      <c r="B20" s="62"/>
      <c r="C20" s="66"/>
    </row>
    <row r="21" spans="1:3" x14ac:dyDescent="0.25">
      <c r="A21" s="37" t="s">
        <v>71</v>
      </c>
      <c r="B21" s="62"/>
      <c r="C21" s="66"/>
    </row>
    <row r="22" spans="1:3" x14ac:dyDescent="0.25">
      <c r="A22" s="37" t="s">
        <v>72</v>
      </c>
      <c r="B22" s="65" t="s">
        <v>73</v>
      </c>
      <c r="C22" s="66"/>
    </row>
    <row r="23" spans="1:3" x14ac:dyDescent="0.25">
      <c r="A23" s="46">
        <v>1</v>
      </c>
      <c r="B23" s="62"/>
      <c r="C23" s="56"/>
    </row>
    <row r="24" spans="1:3" x14ac:dyDescent="0.25">
      <c r="A24" s="46">
        <v>2</v>
      </c>
      <c r="B24" s="62"/>
      <c r="C24" s="56"/>
    </row>
    <row r="25" spans="1:3" x14ac:dyDescent="0.25">
      <c r="A25" s="48" t="s">
        <v>74</v>
      </c>
      <c r="B25" s="69" t="s">
        <v>75</v>
      </c>
      <c r="C25" s="66"/>
    </row>
    <row r="26" spans="1:3" x14ac:dyDescent="0.25">
      <c r="A26" s="70">
        <v>1</v>
      </c>
      <c r="B26" s="68" t="s">
        <v>45</v>
      </c>
      <c r="C26" s="56">
        <v>143.67876999999999</v>
      </c>
    </row>
    <row r="27" spans="1:3" x14ac:dyDescent="0.25">
      <c r="A27" s="70">
        <v>2</v>
      </c>
      <c r="B27" s="68" t="s">
        <v>76</v>
      </c>
      <c r="C27" s="56">
        <v>32.877099999999999</v>
      </c>
    </row>
    <row r="28" spans="1:3" x14ac:dyDescent="0.25">
      <c r="A28" s="70">
        <v>3</v>
      </c>
      <c r="B28" s="68" t="s">
        <v>36</v>
      </c>
      <c r="C28" s="56">
        <v>0</v>
      </c>
    </row>
    <row r="29" spans="1:3" x14ac:dyDescent="0.25">
      <c r="A29" s="43" t="s">
        <v>77</v>
      </c>
      <c r="B29" s="67"/>
      <c r="C29" s="63">
        <f>SUM(C26:C28)</f>
        <v>176.55586999999997</v>
      </c>
    </row>
    <row r="30" spans="1:3" x14ac:dyDescent="0.25">
      <c r="A30" s="43"/>
      <c r="B30" s="68"/>
      <c r="C30" s="66"/>
    </row>
    <row r="31" spans="1:3" x14ac:dyDescent="0.25">
      <c r="A31" s="37" t="s">
        <v>78</v>
      </c>
      <c r="B31" s="62"/>
      <c r="C31" s="66"/>
    </row>
    <row r="32" spans="1:3" x14ac:dyDescent="0.25">
      <c r="A32" s="37" t="s">
        <v>72</v>
      </c>
      <c r="B32" s="65" t="s">
        <v>79</v>
      </c>
      <c r="C32" s="66"/>
    </row>
    <row r="33" spans="1:3" x14ac:dyDescent="0.25">
      <c r="A33" s="46">
        <v>1</v>
      </c>
      <c r="B33" s="45" t="s">
        <v>36</v>
      </c>
      <c r="C33" s="56">
        <v>0</v>
      </c>
    </row>
    <row r="34" spans="1:3" x14ac:dyDescent="0.25">
      <c r="A34" s="46">
        <v>2</v>
      </c>
      <c r="B34" s="45" t="s">
        <v>36</v>
      </c>
      <c r="C34" s="56">
        <v>0</v>
      </c>
    </row>
    <row r="35" spans="1:3" x14ac:dyDescent="0.25">
      <c r="A35" s="46">
        <v>3</v>
      </c>
      <c r="B35" s="45" t="s">
        <v>36</v>
      </c>
      <c r="C35" s="56">
        <v>0</v>
      </c>
    </row>
    <row r="36" spans="1:3" x14ac:dyDescent="0.25">
      <c r="A36" s="48" t="s">
        <v>74</v>
      </c>
      <c r="B36" s="65" t="s">
        <v>80</v>
      </c>
      <c r="C36" s="66"/>
    </row>
    <row r="37" spans="1:3" x14ac:dyDescent="0.25">
      <c r="A37" s="70">
        <v>1</v>
      </c>
      <c r="B37" s="45" t="s">
        <v>35</v>
      </c>
      <c r="C37" s="56">
        <v>157.74553000000009</v>
      </c>
    </row>
    <row r="38" spans="1:3" x14ac:dyDescent="0.25">
      <c r="A38" s="70">
        <v>2</v>
      </c>
      <c r="B38" s="45" t="s">
        <v>81</v>
      </c>
      <c r="C38" s="56">
        <v>49.762199999999993</v>
      </c>
    </row>
    <row r="39" spans="1:3" x14ac:dyDescent="0.25">
      <c r="A39" s="70">
        <v>3</v>
      </c>
      <c r="B39" s="45" t="s">
        <v>82</v>
      </c>
      <c r="C39" s="56">
        <v>39.542620000000014</v>
      </c>
    </row>
    <row r="40" spans="1:3" x14ac:dyDescent="0.25">
      <c r="A40" s="70">
        <v>4</v>
      </c>
      <c r="B40" s="45" t="s">
        <v>36</v>
      </c>
      <c r="C40" s="56">
        <v>0</v>
      </c>
    </row>
    <row r="41" spans="1:3" x14ac:dyDescent="0.25">
      <c r="A41" s="48" t="s">
        <v>83</v>
      </c>
      <c r="B41" s="67"/>
      <c r="C41" s="63">
        <f>SUM(C37:C40)</f>
        <v>247.05035000000009</v>
      </c>
    </row>
    <row r="42" spans="1:3" x14ac:dyDescent="0.25">
      <c r="A42" s="52"/>
      <c r="B42" s="67"/>
      <c r="C42" s="63"/>
    </row>
    <row r="43" spans="1:3" x14ac:dyDescent="0.25">
      <c r="A43" s="43" t="s">
        <v>84</v>
      </c>
      <c r="B43" s="68"/>
      <c r="C43" s="63">
        <f>C41+C29+C11</f>
        <v>883.65019659492953</v>
      </c>
    </row>
    <row r="44" spans="1:3" x14ac:dyDescent="0.25">
      <c r="A44" s="52"/>
      <c r="B44" s="67"/>
      <c r="C44" s="66"/>
    </row>
    <row r="45" spans="1:3" ht="15.75" thickBot="1" x14ac:dyDescent="0.3">
      <c r="A45" s="71" t="s">
        <v>30</v>
      </c>
      <c r="B45" s="72"/>
      <c r="C45" s="57">
        <f>'מקפת משלימה- נספח 1'!C41</f>
        <v>952209</v>
      </c>
    </row>
    <row r="47" spans="1:3" x14ac:dyDescent="0.25">
      <c r="C47" s="77"/>
    </row>
    <row r="48" spans="1:3" x14ac:dyDescent="0.25">
      <c r="C48" s="77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rightToLeft="1" workbookViewId="0">
      <pane ySplit="7" topLeftCell="A29" activePane="bottomLeft" state="frozen"/>
      <selection pane="bottomLeft" activeCell="C42" sqref="C42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3" x14ac:dyDescent="0.25">
      <c r="A1" s="84" t="s">
        <v>85</v>
      </c>
      <c r="B1" s="84"/>
      <c r="C1" s="1"/>
    </row>
    <row r="2" spans="1:3" x14ac:dyDescent="0.25">
      <c r="A2" s="4"/>
      <c r="B2" s="5"/>
      <c r="C2" s="6"/>
    </row>
    <row r="3" spans="1:3" x14ac:dyDescent="0.25">
      <c r="A3" s="7" t="s">
        <v>88</v>
      </c>
      <c r="B3" s="5"/>
      <c r="C3" s="6"/>
    </row>
    <row r="4" spans="1:3" x14ac:dyDescent="0.25">
      <c r="A4" s="8"/>
      <c r="B4" s="9"/>
      <c r="C4" s="9"/>
    </row>
    <row r="5" spans="1:3" ht="15.75" thickBot="1" x14ac:dyDescent="0.3">
      <c r="A5" s="7" t="s">
        <v>92</v>
      </c>
      <c r="B5" s="9"/>
      <c r="C5" s="9"/>
    </row>
    <row r="6" spans="1:3" ht="14.25" customHeight="1" x14ac:dyDescent="0.25">
      <c r="A6" s="78"/>
      <c r="B6" s="80"/>
      <c r="C6" s="82" t="s">
        <v>0</v>
      </c>
    </row>
    <row r="7" spans="1:3" x14ac:dyDescent="0.25">
      <c r="A7" s="79"/>
      <c r="B7" s="81"/>
      <c r="C7" s="83"/>
    </row>
    <row r="8" spans="1:3" x14ac:dyDescent="0.25">
      <c r="A8" s="10">
        <v>1</v>
      </c>
      <c r="B8" s="11" t="s">
        <v>1</v>
      </c>
      <c r="C8" s="12">
        <f>SUM(C9:C10)</f>
        <v>153.68771558157889</v>
      </c>
    </row>
    <row r="9" spans="1:3" x14ac:dyDescent="0.25">
      <c r="A9" s="20"/>
      <c r="B9" s="21" t="s">
        <v>2</v>
      </c>
      <c r="C9" s="13">
        <v>0.89452121253961014</v>
      </c>
    </row>
    <row r="10" spans="1:3" x14ac:dyDescent="0.25">
      <c r="A10" s="20"/>
      <c r="B10" s="21" t="s">
        <v>3</v>
      </c>
      <c r="C10" s="13">
        <v>152.79319436903927</v>
      </c>
    </row>
    <row r="11" spans="1:3" x14ac:dyDescent="0.25">
      <c r="A11" s="20"/>
      <c r="B11" s="21"/>
      <c r="C11" s="14"/>
    </row>
    <row r="12" spans="1:3" x14ac:dyDescent="0.25">
      <c r="A12" s="10">
        <v>2</v>
      </c>
      <c r="B12" s="11" t="s">
        <v>4</v>
      </c>
      <c r="C12" s="12">
        <f>SUM(C13:C14)</f>
        <v>17.159170501173875</v>
      </c>
    </row>
    <row r="13" spans="1:3" x14ac:dyDescent="0.25">
      <c r="A13" s="20"/>
      <c r="B13" s="22" t="s">
        <v>5</v>
      </c>
      <c r="C13" s="13">
        <v>0</v>
      </c>
    </row>
    <row r="14" spans="1:3" x14ac:dyDescent="0.25">
      <c r="A14" s="20"/>
      <c r="B14" s="22" t="s">
        <v>6</v>
      </c>
      <c r="C14" s="13">
        <v>17.159170501173875</v>
      </c>
    </row>
    <row r="15" spans="1:3" x14ac:dyDescent="0.25">
      <c r="A15" s="15"/>
      <c r="B15" s="16"/>
      <c r="C15" s="14"/>
    </row>
    <row r="16" spans="1:3" x14ac:dyDescent="0.25">
      <c r="A16" s="10">
        <v>3</v>
      </c>
      <c r="B16" s="11" t="s">
        <v>7</v>
      </c>
      <c r="C16" s="12">
        <f>SUM(C17:C19)</f>
        <v>13.703579999999999</v>
      </c>
    </row>
    <row r="17" spans="1:3" ht="30" x14ac:dyDescent="0.25">
      <c r="A17" s="20" t="s">
        <v>8</v>
      </c>
      <c r="B17" s="23" t="s">
        <v>9</v>
      </c>
      <c r="C17" s="13">
        <v>13.703579999999999</v>
      </c>
    </row>
    <row r="18" spans="1:3" x14ac:dyDescent="0.25">
      <c r="A18" s="20" t="s">
        <v>10</v>
      </c>
      <c r="B18" s="23" t="s">
        <v>11</v>
      </c>
      <c r="C18" s="13">
        <v>0</v>
      </c>
    </row>
    <row r="19" spans="1:3" x14ac:dyDescent="0.25">
      <c r="A19" s="20" t="s">
        <v>12</v>
      </c>
      <c r="B19" s="21" t="s">
        <v>13</v>
      </c>
      <c r="C19" s="13">
        <v>0</v>
      </c>
    </row>
    <row r="20" spans="1:3" x14ac:dyDescent="0.25">
      <c r="A20" s="17"/>
      <c r="B20" s="18"/>
      <c r="C20" s="14"/>
    </row>
    <row r="21" spans="1:3" x14ac:dyDescent="0.25">
      <c r="A21" s="24">
        <v>4</v>
      </c>
      <c r="B21" s="11" t="s">
        <v>14</v>
      </c>
      <c r="C21" s="12">
        <f>SUM(C22:C29)</f>
        <v>692.5442936816371</v>
      </c>
    </row>
    <row r="22" spans="1:3" x14ac:dyDescent="0.25">
      <c r="A22" s="20"/>
      <c r="B22" s="21" t="s">
        <v>15</v>
      </c>
      <c r="C22" s="19">
        <v>30.042225031228568</v>
      </c>
    </row>
    <row r="23" spans="1:3" x14ac:dyDescent="0.25">
      <c r="A23" s="20"/>
      <c r="B23" s="21" t="s">
        <v>16</v>
      </c>
      <c r="C23" s="19">
        <v>358.7881786504085</v>
      </c>
    </row>
    <row r="24" spans="1:3" x14ac:dyDescent="0.25">
      <c r="A24" s="20"/>
      <c r="B24" s="21" t="s">
        <v>17</v>
      </c>
      <c r="C24" s="19"/>
    </row>
    <row r="25" spans="1:3" x14ac:dyDescent="0.25">
      <c r="A25" s="20"/>
      <c r="B25" s="21" t="s">
        <v>18</v>
      </c>
      <c r="C25" s="19"/>
    </row>
    <row r="26" spans="1:3" x14ac:dyDescent="0.25">
      <c r="A26" s="20"/>
      <c r="B26" s="21" t="s">
        <v>19</v>
      </c>
      <c r="C26" s="13">
        <v>2.3E-3</v>
      </c>
    </row>
    <row r="27" spans="1:3" x14ac:dyDescent="0.25">
      <c r="A27" s="20"/>
      <c r="B27" s="21" t="s">
        <v>20</v>
      </c>
      <c r="C27" s="13">
        <v>163.57408000000004</v>
      </c>
    </row>
    <row r="28" spans="1:3" x14ac:dyDescent="0.25">
      <c r="A28" s="20"/>
      <c r="B28" s="21" t="s">
        <v>21</v>
      </c>
      <c r="C28" s="13">
        <v>0</v>
      </c>
    </row>
    <row r="29" spans="1:3" x14ac:dyDescent="0.25">
      <c r="A29" s="20"/>
      <c r="B29" s="21" t="s">
        <v>22</v>
      </c>
      <c r="C29" s="13">
        <v>140.13751000000002</v>
      </c>
    </row>
    <row r="30" spans="1:3" x14ac:dyDescent="0.25">
      <c r="A30" s="20"/>
      <c r="B30" s="21"/>
      <c r="C30" s="14"/>
    </row>
    <row r="31" spans="1:3" x14ac:dyDescent="0.25">
      <c r="A31" s="20">
        <v>5</v>
      </c>
      <c r="B31" s="11" t="s">
        <v>23</v>
      </c>
      <c r="C31" s="12">
        <v>0</v>
      </c>
    </row>
    <row r="32" spans="1:3" x14ac:dyDescent="0.25">
      <c r="A32" s="20" t="s">
        <v>8</v>
      </c>
      <c r="B32" s="21" t="s">
        <v>24</v>
      </c>
      <c r="C32" s="13"/>
    </row>
    <row r="33" spans="1:5" x14ac:dyDescent="0.25">
      <c r="A33" s="20" t="s">
        <v>10</v>
      </c>
      <c r="B33" s="21" t="s">
        <v>25</v>
      </c>
      <c r="C33" s="13"/>
    </row>
    <row r="34" spans="1:5" x14ac:dyDescent="0.25">
      <c r="A34" s="20"/>
      <c r="B34" s="21"/>
      <c r="C34" s="14"/>
    </row>
    <row r="35" spans="1:5" x14ac:dyDescent="0.25">
      <c r="A35" s="20">
        <v>6</v>
      </c>
      <c r="B35" s="11" t="s">
        <v>26</v>
      </c>
      <c r="C35" s="12">
        <f>C8+C12+C16+C21+C31</f>
        <v>877.09475976438989</v>
      </c>
    </row>
    <row r="36" spans="1:5" x14ac:dyDescent="0.25">
      <c r="A36" s="20"/>
      <c r="B36" s="21"/>
      <c r="C36" s="14"/>
    </row>
    <row r="37" spans="1:5" x14ac:dyDescent="0.25">
      <c r="A37" s="20">
        <v>7</v>
      </c>
      <c r="B37" s="11" t="s">
        <v>27</v>
      </c>
      <c r="C37" s="14"/>
    </row>
    <row r="38" spans="1:5" ht="30" x14ac:dyDescent="0.25">
      <c r="A38" s="20" t="s">
        <v>8</v>
      </c>
      <c r="B38" s="23" t="s">
        <v>28</v>
      </c>
      <c r="C38" s="76">
        <f>(C21+C17+C33)/C41</f>
        <v>1.1154528770978666E-3</v>
      </c>
    </row>
    <row r="39" spans="1:5" x14ac:dyDescent="0.25">
      <c r="A39" s="20" t="s">
        <v>10</v>
      </c>
      <c r="B39" s="21" t="s">
        <v>29</v>
      </c>
      <c r="C39" s="76">
        <f>C35/C42</f>
        <v>1.2792602966256261E-3</v>
      </c>
    </row>
    <row r="40" spans="1:5" x14ac:dyDescent="0.25">
      <c r="A40" s="20"/>
      <c r="B40" s="21"/>
      <c r="C40" s="14"/>
    </row>
    <row r="41" spans="1:5" ht="15.75" thickBot="1" x14ac:dyDescent="0.3">
      <c r="A41" s="25"/>
      <c r="B41" s="26" t="s">
        <v>30</v>
      </c>
      <c r="C41" s="75">
        <v>633149</v>
      </c>
    </row>
    <row r="42" spans="1:5" ht="15.75" thickBot="1" x14ac:dyDescent="0.3">
      <c r="A42" s="25"/>
      <c r="B42" s="26" t="s">
        <v>91</v>
      </c>
      <c r="C42" s="75">
        <v>685626.5</v>
      </c>
      <c r="E42" s="74"/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rightToLeft="1" workbookViewId="0">
      <pane ySplit="7" topLeftCell="A26" activePane="bottomLeft" state="frozen"/>
      <selection pane="bottomLeft" activeCell="A4" sqref="A4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3" x14ac:dyDescent="0.25">
      <c r="A1" s="84" t="s">
        <v>85</v>
      </c>
      <c r="B1" s="84"/>
      <c r="C1" s="1"/>
    </row>
    <row r="2" spans="1:3" x14ac:dyDescent="0.25">
      <c r="A2" s="4"/>
      <c r="B2" s="5"/>
      <c r="C2" s="6"/>
    </row>
    <row r="3" spans="1:3" x14ac:dyDescent="0.25">
      <c r="A3" s="7" t="s">
        <v>88</v>
      </c>
      <c r="B3" s="5"/>
      <c r="C3" s="6"/>
    </row>
    <row r="4" spans="1:3" x14ac:dyDescent="0.25">
      <c r="A4" s="8"/>
      <c r="B4" s="9"/>
      <c r="C4" s="9"/>
    </row>
    <row r="5" spans="1:3" ht="15.75" thickBot="1" x14ac:dyDescent="0.3">
      <c r="A5" s="7" t="s">
        <v>94</v>
      </c>
      <c r="B5" s="9"/>
      <c r="C5" s="9"/>
    </row>
    <row r="6" spans="1:3" ht="14.25" customHeight="1" x14ac:dyDescent="0.25">
      <c r="A6" s="78"/>
      <c r="B6" s="80"/>
      <c r="C6" s="82" t="s">
        <v>0</v>
      </c>
    </row>
    <row r="7" spans="1:3" x14ac:dyDescent="0.25">
      <c r="A7" s="79"/>
      <c r="B7" s="81"/>
      <c r="C7" s="83"/>
    </row>
    <row r="8" spans="1:3" x14ac:dyDescent="0.25">
      <c r="A8" s="10">
        <v>1</v>
      </c>
      <c r="B8" s="11" t="s">
        <v>1</v>
      </c>
      <c r="C8" s="12">
        <f>SUM(C9:C10)</f>
        <v>0.85613489432034029</v>
      </c>
    </row>
    <row r="9" spans="1:3" x14ac:dyDescent="0.25">
      <c r="A9" s="20"/>
      <c r="B9" s="21" t="s">
        <v>2</v>
      </c>
      <c r="C9" s="13">
        <v>1.7894019044660002E-2</v>
      </c>
    </row>
    <row r="10" spans="1:3" x14ac:dyDescent="0.25">
      <c r="A10" s="20"/>
      <c r="B10" s="21" t="s">
        <v>3</v>
      </c>
      <c r="C10" s="13">
        <v>0.83824087527568025</v>
      </c>
    </row>
    <row r="11" spans="1:3" x14ac:dyDescent="0.25">
      <c r="A11" s="20"/>
      <c r="B11" s="21"/>
      <c r="C11" s="14"/>
    </row>
    <row r="12" spans="1:3" x14ac:dyDescent="0.25">
      <c r="A12" s="10">
        <v>2</v>
      </c>
      <c r="B12" s="11" t="s">
        <v>4</v>
      </c>
      <c r="C12" s="12">
        <f>SUM(C13:C14)</f>
        <v>0.38022432070746004</v>
      </c>
    </row>
    <row r="13" spans="1:3" x14ac:dyDescent="0.25">
      <c r="A13" s="20"/>
      <c r="B13" s="22" t="s">
        <v>5</v>
      </c>
      <c r="C13" s="13">
        <v>0</v>
      </c>
    </row>
    <row r="14" spans="1:3" x14ac:dyDescent="0.25">
      <c r="A14" s="20"/>
      <c r="B14" s="22" t="s">
        <v>6</v>
      </c>
      <c r="C14" s="13">
        <v>0.38022432070746004</v>
      </c>
    </row>
    <row r="15" spans="1:3" x14ac:dyDescent="0.25">
      <c r="A15" s="15"/>
      <c r="B15" s="16"/>
      <c r="C15" s="14"/>
    </row>
    <row r="16" spans="1:3" x14ac:dyDescent="0.25">
      <c r="A16" s="10">
        <v>3</v>
      </c>
      <c r="B16" s="11" t="s">
        <v>7</v>
      </c>
      <c r="C16" s="12">
        <f>SUM(C17:C19)</f>
        <v>0</v>
      </c>
    </row>
    <row r="17" spans="1:3" ht="30" x14ac:dyDescent="0.25">
      <c r="A17" s="20" t="s">
        <v>8</v>
      </c>
      <c r="B17" s="23" t="s">
        <v>9</v>
      </c>
      <c r="C17" s="13">
        <v>0</v>
      </c>
    </row>
    <row r="18" spans="1:3" x14ac:dyDescent="0.25">
      <c r="A18" s="20" t="s">
        <v>10</v>
      </c>
      <c r="B18" s="23" t="s">
        <v>11</v>
      </c>
      <c r="C18" s="13">
        <v>0</v>
      </c>
    </row>
    <row r="19" spans="1:3" x14ac:dyDescent="0.25">
      <c r="A19" s="20" t="s">
        <v>12</v>
      </c>
      <c r="B19" s="21" t="s">
        <v>13</v>
      </c>
      <c r="C19" s="13">
        <v>0</v>
      </c>
    </row>
    <row r="20" spans="1:3" x14ac:dyDescent="0.25">
      <c r="A20" s="17"/>
      <c r="B20" s="18"/>
      <c r="C20" s="14"/>
    </row>
    <row r="21" spans="1:3" x14ac:dyDescent="0.25">
      <c r="A21" s="24">
        <v>4</v>
      </c>
      <c r="B21" s="11" t="s">
        <v>14</v>
      </c>
      <c r="C21" s="12">
        <f>SUM(C22:C29)</f>
        <v>1.7508100000000002</v>
      </c>
    </row>
    <row r="22" spans="1:3" x14ac:dyDescent="0.25">
      <c r="A22" s="20"/>
      <c r="B22" s="21" t="s">
        <v>15</v>
      </c>
      <c r="C22" s="19">
        <v>0</v>
      </c>
    </row>
    <row r="23" spans="1:3" x14ac:dyDescent="0.25">
      <c r="A23" s="20"/>
      <c r="B23" s="21" t="s">
        <v>16</v>
      </c>
      <c r="C23" s="19">
        <v>0</v>
      </c>
    </row>
    <row r="24" spans="1:3" x14ac:dyDescent="0.25">
      <c r="A24" s="20"/>
      <c r="B24" s="21" t="s">
        <v>17</v>
      </c>
      <c r="C24" s="19"/>
    </row>
    <row r="25" spans="1:3" x14ac:dyDescent="0.25">
      <c r="A25" s="20"/>
      <c r="B25" s="21" t="s">
        <v>18</v>
      </c>
      <c r="C25" s="19"/>
    </row>
    <row r="26" spans="1:3" x14ac:dyDescent="0.25">
      <c r="A26" s="20"/>
      <c r="B26" s="21" t="s">
        <v>19</v>
      </c>
      <c r="C26" s="13">
        <v>-1E-4</v>
      </c>
    </row>
    <row r="27" spans="1:3" x14ac:dyDescent="0.25">
      <c r="A27" s="20"/>
      <c r="B27" s="21" t="s">
        <v>20</v>
      </c>
      <c r="C27" s="13">
        <v>1.7509100000000002</v>
      </c>
    </row>
    <row r="28" spans="1:3" x14ac:dyDescent="0.25">
      <c r="A28" s="20"/>
      <c r="B28" s="21" t="s">
        <v>21</v>
      </c>
      <c r="C28" s="13">
        <v>0</v>
      </c>
    </row>
    <row r="29" spans="1:3" x14ac:dyDescent="0.25">
      <c r="A29" s="20"/>
      <c r="B29" s="21" t="s">
        <v>22</v>
      </c>
      <c r="C29" s="13">
        <v>0</v>
      </c>
    </row>
    <row r="30" spans="1:3" x14ac:dyDescent="0.25">
      <c r="A30" s="20"/>
      <c r="B30" s="21"/>
      <c r="C30" s="14"/>
    </row>
    <row r="31" spans="1:3" x14ac:dyDescent="0.25">
      <c r="A31" s="20">
        <v>5</v>
      </c>
      <c r="B31" s="11" t="s">
        <v>23</v>
      </c>
      <c r="C31" s="12">
        <v>0</v>
      </c>
    </row>
    <row r="32" spans="1:3" x14ac:dyDescent="0.25">
      <c r="A32" s="20" t="s">
        <v>8</v>
      </c>
      <c r="B32" s="21" t="s">
        <v>24</v>
      </c>
      <c r="C32" s="13"/>
    </row>
    <row r="33" spans="1:5" x14ac:dyDescent="0.25">
      <c r="A33" s="20" t="s">
        <v>10</v>
      </c>
      <c r="B33" s="21" t="s">
        <v>25</v>
      </c>
      <c r="C33" s="13"/>
    </row>
    <row r="34" spans="1:5" x14ac:dyDescent="0.25">
      <c r="A34" s="20"/>
      <c r="B34" s="21"/>
      <c r="C34" s="14"/>
    </row>
    <row r="35" spans="1:5" x14ac:dyDescent="0.25">
      <c r="A35" s="20">
        <v>6</v>
      </c>
      <c r="B35" s="11" t="s">
        <v>26</v>
      </c>
      <c r="C35" s="12">
        <f>C8+C12+C16+C21+C31</f>
        <v>2.9871692150278006</v>
      </c>
    </row>
    <row r="36" spans="1:5" x14ac:dyDescent="0.25">
      <c r="A36" s="20"/>
      <c r="B36" s="21"/>
      <c r="C36" s="14"/>
    </row>
    <row r="37" spans="1:5" x14ac:dyDescent="0.25">
      <c r="A37" s="20">
        <v>7</v>
      </c>
      <c r="B37" s="11" t="s">
        <v>27</v>
      </c>
      <c r="C37" s="14"/>
    </row>
    <row r="38" spans="1:5" ht="30" x14ac:dyDescent="0.25">
      <c r="A38" s="20" t="s">
        <v>8</v>
      </c>
      <c r="B38" s="23" t="s">
        <v>28</v>
      </c>
      <c r="C38" s="76">
        <f>(C21+C17+C33)/C41</f>
        <v>8.3094921689606089E-4</v>
      </c>
      <c r="D38" s="2" t="s">
        <v>31</v>
      </c>
    </row>
    <row r="39" spans="1:5" x14ac:dyDescent="0.25">
      <c r="A39" s="20" t="s">
        <v>10</v>
      </c>
      <c r="B39" s="21" t="s">
        <v>29</v>
      </c>
      <c r="C39" s="76">
        <f>C35/C42</f>
        <v>1.0747145943615041E-3</v>
      </c>
    </row>
    <row r="40" spans="1:5" x14ac:dyDescent="0.25">
      <c r="A40" s="20"/>
      <c r="B40" s="21"/>
      <c r="C40" s="14"/>
    </row>
    <row r="41" spans="1:5" ht="15.75" thickBot="1" x14ac:dyDescent="0.3">
      <c r="A41" s="25"/>
      <c r="B41" s="26" t="s">
        <v>30</v>
      </c>
      <c r="C41" s="75">
        <v>2107</v>
      </c>
    </row>
    <row r="42" spans="1:5" ht="15.75" thickBot="1" x14ac:dyDescent="0.3">
      <c r="A42" s="25"/>
      <c r="B42" s="26" t="s">
        <v>91</v>
      </c>
      <c r="C42" s="75">
        <v>2779.5</v>
      </c>
      <c r="E42" s="74"/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rightToLeft="1" workbookViewId="0">
      <pane ySplit="7" topLeftCell="A29" activePane="bottomLeft" state="frozen"/>
      <selection pane="bottomLeft" activeCell="A4" sqref="A4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3" x14ac:dyDescent="0.25">
      <c r="A1" s="84" t="s">
        <v>85</v>
      </c>
      <c r="B1" s="84"/>
      <c r="C1" s="1"/>
    </row>
    <row r="2" spans="1:3" x14ac:dyDescent="0.25">
      <c r="A2" s="4"/>
      <c r="B2" s="5"/>
      <c r="C2" s="6"/>
    </row>
    <row r="3" spans="1:3" x14ac:dyDescent="0.25">
      <c r="A3" s="7" t="s">
        <v>88</v>
      </c>
      <c r="B3" s="5"/>
      <c r="C3" s="6"/>
    </row>
    <row r="4" spans="1:3" x14ac:dyDescent="0.25">
      <c r="A4" s="8"/>
      <c r="B4" s="9"/>
      <c r="C4" s="9"/>
    </row>
    <row r="5" spans="1:3" ht="15.75" thickBot="1" x14ac:dyDescent="0.3">
      <c r="A5" s="7" t="s">
        <v>95</v>
      </c>
      <c r="B5" s="9"/>
      <c r="C5" s="9"/>
    </row>
    <row r="6" spans="1:3" ht="14.25" customHeight="1" x14ac:dyDescent="0.25">
      <c r="A6" s="78"/>
      <c r="B6" s="80"/>
      <c r="C6" s="82" t="s">
        <v>0</v>
      </c>
    </row>
    <row r="7" spans="1:3" x14ac:dyDescent="0.25">
      <c r="A7" s="79"/>
      <c r="B7" s="81"/>
      <c r="C7" s="83"/>
    </row>
    <row r="8" spans="1:3" x14ac:dyDescent="0.25">
      <c r="A8" s="10">
        <v>1</v>
      </c>
      <c r="B8" s="11" t="s">
        <v>1</v>
      </c>
      <c r="C8" s="12">
        <f>SUM(C9:C10)</f>
        <v>6.2979367098776109</v>
      </c>
    </row>
    <row r="9" spans="1:3" x14ac:dyDescent="0.25">
      <c r="A9" s="20"/>
      <c r="B9" s="21" t="s">
        <v>2</v>
      </c>
      <c r="C9" s="13">
        <v>2.9028921388600001E-3</v>
      </c>
    </row>
    <row r="10" spans="1:3" x14ac:dyDescent="0.25">
      <c r="A10" s="20"/>
      <c r="B10" s="21" t="s">
        <v>3</v>
      </c>
      <c r="C10" s="13">
        <v>6.2950338177387506</v>
      </c>
    </row>
    <row r="11" spans="1:3" x14ac:dyDescent="0.25">
      <c r="A11" s="20"/>
      <c r="B11" s="21"/>
      <c r="C11" s="14"/>
    </row>
    <row r="12" spans="1:3" x14ac:dyDescent="0.25">
      <c r="A12" s="10">
        <v>2</v>
      </c>
      <c r="B12" s="11" t="s">
        <v>4</v>
      </c>
      <c r="C12" s="12">
        <f>SUM(C13:C14)</f>
        <v>0.17065298311635996</v>
      </c>
    </row>
    <row r="13" spans="1:3" x14ac:dyDescent="0.25">
      <c r="A13" s="20"/>
      <c r="B13" s="22" t="s">
        <v>5</v>
      </c>
      <c r="C13" s="13">
        <v>0</v>
      </c>
    </row>
    <row r="14" spans="1:3" x14ac:dyDescent="0.25">
      <c r="A14" s="20"/>
      <c r="B14" s="22" t="s">
        <v>6</v>
      </c>
      <c r="C14" s="13">
        <v>0.17065298311635996</v>
      </c>
    </row>
    <row r="15" spans="1:3" x14ac:dyDescent="0.25">
      <c r="A15" s="15"/>
      <c r="B15" s="16"/>
      <c r="C15" s="14"/>
    </row>
    <row r="16" spans="1:3" x14ac:dyDescent="0.25">
      <c r="A16" s="10">
        <v>3</v>
      </c>
      <c r="B16" s="11" t="s">
        <v>7</v>
      </c>
      <c r="C16" s="12">
        <f>SUM(C17:C19)</f>
        <v>0</v>
      </c>
    </row>
    <row r="17" spans="1:3" ht="30" x14ac:dyDescent="0.25">
      <c r="A17" s="20" t="s">
        <v>8</v>
      </c>
      <c r="B17" s="23" t="s">
        <v>9</v>
      </c>
      <c r="C17" s="13">
        <v>0</v>
      </c>
    </row>
    <row r="18" spans="1:3" x14ac:dyDescent="0.25">
      <c r="A18" s="20" t="s">
        <v>10</v>
      </c>
      <c r="B18" s="23" t="s">
        <v>11</v>
      </c>
      <c r="C18" s="13">
        <v>0</v>
      </c>
    </row>
    <row r="19" spans="1:3" x14ac:dyDescent="0.25">
      <c r="A19" s="20" t="s">
        <v>12</v>
      </c>
      <c r="B19" s="21" t="s">
        <v>13</v>
      </c>
      <c r="C19" s="13">
        <v>0</v>
      </c>
    </row>
    <row r="20" spans="1:3" x14ac:dyDescent="0.25">
      <c r="A20" s="17"/>
      <c r="B20" s="18"/>
      <c r="C20" s="14"/>
    </row>
    <row r="21" spans="1:3" x14ac:dyDescent="0.25">
      <c r="A21" s="24">
        <v>4</v>
      </c>
      <c r="B21" s="11" t="s">
        <v>14</v>
      </c>
      <c r="C21" s="12">
        <f>SUM(C22:C29)</f>
        <v>11.677799999999992</v>
      </c>
    </row>
    <row r="22" spans="1:3" x14ac:dyDescent="0.25">
      <c r="A22" s="20"/>
      <c r="B22" s="21" t="s">
        <v>15</v>
      </c>
      <c r="C22" s="19">
        <v>0</v>
      </c>
    </row>
    <row r="23" spans="1:3" x14ac:dyDescent="0.25">
      <c r="A23" s="20"/>
      <c r="B23" s="21" t="s">
        <v>16</v>
      </c>
      <c r="C23" s="19">
        <v>0</v>
      </c>
    </row>
    <row r="24" spans="1:3" x14ac:dyDescent="0.25">
      <c r="A24" s="20"/>
      <c r="B24" s="21" t="s">
        <v>17</v>
      </c>
      <c r="C24" s="19"/>
    </row>
    <row r="25" spans="1:3" x14ac:dyDescent="0.25">
      <c r="A25" s="20"/>
      <c r="B25" s="21" t="s">
        <v>18</v>
      </c>
      <c r="C25" s="19"/>
    </row>
    <row r="26" spans="1:3" x14ac:dyDescent="0.25">
      <c r="A26" s="20"/>
      <c r="B26" s="21" t="s">
        <v>19</v>
      </c>
      <c r="C26" s="13">
        <v>1.7000000000000001E-4</v>
      </c>
    </row>
    <row r="27" spans="1:3" x14ac:dyDescent="0.25">
      <c r="A27" s="20"/>
      <c r="B27" s="21" t="s">
        <v>20</v>
      </c>
      <c r="C27" s="13">
        <v>10.773839999999991</v>
      </c>
    </row>
    <row r="28" spans="1:3" x14ac:dyDescent="0.25">
      <c r="A28" s="20"/>
      <c r="B28" s="21" t="s">
        <v>21</v>
      </c>
      <c r="C28" s="13">
        <v>0</v>
      </c>
    </row>
    <row r="29" spans="1:3" x14ac:dyDescent="0.25">
      <c r="A29" s="20"/>
      <c r="B29" s="21" t="s">
        <v>22</v>
      </c>
      <c r="C29" s="13">
        <v>0.90378999999999998</v>
      </c>
    </row>
    <row r="30" spans="1:3" x14ac:dyDescent="0.25">
      <c r="A30" s="20"/>
      <c r="B30" s="21"/>
      <c r="C30" s="14"/>
    </row>
    <row r="31" spans="1:3" x14ac:dyDescent="0.25">
      <c r="A31" s="20">
        <v>5</v>
      </c>
      <c r="B31" s="11" t="s">
        <v>23</v>
      </c>
      <c r="C31" s="12">
        <v>0</v>
      </c>
    </row>
    <row r="32" spans="1:3" x14ac:dyDescent="0.25">
      <c r="A32" s="20" t="s">
        <v>8</v>
      </c>
      <c r="B32" s="21" t="s">
        <v>24</v>
      </c>
      <c r="C32" s="13"/>
    </row>
    <row r="33" spans="1:5" x14ac:dyDescent="0.25">
      <c r="A33" s="20" t="s">
        <v>10</v>
      </c>
      <c r="B33" s="21" t="s">
        <v>25</v>
      </c>
      <c r="C33" s="13"/>
    </row>
    <row r="34" spans="1:5" x14ac:dyDescent="0.25">
      <c r="A34" s="20"/>
      <c r="B34" s="21"/>
      <c r="C34" s="14"/>
    </row>
    <row r="35" spans="1:5" x14ac:dyDescent="0.25">
      <c r="A35" s="20">
        <v>6</v>
      </c>
      <c r="B35" s="11" t="s">
        <v>26</v>
      </c>
      <c r="C35" s="12">
        <f>C8+C12+C16+C21+C31</f>
        <v>18.146389692993964</v>
      </c>
    </row>
    <row r="36" spans="1:5" x14ac:dyDescent="0.25">
      <c r="A36" s="20"/>
      <c r="B36" s="21"/>
      <c r="C36" s="14"/>
    </row>
    <row r="37" spans="1:5" x14ac:dyDescent="0.25">
      <c r="A37" s="20">
        <v>7</v>
      </c>
      <c r="B37" s="11" t="s">
        <v>27</v>
      </c>
      <c r="C37" s="14"/>
    </row>
    <row r="38" spans="1:5" ht="30" x14ac:dyDescent="0.25">
      <c r="A38" s="20" t="s">
        <v>8</v>
      </c>
      <c r="B38" s="23" t="s">
        <v>28</v>
      </c>
      <c r="C38" s="76">
        <f>(C21+C17+C33)/C41</f>
        <v>1.006446608635697E-3</v>
      </c>
    </row>
    <row r="39" spans="1:5" x14ac:dyDescent="0.25">
      <c r="A39" s="20" t="s">
        <v>10</v>
      </c>
      <c r="B39" s="21" t="s">
        <v>29</v>
      </c>
      <c r="C39" s="76">
        <f>C35/C42</f>
        <v>1.1051730986323556E-3</v>
      </c>
    </row>
    <row r="40" spans="1:5" x14ac:dyDescent="0.25">
      <c r="A40" s="20"/>
      <c r="B40" s="21"/>
      <c r="C40" s="14"/>
    </row>
    <row r="41" spans="1:5" ht="15.75" thickBot="1" x14ac:dyDescent="0.3">
      <c r="A41" s="25"/>
      <c r="B41" s="26" t="s">
        <v>30</v>
      </c>
      <c r="C41" s="75">
        <v>11603</v>
      </c>
    </row>
    <row r="42" spans="1:5" ht="15.75" thickBot="1" x14ac:dyDescent="0.3">
      <c r="A42" s="25"/>
      <c r="B42" s="26" t="s">
        <v>91</v>
      </c>
      <c r="C42" s="75">
        <v>16419.5</v>
      </c>
      <c r="E42" s="74"/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rightToLeft="1" workbookViewId="0">
      <pane ySplit="7" topLeftCell="A29" activePane="bottomLeft" state="frozen"/>
      <selection pane="bottomLeft" activeCell="A4" sqref="A4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3" x14ac:dyDescent="0.25">
      <c r="A1" s="84" t="s">
        <v>85</v>
      </c>
      <c r="B1" s="84"/>
      <c r="C1" s="1"/>
    </row>
    <row r="2" spans="1:3" x14ac:dyDescent="0.25">
      <c r="A2" s="4"/>
      <c r="B2" s="5"/>
      <c r="C2" s="6"/>
    </row>
    <row r="3" spans="1:3" x14ac:dyDescent="0.25">
      <c r="A3" s="7" t="s">
        <v>88</v>
      </c>
      <c r="B3" s="5"/>
      <c r="C3" s="6"/>
    </row>
    <row r="4" spans="1:3" x14ac:dyDescent="0.25">
      <c r="A4" s="8"/>
      <c r="B4" s="9"/>
      <c r="C4" s="9"/>
    </row>
    <row r="5" spans="1:3" ht="15.75" thickBot="1" x14ac:dyDescent="0.3">
      <c r="A5" s="7" t="s">
        <v>96</v>
      </c>
      <c r="B5" s="9"/>
      <c r="C5" s="9"/>
    </row>
    <row r="6" spans="1:3" ht="14.25" customHeight="1" x14ac:dyDescent="0.25">
      <c r="A6" s="78"/>
      <c r="B6" s="80"/>
      <c r="C6" s="82" t="s">
        <v>0</v>
      </c>
    </row>
    <row r="7" spans="1:3" x14ac:dyDescent="0.25">
      <c r="A7" s="79"/>
      <c r="B7" s="81"/>
      <c r="C7" s="83"/>
    </row>
    <row r="8" spans="1:3" x14ac:dyDescent="0.25">
      <c r="A8" s="10">
        <v>1</v>
      </c>
      <c r="B8" s="11" t="s">
        <v>1</v>
      </c>
      <c r="C8" s="12">
        <f>SUM(C9:C10)</f>
        <v>0.58867595530501005</v>
      </c>
    </row>
    <row r="9" spans="1:3" x14ac:dyDescent="0.25">
      <c r="A9" s="20"/>
      <c r="B9" s="21" t="s">
        <v>2</v>
      </c>
      <c r="C9" s="13">
        <v>1.155189789355E-2</v>
      </c>
    </row>
    <row r="10" spans="1:3" x14ac:dyDescent="0.25">
      <c r="A10" s="20"/>
      <c r="B10" s="21" t="s">
        <v>3</v>
      </c>
      <c r="C10" s="13">
        <v>0.57712405741146</v>
      </c>
    </row>
    <row r="11" spans="1:3" x14ac:dyDescent="0.25">
      <c r="A11" s="20"/>
      <c r="B11" s="21"/>
      <c r="C11" s="14"/>
    </row>
    <row r="12" spans="1:3" x14ac:dyDescent="0.25">
      <c r="A12" s="10">
        <v>2</v>
      </c>
      <c r="B12" s="11" t="s">
        <v>4</v>
      </c>
      <c r="C12" s="12">
        <f>SUM(C13:C14)</f>
        <v>1.3967256080758899</v>
      </c>
    </row>
    <row r="13" spans="1:3" x14ac:dyDescent="0.25">
      <c r="A13" s="20"/>
      <c r="B13" s="22" t="s">
        <v>5</v>
      </c>
      <c r="C13" s="13">
        <v>0</v>
      </c>
    </row>
    <row r="14" spans="1:3" x14ac:dyDescent="0.25">
      <c r="A14" s="20"/>
      <c r="B14" s="22" t="s">
        <v>6</v>
      </c>
      <c r="C14" s="13">
        <v>1.3967256080758899</v>
      </c>
    </row>
    <row r="15" spans="1:3" x14ac:dyDescent="0.25">
      <c r="A15" s="15"/>
      <c r="B15" s="16"/>
      <c r="C15" s="14"/>
    </row>
    <row r="16" spans="1:3" x14ac:dyDescent="0.25">
      <c r="A16" s="10">
        <v>3</v>
      </c>
      <c r="B16" s="11" t="s">
        <v>7</v>
      </c>
      <c r="C16" s="12">
        <f>SUM(C17:C19)</f>
        <v>0</v>
      </c>
    </row>
    <row r="17" spans="1:3" ht="30" x14ac:dyDescent="0.25">
      <c r="A17" s="20" t="s">
        <v>8</v>
      </c>
      <c r="B17" s="23" t="s">
        <v>9</v>
      </c>
      <c r="C17" s="13">
        <v>0</v>
      </c>
    </row>
    <row r="18" spans="1:3" x14ac:dyDescent="0.25">
      <c r="A18" s="20" t="s">
        <v>10</v>
      </c>
      <c r="B18" s="23" t="s">
        <v>11</v>
      </c>
      <c r="C18" s="13">
        <v>0</v>
      </c>
    </row>
    <row r="19" spans="1:3" x14ac:dyDescent="0.25">
      <c r="A19" s="20" t="s">
        <v>12</v>
      </c>
      <c r="B19" s="21" t="s">
        <v>13</v>
      </c>
      <c r="C19" s="13">
        <v>0</v>
      </c>
    </row>
    <row r="20" spans="1:3" x14ac:dyDescent="0.25">
      <c r="A20" s="17"/>
      <c r="B20" s="18"/>
      <c r="C20" s="14"/>
    </row>
    <row r="21" spans="1:3" x14ac:dyDescent="0.25">
      <c r="A21" s="24">
        <v>4</v>
      </c>
      <c r="B21" s="11" t="s">
        <v>14</v>
      </c>
      <c r="C21" s="12">
        <f>SUM(C22:C29)</f>
        <v>1.0501599999999998</v>
      </c>
    </row>
    <row r="22" spans="1:3" x14ac:dyDescent="0.25">
      <c r="A22" s="20"/>
      <c r="B22" s="21" t="s">
        <v>15</v>
      </c>
      <c r="C22" s="19">
        <v>0</v>
      </c>
    </row>
    <row r="23" spans="1:3" x14ac:dyDescent="0.25">
      <c r="A23" s="20"/>
      <c r="B23" s="21" t="s">
        <v>16</v>
      </c>
      <c r="C23" s="19">
        <v>0</v>
      </c>
    </row>
    <row r="24" spans="1:3" x14ac:dyDescent="0.25">
      <c r="A24" s="20"/>
      <c r="B24" s="21" t="s">
        <v>17</v>
      </c>
      <c r="C24" s="19"/>
    </row>
    <row r="25" spans="1:3" x14ac:dyDescent="0.25">
      <c r="A25" s="20"/>
      <c r="B25" s="21" t="s">
        <v>18</v>
      </c>
      <c r="C25" s="19"/>
    </row>
    <row r="26" spans="1:3" x14ac:dyDescent="0.25">
      <c r="A26" s="20"/>
      <c r="B26" s="21" t="s">
        <v>19</v>
      </c>
      <c r="C26" s="13">
        <v>0</v>
      </c>
    </row>
    <row r="27" spans="1:3" x14ac:dyDescent="0.25">
      <c r="A27" s="20"/>
      <c r="B27" s="21" t="s">
        <v>20</v>
      </c>
      <c r="C27" s="13">
        <v>0.28876999999999992</v>
      </c>
    </row>
    <row r="28" spans="1:3" x14ac:dyDescent="0.25">
      <c r="A28" s="20"/>
      <c r="B28" s="21" t="s">
        <v>21</v>
      </c>
      <c r="C28" s="13">
        <v>0</v>
      </c>
    </row>
    <row r="29" spans="1:3" x14ac:dyDescent="0.25">
      <c r="A29" s="20"/>
      <c r="B29" s="21" t="s">
        <v>22</v>
      </c>
      <c r="C29" s="13">
        <v>0.7613899999999999</v>
      </c>
    </row>
    <row r="30" spans="1:3" x14ac:dyDescent="0.25">
      <c r="A30" s="20"/>
      <c r="B30" s="21"/>
      <c r="C30" s="14"/>
    </row>
    <row r="31" spans="1:3" x14ac:dyDescent="0.25">
      <c r="A31" s="20">
        <v>5</v>
      </c>
      <c r="B31" s="11" t="s">
        <v>23</v>
      </c>
      <c r="C31" s="12">
        <v>0</v>
      </c>
    </row>
    <row r="32" spans="1:3" x14ac:dyDescent="0.25">
      <c r="A32" s="20" t="s">
        <v>8</v>
      </c>
      <c r="B32" s="21" t="s">
        <v>24</v>
      </c>
      <c r="C32" s="13"/>
    </row>
    <row r="33" spans="1:5" x14ac:dyDescent="0.25">
      <c r="A33" s="20" t="s">
        <v>10</v>
      </c>
      <c r="B33" s="21" t="s">
        <v>25</v>
      </c>
      <c r="C33" s="13"/>
    </row>
    <row r="34" spans="1:5" x14ac:dyDescent="0.25">
      <c r="A34" s="20"/>
      <c r="B34" s="21"/>
      <c r="C34" s="14"/>
    </row>
    <row r="35" spans="1:5" x14ac:dyDescent="0.25">
      <c r="A35" s="20">
        <v>6</v>
      </c>
      <c r="B35" s="11" t="s">
        <v>26</v>
      </c>
      <c r="C35" s="12">
        <f>C8+C12+C16+C21+C31</f>
        <v>3.0355615633808997</v>
      </c>
    </row>
    <row r="36" spans="1:5" x14ac:dyDescent="0.25">
      <c r="A36" s="20"/>
      <c r="B36" s="21"/>
      <c r="C36" s="14"/>
    </row>
    <row r="37" spans="1:5" x14ac:dyDescent="0.25">
      <c r="A37" s="20">
        <v>7</v>
      </c>
      <c r="B37" s="11" t="s">
        <v>27</v>
      </c>
      <c r="C37" s="14"/>
    </row>
    <row r="38" spans="1:5" ht="30" x14ac:dyDescent="0.25">
      <c r="A38" s="20" t="s">
        <v>8</v>
      </c>
      <c r="B38" s="23" t="s">
        <v>28</v>
      </c>
      <c r="C38" s="76">
        <f>(C21+C17+C33)/C41</f>
        <v>2.7767318878900047E-4</v>
      </c>
    </row>
    <row r="39" spans="1:5" x14ac:dyDescent="0.25">
      <c r="A39" s="20" t="s">
        <v>10</v>
      </c>
      <c r="B39" s="21" t="s">
        <v>29</v>
      </c>
      <c r="C39" s="76">
        <f>C35/C42</f>
        <v>7.8804817325568526E-4</v>
      </c>
    </row>
    <row r="40" spans="1:5" x14ac:dyDescent="0.25">
      <c r="A40" s="20"/>
      <c r="B40" s="21"/>
      <c r="C40" s="14"/>
    </row>
    <row r="41" spans="1:5" ht="15.75" thickBot="1" x14ac:dyDescent="0.3">
      <c r="A41" s="25"/>
      <c r="B41" s="26" t="s">
        <v>30</v>
      </c>
      <c r="C41" s="75">
        <v>3782</v>
      </c>
    </row>
    <row r="42" spans="1:5" ht="15.75" thickBot="1" x14ac:dyDescent="0.3">
      <c r="A42" s="25"/>
      <c r="B42" s="26" t="s">
        <v>91</v>
      </c>
      <c r="C42" s="75">
        <v>3852</v>
      </c>
      <c r="E42" s="74"/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rightToLeft="1" workbookViewId="0">
      <pane ySplit="7" topLeftCell="A29" activePane="bottomLeft" state="frozen"/>
      <selection pane="bottomLeft" activeCell="A4" sqref="A4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3" x14ac:dyDescent="0.25">
      <c r="A1" s="84" t="s">
        <v>85</v>
      </c>
      <c r="B1" s="84"/>
      <c r="C1" s="1"/>
    </row>
    <row r="2" spans="1:3" x14ac:dyDescent="0.25">
      <c r="A2" s="4"/>
      <c r="B2" s="5"/>
      <c r="C2" s="6"/>
    </row>
    <row r="3" spans="1:3" x14ac:dyDescent="0.25">
      <c r="A3" s="7" t="s">
        <v>88</v>
      </c>
      <c r="B3" s="5"/>
      <c r="C3" s="6"/>
    </row>
    <row r="4" spans="1:3" x14ac:dyDescent="0.25">
      <c r="A4" s="8"/>
      <c r="B4" s="9"/>
      <c r="C4" s="9"/>
    </row>
    <row r="5" spans="1:3" ht="15.75" thickBot="1" x14ac:dyDescent="0.3">
      <c r="A5" s="7" t="s">
        <v>97</v>
      </c>
      <c r="B5" s="9"/>
      <c r="C5" s="9"/>
    </row>
    <row r="6" spans="1:3" ht="14.25" customHeight="1" x14ac:dyDescent="0.25">
      <c r="A6" s="78"/>
      <c r="B6" s="80"/>
      <c r="C6" s="82" t="s">
        <v>0</v>
      </c>
    </row>
    <row r="7" spans="1:3" x14ac:dyDescent="0.25">
      <c r="A7" s="79"/>
      <c r="B7" s="81"/>
      <c r="C7" s="83"/>
    </row>
    <row r="8" spans="1:3" x14ac:dyDescent="0.25">
      <c r="A8" s="10">
        <v>1</v>
      </c>
      <c r="B8" s="11" t="s">
        <v>1</v>
      </c>
      <c r="C8" s="12">
        <f>SUM(C9:C10)</f>
        <v>0.21216887727733</v>
      </c>
    </row>
    <row r="9" spans="1:3" x14ac:dyDescent="0.25">
      <c r="A9" s="20"/>
      <c r="B9" s="21" t="s">
        <v>2</v>
      </c>
      <c r="C9" s="13">
        <v>2.6231536281769999E-2</v>
      </c>
    </row>
    <row r="10" spans="1:3" x14ac:dyDescent="0.25">
      <c r="A10" s="20"/>
      <c r="B10" s="21" t="s">
        <v>3</v>
      </c>
      <c r="C10" s="13">
        <v>0.18593734099556</v>
      </c>
    </row>
    <row r="11" spans="1:3" x14ac:dyDescent="0.25">
      <c r="A11" s="20"/>
      <c r="B11" s="21"/>
      <c r="C11" s="14"/>
    </row>
    <row r="12" spans="1:3" x14ac:dyDescent="0.25">
      <c r="A12" s="10">
        <v>2</v>
      </c>
      <c r="B12" s="11" t="s">
        <v>4</v>
      </c>
      <c r="C12" s="12">
        <f>SUM(C13:C14)</f>
        <v>8.5500000000000007E-2</v>
      </c>
    </row>
    <row r="13" spans="1:3" x14ac:dyDescent="0.25">
      <c r="A13" s="20"/>
      <c r="B13" s="22" t="s">
        <v>5</v>
      </c>
      <c r="C13" s="13">
        <v>0</v>
      </c>
    </row>
    <row r="14" spans="1:3" x14ac:dyDescent="0.25">
      <c r="A14" s="20"/>
      <c r="B14" s="22" t="s">
        <v>6</v>
      </c>
      <c r="C14" s="13">
        <v>8.5500000000000007E-2</v>
      </c>
    </row>
    <row r="15" spans="1:3" x14ac:dyDescent="0.25">
      <c r="A15" s="15"/>
      <c r="B15" s="16"/>
      <c r="C15" s="14"/>
    </row>
    <row r="16" spans="1:3" x14ac:dyDescent="0.25">
      <c r="A16" s="10">
        <v>3</v>
      </c>
      <c r="B16" s="11" t="s">
        <v>7</v>
      </c>
      <c r="C16" s="12">
        <f>SUM(C17:C19)</f>
        <v>0</v>
      </c>
    </row>
    <row r="17" spans="1:3" ht="30" x14ac:dyDescent="0.25">
      <c r="A17" s="20" t="s">
        <v>8</v>
      </c>
      <c r="B17" s="23" t="s">
        <v>9</v>
      </c>
      <c r="C17" s="13">
        <v>0</v>
      </c>
    </row>
    <row r="18" spans="1:3" x14ac:dyDescent="0.25">
      <c r="A18" s="20" t="s">
        <v>10</v>
      </c>
      <c r="B18" s="23" t="s">
        <v>11</v>
      </c>
      <c r="C18" s="13">
        <v>0</v>
      </c>
    </row>
    <row r="19" spans="1:3" x14ac:dyDescent="0.25">
      <c r="A19" s="20" t="s">
        <v>12</v>
      </c>
      <c r="B19" s="21" t="s">
        <v>13</v>
      </c>
      <c r="C19" s="13">
        <v>0</v>
      </c>
    </row>
    <row r="20" spans="1:3" x14ac:dyDescent="0.25">
      <c r="A20" s="17"/>
      <c r="B20" s="18"/>
      <c r="C20" s="14"/>
    </row>
    <row r="21" spans="1:3" x14ac:dyDescent="0.25">
      <c r="A21" s="24">
        <v>4</v>
      </c>
      <c r="B21" s="11" t="s">
        <v>14</v>
      </c>
      <c r="C21" s="12">
        <f>SUM(C22:C29)</f>
        <v>0</v>
      </c>
    </row>
    <row r="22" spans="1:3" x14ac:dyDescent="0.25">
      <c r="A22" s="20"/>
      <c r="B22" s="21" t="s">
        <v>15</v>
      </c>
      <c r="C22" s="19">
        <v>0</v>
      </c>
    </row>
    <row r="23" spans="1:3" x14ac:dyDescent="0.25">
      <c r="A23" s="20"/>
      <c r="B23" s="21" t="s">
        <v>16</v>
      </c>
      <c r="C23" s="19">
        <v>0</v>
      </c>
    </row>
    <row r="24" spans="1:3" x14ac:dyDescent="0.25">
      <c r="A24" s="20"/>
      <c r="B24" s="21" t="s">
        <v>17</v>
      </c>
      <c r="C24" s="19"/>
    </row>
    <row r="25" spans="1:3" x14ac:dyDescent="0.25">
      <c r="A25" s="20"/>
      <c r="B25" s="21" t="s">
        <v>18</v>
      </c>
      <c r="C25" s="19"/>
    </row>
    <row r="26" spans="1:3" x14ac:dyDescent="0.25">
      <c r="A26" s="20"/>
      <c r="B26" s="21" t="s">
        <v>19</v>
      </c>
      <c r="C26" s="13">
        <v>0</v>
      </c>
    </row>
    <row r="27" spans="1:3" x14ac:dyDescent="0.25">
      <c r="A27" s="20"/>
      <c r="B27" s="21" t="s">
        <v>20</v>
      </c>
      <c r="C27" s="13">
        <v>0</v>
      </c>
    </row>
    <row r="28" spans="1:3" x14ac:dyDescent="0.25">
      <c r="A28" s="20"/>
      <c r="B28" s="21" t="s">
        <v>21</v>
      </c>
      <c r="C28" s="13">
        <v>0</v>
      </c>
    </row>
    <row r="29" spans="1:3" x14ac:dyDescent="0.25">
      <c r="A29" s="20"/>
      <c r="B29" s="21" t="s">
        <v>22</v>
      </c>
      <c r="C29" s="13">
        <v>0</v>
      </c>
    </row>
    <row r="30" spans="1:3" x14ac:dyDescent="0.25">
      <c r="A30" s="20"/>
      <c r="B30" s="21"/>
      <c r="C30" s="14"/>
    </row>
    <row r="31" spans="1:3" x14ac:dyDescent="0.25">
      <c r="A31" s="20">
        <v>5</v>
      </c>
      <c r="B31" s="11" t="s">
        <v>23</v>
      </c>
      <c r="C31" s="12">
        <v>0</v>
      </c>
    </row>
    <row r="32" spans="1:3" x14ac:dyDescent="0.25">
      <c r="A32" s="20" t="s">
        <v>8</v>
      </c>
      <c r="B32" s="21" t="s">
        <v>24</v>
      </c>
      <c r="C32" s="13"/>
    </row>
    <row r="33" spans="1:5" x14ac:dyDescent="0.25">
      <c r="A33" s="20" t="s">
        <v>10</v>
      </c>
      <c r="B33" s="21" t="s">
        <v>25</v>
      </c>
      <c r="C33" s="13"/>
    </row>
    <row r="34" spans="1:5" x14ac:dyDescent="0.25">
      <c r="A34" s="20"/>
      <c r="B34" s="21"/>
      <c r="C34" s="14"/>
    </row>
    <row r="35" spans="1:5" x14ac:dyDescent="0.25">
      <c r="A35" s="20">
        <v>6</v>
      </c>
      <c r="B35" s="11" t="s">
        <v>26</v>
      </c>
      <c r="C35" s="12">
        <f>C8+C12+C16+C21+C31</f>
        <v>0.29766887727732999</v>
      </c>
    </row>
    <row r="36" spans="1:5" x14ac:dyDescent="0.25">
      <c r="A36" s="20"/>
      <c r="B36" s="21"/>
      <c r="C36" s="14"/>
    </row>
    <row r="37" spans="1:5" x14ac:dyDescent="0.25">
      <c r="A37" s="20">
        <v>7</v>
      </c>
      <c r="B37" s="11" t="s">
        <v>27</v>
      </c>
      <c r="C37" s="14"/>
    </row>
    <row r="38" spans="1:5" ht="30" x14ac:dyDescent="0.25">
      <c r="A38" s="20" t="s">
        <v>8</v>
      </c>
      <c r="B38" s="23" t="s">
        <v>28</v>
      </c>
      <c r="C38" s="76">
        <f>(C21+C17+C33)/C41</f>
        <v>0</v>
      </c>
    </row>
    <row r="39" spans="1:5" x14ac:dyDescent="0.25">
      <c r="A39" s="20" t="s">
        <v>10</v>
      </c>
      <c r="B39" s="21" t="s">
        <v>29</v>
      </c>
      <c r="C39" s="76">
        <f>C35/C42</f>
        <v>2.3364904024908163E-4</v>
      </c>
    </row>
    <row r="40" spans="1:5" x14ac:dyDescent="0.25">
      <c r="A40" s="20"/>
      <c r="B40" s="21"/>
      <c r="C40" s="14"/>
    </row>
    <row r="41" spans="1:5" ht="15.75" thickBot="1" x14ac:dyDescent="0.3">
      <c r="A41" s="25"/>
      <c r="B41" s="26" t="s">
        <v>30</v>
      </c>
      <c r="C41" s="75">
        <v>1183</v>
      </c>
    </row>
    <row r="42" spans="1:5" ht="15.75" thickBot="1" x14ac:dyDescent="0.3">
      <c r="A42" s="25"/>
      <c r="B42" s="26" t="s">
        <v>91</v>
      </c>
      <c r="C42" s="75">
        <v>1274</v>
      </c>
      <c r="E42" s="74"/>
    </row>
  </sheetData>
  <mergeCells count="4">
    <mergeCell ref="A6:A7"/>
    <mergeCell ref="B6:B7"/>
    <mergeCell ref="C6:C7"/>
    <mergeCell ref="A1:B1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rightToLeft="1" workbookViewId="0">
      <pane ySplit="7" topLeftCell="A26" activePane="bottomLeft" state="frozen"/>
      <selection pane="bottomLeft" activeCell="A4" sqref="A4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16384" width="9" style="2"/>
  </cols>
  <sheetData>
    <row r="1" spans="1:3" x14ac:dyDescent="0.25">
      <c r="A1" s="84" t="s">
        <v>85</v>
      </c>
      <c r="B1" s="84"/>
      <c r="C1" s="1"/>
    </row>
    <row r="2" spans="1:3" x14ac:dyDescent="0.25">
      <c r="A2" s="4"/>
      <c r="B2" s="5"/>
      <c r="C2" s="6"/>
    </row>
    <row r="3" spans="1:3" x14ac:dyDescent="0.25">
      <c r="A3" s="7" t="s">
        <v>88</v>
      </c>
      <c r="B3" s="5"/>
      <c r="C3" s="6"/>
    </row>
    <row r="4" spans="1:3" x14ac:dyDescent="0.25">
      <c r="A4" s="8"/>
      <c r="B4" s="9"/>
      <c r="C4" s="9"/>
    </row>
    <row r="5" spans="1:3" ht="15.75" thickBot="1" x14ac:dyDescent="0.3">
      <c r="A5" s="7" t="s">
        <v>98</v>
      </c>
      <c r="B5" s="9"/>
      <c r="C5" s="9"/>
    </row>
    <row r="6" spans="1:3" ht="14.25" customHeight="1" x14ac:dyDescent="0.25">
      <c r="A6" s="78"/>
      <c r="B6" s="80"/>
      <c r="C6" s="82" t="s">
        <v>0</v>
      </c>
    </row>
    <row r="7" spans="1:3" x14ac:dyDescent="0.25">
      <c r="A7" s="79"/>
      <c r="B7" s="81"/>
      <c r="C7" s="83"/>
    </row>
    <row r="8" spans="1:3" x14ac:dyDescent="0.25">
      <c r="A8" s="10">
        <v>1</v>
      </c>
      <c r="B8" s="11" t="s">
        <v>1</v>
      </c>
      <c r="C8" s="12">
        <f>SUM(C9:C10)</f>
        <v>35.495429271376615</v>
      </c>
    </row>
    <row r="9" spans="1:3" x14ac:dyDescent="0.25">
      <c r="A9" s="20"/>
      <c r="B9" s="21" t="s">
        <v>2</v>
      </c>
      <c r="C9" s="13">
        <v>0.17127042667301001</v>
      </c>
    </row>
    <row r="10" spans="1:3" x14ac:dyDescent="0.25">
      <c r="A10" s="20"/>
      <c r="B10" s="21" t="s">
        <v>3</v>
      </c>
      <c r="C10" s="13">
        <v>35.324158844703604</v>
      </c>
    </row>
    <row r="11" spans="1:3" x14ac:dyDescent="0.25">
      <c r="A11" s="20"/>
      <c r="B11" s="21"/>
      <c r="C11" s="14"/>
    </row>
    <row r="12" spans="1:3" x14ac:dyDescent="0.25">
      <c r="A12" s="10">
        <v>2</v>
      </c>
      <c r="B12" s="11" t="s">
        <v>4</v>
      </c>
      <c r="C12" s="12">
        <f>SUM(C13:C14)</f>
        <v>4.0694219708547585</v>
      </c>
    </row>
    <row r="13" spans="1:3" x14ac:dyDescent="0.25">
      <c r="A13" s="20"/>
      <c r="B13" s="22" t="s">
        <v>5</v>
      </c>
      <c r="C13" s="13">
        <v>0</v>
      </c>
    </row>
    <row r="14" spans="1:3" x14ac:dyDescent="0.25">
      <c r="A14" s="20"/>
      <c r="B14" s="22" t="s">
        <v>6</v>
      </c>
      <c r="C14" s="13">
        <v>4.0694219708547585</v>
      </c>
    </row>
    <row r="15" spans="1:3" x14ac:dyDescent="0.25">
      <c r="A15" s="15"/>
      <c r="B15" s="16"/>
      <c r="C15" s="14"/>
    </row>
    <row r="16" spans="1:3" x14ac:dyDescent="0.25">
      <c r="A16" s="10">
        <v>3</v>
      </c>
      <c r="B16" s="11" t="s">
        <v>7</v>
      </c>
      <c r="C16" s="12">
        <f>SUM(C17:C19)</f>
        <v>35.446510571188192</v>
      </c>
    </row>
    <row r="17" spans="1:3" ht="30" x14ac:dyDescent="0.25">
      <c r="A17" s="20" t="s">
        <v>8</v>
      </c>
      <c r="B17" s="23" t="s">
        <v>9</v>
      </c>
      <c r="C17" s="13">
        <v>2.0229200000000001</v>
      </c>
    </row>
    <row r="18" spans="1:3" x14ac:dyDescent="0.25">
      <c r="A18" s="20" t="s">
        <v>10</v>
      </c>
      <c r="B18" s="23" t="s">
        <v>11</v>
      </c>
      <c r="C18" s="13">
        <v>0</v>
      </c>
    </row>
    <row r="19" spans="1:3" x14ac:dyDescent="0.25">
      <c r="A19" s="20" t="s">
        <v>12</v>
      </c>
      <c r="B19" s="21" t="s">
        <v>13</v>
      </c>
      <c r="C19" s="13">
        <v>33.423590571188193</v>
      </c>
    </row>
    <row r="20" spans="1:3" x14ac:dyDescent="0.25">
      <c r="A20" s="17"/>
      <c r="B20" s="18"/>
      <c r="C20" s="14"/>
    </row>
    <row r="21" spans="1:3" x14ac:dyDescent="0.25">
      <c r="A21" s="24">
        <v>4</v>
      </c>
      <c r="B21" s="11" t="s">
        <v>14</v>
      </c>
      <c r="C21" s="12">
        <f>SUM(C22:C29)</f>
        <v>101.63986671992997</v>
      </c>
    </row>
    <row r="22" spans="1:3" x14ac:dyDescent="0.25">
      <c r="A22" s="20"/>
      <c r="B22" s="21" t="s">
        <v>15</v>
      </c>
      <c r="C22" s="19">
        <v>4.4328546819067816</v>
      </c>
    </row>
    <row r="23" spans="1:3" x14ac:dyDescent="0.25">
      <c r="A23" s="20"/>
      <c r="B23" s="21" t="s">
        <v>16</v>
      </c>
      <c r="C23" s="19">
        <v>24.946502038023148</v>
      </c>
    </row>
    <row r="24" spans="1:3" x14ac:dyDescent="0.25">
      <c r="A24" s="20"/>
      <c r="B24" s="21" t="s">
        <v>17</v>
      </c>
      <c r="C24" s="19"/>
    </row>
    <row r="25" spans="1:3" x14ac:dyDescent="0.25">
      <c r="A25" s="20"/>
      <c r="B25" s="21" t="s">
        <v>18</v>
      </c>
      <c r="C25" s="19"/>
    </row>
    <row r="26" spans="1:3" x14ac:dyDescent="0.25">
      <c r="A26" s="20"/>
      <c r="B26" s="21" t="s">
        <v>19</v>
      </c>
      <c r="C26" s="13">
        <v>6.3000000000000003E-4</v>
      </c>
    </row>
    <row r="27" spans="1:3" x14ac:dyDescent="0.25">
      <c r="A27" s="20"/>
      <c r="B27" s="21" t="s">
        <v>20</v>
      </c>
      <c r="C27" s="13">
        <v>48.687480000000043</v>
      </c>
    </row>
    <row r="28" spans="1:3" x14ac:dyDescent="0.25">
      <c r="A28" s="20"/>
      <c r="B28" s="21" t="s">
        <v>21</v>
      </c>
      <c r="C28" s="13">
        <v>0</v>
      </c>
    </row>
    <row r="29" spans="1:3" x14ac:dyDescent="0.25">
      <c r="A29" s="20"/>
      <c r="B29" s="21" t="s">
        <v>22</v>
      </c>
      <c r="C29" s="13">
        <v>23.572400000000002</v>
      </c>
    </row>
    <row r="30" spans="1:3" x14ac:dyDescent="0.25">
      <c r="A30" s="20"/>
      <c r="B30" s="21"/>
      <c r="C30" s="14"/>
    </row>
    <row r="31" spans="1:3" x14ac:dyDescent="0.25">
      <c r="A31" s="20">
        <v>5</v>
      </c>
      <c r="B31" s="11" t="s">
        <v>23</v>
      </c>
      <c r="C31" s="12">
        <v>0</v>
      </c>
    </row>
    <row r="32" spans="1:3" x14ac:dyDescent="0.25">
      <c r="A32" s="20" t="s">
        <v>8</v>
      </c>
      <c r="B32" s="21" t="s">
        <v>24</v>
      </c>
      <c r="C32" s="13"/>
    </row>
    <row r="33" spans="1:5" x14ac:dyDescent="0.25">
      <c r="A33" s="20" t="s">
        <v>10</v>
      </c>
      <c r="B33" s="21" t="s">
        <v>25</v>
      </c>
      <c r="C33" s="13"/>
    </row>
    <row r="34" spans="1:5" x14ac:dyDescent="0.25">
      <c r="A34" s="20"/>
      <c r="B34" s="21"/>
      <c r="C34" s="14"/>
    </row>
    <row r="35" spans="1:5" x14ac:dyDescent="0.25">
      <c r="A35" s="20">
        <v>6</v>
      </c>
      <c r="B35" s="11" t="s">
        <v>26</v>
      </c>
      <c r="C35" s="12">
        <f>C8+C12+C16+C21+C31</f>
        <v>176.65122853334952</v>
      </c>
    </row>
    <row r="36" spans="1:5" x14ac:dyDescent="0.25">
      <c r="A36" s="20"/>
      <c r="B36" s="21"/>
      <c r="C36" s="14"/>
    </row>
    <row r="37" spans="1:5" x14ac:dyDescent="0.25">
      <c r="A37" s="20">
        <v>7</v>
      </c>
      <c r="B37" s="11" t="s">
        <v>27</v>
      </c>
      <c r="C37" s="14"/>
    </row>
    <row r="38" spans="1:5" ht="30" x14ac:dyDescent="0.25">
      <c r="A38" s="20" t="s">
        <v>8</v>
      </c>
      <c r="B38" s="23" t="s">
        <v>28</v>
      </c>
      <c r="C38" s="76">
        <f>(C21+C17+C33)/C41</f>
        <v>9.2182391662306337E-4</v>
      </c>
    </row>
    <row r="39" spans="1:5" x14ac:dyDescent="0.25">
      <c r="A39" s="20" t="s">
        <v>10</v>
      </c>
      <c r="B39" s="21" t="s">
        <v>29</v>
      </c>
      <c r="C39" s="76">
        <f>C35/C42</f>
        <v>1.1867296037657293E-3</v>
      </c>
    </row>
    <row r="40" spans="1:5" x14ac:dyDescent="0.25">
      <c r="A40" s="20"/>
      <c r="B40" s="21"/>
      <c r="C40" s="14"/>
    </row>
    <row r="41" spans="1:5" ht="15.75" thickBot="1" x14ac:dyDescent="0.3">
      <c r="A41" s="25"/>
      <c r="B41" s="26" t="s">
        <v>30</v>
      </c>
      <c r="C41" s="75">
        <v>112454</v>
      </c>
    </row>
    <row r="42" spans="1:5" ht="15.75" thickBot="1" x14ac:dyDescent="0.3">
      <c r="A42" s="25"/>
      <c r="B42" s="26" t="s">
        <v>91</v>
      </c>
      <c r="C42" s="75">
        <v>148855.5</v>
      </c>
      <c r="E42" s="74"/>
    </row>
  </sheetData>
  <mergeCells count="4">
    <mergeCell ref="A6:A7"/>
    <mergeCell ref="B6:B7"/>
    <mergeCell ref="C6:C7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1</vt:i4>
      </vt:variant>
    </vt:vector>
  </HeadingPairs>
  <TitlesOfParts>
    <vt:vector size="14" baseType="lpstr">
      <vt:lpstr>מקפת משלימה- נספח 1</vt:lpstr>
      <vt:lpstr>מקפת משלימה-נספח 2</vt:lpstr>
      <vt:lpstr>מקפת משלימה-נספח 3</vt:lpstr>
      <vt:lpstr>מסלול כללי</vt:lpstr>
      <vt:lpstr>מסלול הלכה</vt:lpstr>
      <vt:lpstr>מסלול מניות</vt:lpstr>
      <vt:lpstr>מסלול אגח</vt:lpstr>
      <vt:lpstr>מסלול שקלי</vt:lpstr>
      <vt:lpstr>מסלול לבני 50 ומטה</vt:lpstr>
      <vt:lpstr>מסלול לבני 50 עד 60</vt:lpstr>
      <vt:lpstr>מסלול לבני 60 ומעלה</vt:lpstr>
      <vt:lpstr>מקבלי קצבה קיימים</vt:lpstr>
      <vt:lpstr>פנסיונרים</vt:lpstr>
      <vt:lpstr>'מקפת משלימה-נספח 2'!WPrint_TitlesW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גלית פרץ</dc:creator>
  <cp:lastModifiedBy>עופרה כוכבי</cp:lastModifiedBy>
  <cp:lastPrinted>2020-03-29T16:02:30Z</cp:lastPrinted>
  <dcterms:created xsi:type="dcterms:W3CDTF">2020-03-29T15:25:47Z</dcterms:created>
  <dcterms:modified xsi:type="dcterms:W3CDTF">2020-03-30T08:30:23Z</dcterms:modified>
</cp:coreProperties>
</file>