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H82" i="5"/>
  <c r="G82" i="5"/>
  <c r="I82" i="5" s="1"/>
  <c r="J81" i="5"/>
  <c r="H81" i="5"/>
  <c r="G81" i="5"/>
  <c r="I81" i="5" s="1"/>
  <c r="J80" i="5"/>
  <c r="H80" i="5"/>
  <c r="G80" i="5"/>
  <c r="I80" i="5" s="1"/>
  <c r="J75" i="5"/>
  <c r="H75" i="5"/>
  <c r="G75" i="5"/>
  <c r="I75" i="5" s="1"/>
  <c r="J74" i="5"/>
  <c r="H74" i="5"/>
  <c r="G74" i="5"/>
  <c r="I74" i="5" s="1"/>
  <c r="J73" i="5"/>
  <c r="H73" i="5"/>
  <c r="G73" i="5"/>
  <c r="I73" i="5" s="1"/>
  <c r="G68" i="5"/>
  <c r="I68" i="5" s="1"/>
  <c r="J67" i="5"/>
  <c r="G67" i="5"/>
  <c r="I67" i="5" s="1"/>
  <c r="J66" i="5"/>
  <c r="I66" i="5"/>
  <c r="H66" i="5"/>
  <c r="G66" i="5"/>
  <c r="J65" i="5"/>
  <c r="I65" i="5"/>
  <c r="H65" i="5"/>
  <c r="G65" i="5"/>
  <c r="J64" i="5"/>
  <c r="I64" i="5"/>
  <c r="H64" i="5"/>
  <c r="G64" i="5"/>
  <c r="J63" i="5"/>
  <c r="I63" i="5"/>
  <c r="H63" i="5"/>
  <c r="G63" i="5"/>
  <c r="J62" i="5"/>
  <c r="I62" i="5"/>
  <c r="H62" i="5"/>
  <c r="G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82" i="5" l="1"/>
  <c r="D82" i="5"/>
  <c r="D81" i="5"/>
  <c r="C81" i="5"/>
  <c r="D80" i="5"/>
  <c r="C80" i="5"/>
  <c r="D75" i="5"/>
  <c r="C75" i="5"/>
  <c r="D74" i="5"/>
  <c r="C74" i="5"/>
  <c r="D73" i="5"/>
  <c r="C73" i="5"/>
  <c r="E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E32" i="5"/>
  <c r="C39" i="5"/>
  <c r="C6" i="5"/>
  <c r="C32" i="5"/>
  <c r="E39" i="5"/>
  <c r="G4" i="5" l="1"/>
  <c r="E6" i="5"/>
  <c r="G39" i="5"/>
  <c r="C46" i="5"/>
  <c r="G6" i="5"/>
  <c r="C71" i="5"/>
  <c r="G32" i="5"/>
  <c r="I4" i="5" l="1"/>
  <c r="C78" i="5"/>
  <c r="I32" i="5"/>
  <c r="I6" i="5"/>
  <c r="I39" i="5"/>
  <c r="K4" i="5" l="1"/>
  <c r="K6" i="5"/>
  <c r="K39" i="5"/>
  <c r="K32" i="5"/>
  <c r="M4" i="5" l="1"/>
  <c r="M6" i="5"/>
  <c r="E78" i="5"/>
  <c r="E46" i="5"/>
  <c r="M32" i="5"/>
  <c r="E71" i="5"/>
  <c r="O4" i="5" l="1"/>
  <c r="O32" i="5"/>
  <c r="O6" i="5"/>
  <c r="M39" i="5"/>
  <c r="Q4" i="5" l="1"/>
  <c r="S4" i="5" s="1"/>
  <c r="S32" i="5"/>
  <c r="O39" i="5"/>
  <c r="Q6" i="5"/>
  <c r="S39" i="5"/>
  <c r="G46" i="5"/>
  <c r="Q32" i="5"/>
  <c r="G71" i="5"/>
  <c r="U4" i="5" l="1"/>
  <c r="U32" i="5"/>
  <c r="S6" i="5"/>
  <c r="U39" i="5"/>
  <c r="Q39" i="5"/>
  <c r="G78" i="5"/>
  <c r="W4" i="5" l="1"/>
  <c r="W32" i="5"/>
  <c r="W39" i="5"/>
  <c r="U6" i="5"/>
  <c r="Y4" i="5" l="1"/>
  <c r="I71" i="5"/>
  <c r="Y6" i="5"/>
  <c r="Y32" i="5"/>
  <c r="Y39" i="5"/>
  <c r="I78" i="5"/>
  <c r="W6" i="5"/>
  <c r="I4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<sst xmlns="http://schemas.openxmlformats.org/spreadsheetml/2006/main" count="179" uniqueCount="47">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</sst>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-3.4229718184355105E-4</v>
      </c>
      <c r="D8" s="11">
        <v>6.1820188919765949E-2</v>
      </c>
      <c r="E8" s="29">
        <v>-1.5508060727222281E-4</v>
      </c>
      <c r="F8" s="30">
        <v>5.538487242743842E-2</v>
      </c>
      <c r="G8" s="10">
        <v>1.9688755805130634E-4</v>
      </c>
      <c r="H8" s="11">
        <v>4.6219605191399851E-2</v>
      </c>
      <c r="I8" s="29">
        <v>-8.1924704530460783E-5</v>
      </c>
      <c r="J8" s="30">
        <v>4.4784682996835468E-2</v>
      </c>
      <c r="K8" s="10">
        <v>1.9553199930125628E-4</v>
      </c>
      <c r="L8" s="11">
        <v>4.364241785493065E-2</v>
      </c>
      <c r="M8" s="29">
        <v>-2.6762266583254575E-4</v>
      </c>
      <c r="N8" s="30">
        <v>0.18708419182813107</v>
      </c>
      <c r="O8" s="10">
        <v>-7.0824064334091836E-4</v>
      </c>
      <c r="P8" s="11">
        <v>0.16588364452928017</v>
      </c>
      <c r="Q8" s="29">
        <v>4.0461812219441998E-4</v>
      </c>
      <c r="R8" s="30">
        <v>0.18536649634866426</v>
      </c>
      <c r="S8" s="10">
        <v>-3.780811945746508E-5</v>
      </c>
      <c r="T8" s="11">
        <v>0.18388922918372291</v>
      </c>
      <c r="U8" s="29">
        <v>1.9007121803906092E-4</v>
      </c>
      <c r="V8" s="30">
        <v>0.17680334946699883</v>
      </c>
      <c r="W8" s="10">
        <v>-4.0309235034791227E-4</v>
      </c>
      <c r="X8" s="11">
        <v>0.16616604793852363</v>
      </c>
      <c r="Y8" s="29">
        <v>-5.9352020485580419E-5</v>
      </c>
      <c r="Z8" s="30">
        <v>0.16294001356369159</v>
      </c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6.3564675797148781E-5</v>
      </c>
      <c r="N9" s="30">
        <v>0.14324669467486795</v>
      </c>
      <c r="O9" s="10">
        <v>4.459112249803741E-5</v>
      </c>
      <c r="P9" s="11">
        <v>0.14470515168659084</v>
      </c>
      <c r="Q9" s="29">
        <v>1.1643976090747664E-4</v>
      </c>
      <c r="R9" s="30">
        <v>0.14511221009959338</v>
      </c>
      <c r="S9" s="10">
        <v>1.4522478613316425E-5</v>
      </c>
      <c r="T9" s="11">
        <v>0.14345097919565958</v>
      </c>
      <c r="U9" s="29">
        <v>4.3890498365872213E-5</v>
      </c>
      <c r="V9" s="30">
        <v>0.14378422916926195</v>
      </c>
      <c r="W9" s="10">
        <v>3.2911570374643618E-5</v>
      </c>
      <c r="X9" s="11">
        <v>0.14346298160105839</v>
      </c>
      <c r="Y9" s="29">
        <v>-9.803720575597788E-7</v>
      </c>
      <c r="Z9" s="30">
        <v>0.14388170150374729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1.8649188622589311E-2</v>
      </c>
      <c r="D14" s="11">
        <v>0.34461261862436227</v>
      </c>
      <c r="E14" s="29">
        <v>5.9637216712174887E-3</v>
      </c>
      <c r="F14" s="30">
        <v>0.34273300235457049</v>
      </c>
      <c r="G14" s="10">
        <v>-2.7402031267602595E-3</v>
      </c>
      <c r="H14" s="11">
        <v>0.33762612085328086</v>
      </c>
      <c r="I14" s="29">
        <v>1.1220947701226149E-2</v>
      </c>
      <c r="J14" s="30">
        <v>0.33735706760980549</v>
      </c>
      <c r="K14" s="10">
        <v>-3.6405883570483702E-3</v>
      </c>
      <c r="L14" s="11">
        <v>0.33366146559399951</v>
      </c>
      <c r="M14" s="29">
        <v>1.3005889015673415E-2</v>
      </c>
      <c r="N14" s="30">
        <v>0.40313959935283489</v>
      </c>
      <c r="O14" s="10">
        <v>4.9823394235685844E-3</v>
      </c>
      <c r="P14" s="11">
        <v>0.40825987466208907</v>
      </c>
      <c r="Q14" s="29">
        <v>-5.521297519893829E-3</v>
      </c>
      <c r="R14" s="30">
        <v>0.40889133131785405</v>
      </c>
      <c r="S14" s="10">
        <v>1.0443797653817685E-2</v>
      </c>
      <c r="T14" s="11">
        <v>0.40692047062603143</v>
      </c>
      <c r="U14" s="29">
        <v>1.1008571858870043E-2</v>
      </c>
      <c r="V14" s="30">
        <v>0.41094027267025185</v>
      </c>
      <c r="W14" s="10">
        <v>8.6404435306371499E-3</v>
      </c>
      <c r="X14" s="11">
        <v>0.39826070507965328</v>
      </c>
      <c r="Y14" s="29">
        <v>1.6287148402265139E-3</v>
      </c>
      <c r="Z14" s="30">
        <v>0.39854578398479323</v>
      </c>
      <c r="AE14" s="5" t="s">
        <v>20</v>
      </c>
    </row>
    <row r="15" spans="2:31">
      <c r="B15" s="12" t="s">
        <v>19</v>
      </c>
      <c r="C15" s="10">
        <v>2.9053688237702355E-2</v>
      </c>
      <c r="D15" s="11">
        <v>0.60995311438733901</v>
      </c>
      <c r="E15" s="29">
        <v>1.0559249331049634E-2</v>
      </c>
      <c r="F15" s="30">
        <v>0.61145429471871715</v>
      </c>
      <c r="G15" s="10">
        <v>1.4524062460298205E-2</v>
      </c>
      <c r="H15" s="11">
        <v>0.62223241248858474</v>
      </c>
      <c r="I15" s="29">
        <v>1.7012253482232644E-2</v>
      </c>
      <c r="J15" s="30">
        <v>0.62203504954438527</v>
      </c>
      <c r="K15" s="10">
        <v>-2.9974030873986819E-2</v>
      </c>
      <c r="L15" s="11">
        <v>0.59069823523357046</v>
      </c>
      <c r="M15" s="29">
        <v>9.4403400913115575E-3</v>
      </c>
      <c r="N15" s="30">
        <v>0.22736396707040421</v>
      </c>
      <c r="O15" s="10">
        <v>-6.2790477411927862E-3</v>
      </c>
      <c r="P15" s="11">
        <v>0.23188139026475346</v>
      </c>
      <c r="Q15" s="29">
        <v>-7.0293192906312552E-3</v>
      </c>
      <c r="R15" s="30">
        <v>0.22300428630910432</v>
      </c>
      <c r="S15" s="10">
        <v>6.1035825213689079E-3</v>
      </c>
      <c r="T15" s="11">
        <v>0.22822571811643616</v>
      </c>
      <c r="U15" s="29">
        <v>7.1956925902841289E-3</v>
      </c>
      <c r="V15" s="30">
        <v>0.23804192154512316</v>
      </c>
      <c r="W15" s="10">
        <v>3.4239421833252249E-3</v>
      </c>
      <c r="X15" s="11">
        <v>0.24991884815725018</v>
      </c>
      <c r="Y15" s="29">
        <v>7.2183354855418821E-3</v>
      </c>
      <c r="Z15" s="30">
        <v>0.25523302310962759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1.0744090661246035E-4</v>
      </c>
      <c r="L16" s="11">
        <v>3.5232945051383621E-2</v>
      </c>
      <c r="M16" s="29">
        <v>1.8418285879956825E-3</v>
      </c>
      <c r="N16" s="30">
        <v>3.7955092002547708E-2</v>
      </c>
      <c r="O16" s="10">
        <v>-1.112657269864617E-3</v>
      </c>
      <c r="P16" s="11">
        <v>3.4468813604597734E-2</v>
      </c>
      <c r="Q16" s="29">
        <v>-1.6576044610786802E-3</v>
      </c>
      <c r="R16" s="30">
        <v>3.1969407929410096E-2</v>
      </c>
      <c r="S16" s="10">
        <v>1.1469471909705058E-3</v>
      </c>
      <c r="T16" s="11">
        <v>3.0669423660888376E-2</v>
      </c>
      <c r="U16" s="29">
        <v>1.1745190236693863E-3</v>
      </c>
      <c r="V16" s="30">
        <v>2.9629984014421937E-2</v>
      </c>
      <c r="W16" s="10">
        <v>-1.2126216201418083E-4</v>
      </c>
      <c r="X16" s="11">
        <v>2.9104899039668175E-2</v>
      </c>
      <c r="Y16" s="29">
        <v>1.4526271432703836E-3</v>
      </c>
      <c r="Z16" s="30">
        <v>2.876673389462377E-2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3.8577414707875325E-6</v>
      </c>
      <c r="D18" s="11">
        <v>1.0083786340283637E-5</v>
      </c>
      <c r="E18" s="29">
        <v>-1.4331116322236414E-6</v>
      </c>
      <c r="F18" s="30">
        <v>8.3480789691949294E-6</v>
      </c>
      <c r="G18" s="10">
        <v>8.2573245066201741E-7</v>
      </c>
      <c r="H18" s="11">
        <v>9.8342841611810216E-6</v>
      </c>
      <c r="I18" s="29">
        <v>-5.9821375637344401E-6</v>
      </c>
      <c r="J18" s="30">
        <v>8.3592039938170631E-6</v>
      </c>
      <c r="K18" s="10">
        <v>-1.0907960238183579E-7</v>
      </c>
      <c r="L18" s="11">
        <v>3.6664615244568745E-6</v>
      </c>
      <c r="M18" s="29">
        <v>-2.9750223379727035E-7</v>
      </c>
      <c r="N18" s="30">
        <v>3.6608881218545143E-6</v>
      </c>
      <c r="O18" s="10">
        <v>1.6242632253465457E-6</v>
      </c>
      <c r="P18" s="11">
        <v>1.1215377944629211E-5</v>
      </c>
      <c r="Q18" s="29">
        <v>1.5427861608960888E-5</v>
      </c>
      <c r="R18" s="30">
        <v>2.0304556811571796E-5</v>
      </c>
      <c r="S18" s="10">
        <v>6.1477405478167018E-6</v>
      </c>
      <c r="T18" s="11">
        <v>3.2706387802646239E-5</v>
      </c>
      <c r="U18" s="29">
        <v>-1.2086206514372166E-6</v>
      </c>
      <c r="V18" s="30">
        <v>3.2228344667444884E-5</v>
      </c>
      <c r="W18" s="10">
        <v>1.646759832159941E-6</v>
      </c>
      <c r="X18" s="11">
        <v>3.0094529982996796E-5</v>
      </c>
      <c r="Y18" s="29">
        <v>5.5165269115498052E-6</v>
      </c>
      <c r="Z18" s="30">
        <v>3.2281154830879717E-5</v>
      </c>
      <c r="AE18" s="5"/>
    </row>
    <row r="19" spans="2:31">
      <c r="B19" s="12" t="s">
        <v>26</v>
      </c>
      <c r="C19" s="10">
        <v>1.0135562580081105E-2</v>
      </c>
      <c r="D19" s="11">
        <v>-1.639600571780753E-2</v>
      </c>
      <c r="E19" s="29">
        <v>3.1335427166373241E-3</v>
      </c>
      <c r="F19" s="30">
        <v>-9.5805175796953058E-3</v>
      </c>
      <c r="G19" s="10">
        <v>-4.039646772471866E-3</v>
      </c>
      <c r="H19" s="11">
        <v>-6.0879728174268576E-3</v>
      </c>
      <c r="I19" s="29">
        <v>1.7293108967838041E-3</v>
      </c>
      <c r="J19" s="30">
        <v>-4.185159355020061E-3</v>
      </c>
      <c r="K19" s="10">
        <v>-1.2854061492959781E-3</v>
      </c>
      <c r="L19" s="11">
        <v>-3.2192477914832246E-3</v>
      </c>
      <c r="M19" s="29">
        <v>1.6387485242818592E-2</v>
      </c>
      <c r="N19" s="30">
        <v>3.2754634177175148E-4</v>
      </c>
      <c r="O19" s="10">
        <v>5.6470569355937085E-3</v>
      </c>
      <c r="P19" s="11">
        <v>1.2983411691774445E-2</v>
      </c>
      <c r="Q19" s="29">
        <v>-7.0897495995409197E-3</v>
      </c>
      <c r="R19" s="30">
        <v>2.5344351705533E-3</v>
      </c>
      <c r="S19" s="10">
        <v>7.6128322803066797E-3</v>
      </c>
      <c r="T19" s="11">
        <v>5.3555135993303546E-3</v>
      </c>
      <c r="U19" s="29">
        <v>5.2765079524002244E-3</v>
      </c>
      <c r="V19" s="30">
        <v>-1.2860554202283687E-3</v>
      </c>
      <c r="W19" s="10">
        <v>1.2984040735332438E-2</v>
      </c>
      <c r="X19" s="11">
        <v>1.1786778054327185E-2</v>
      </c>
      <c r="Y19" s="29">
        <v>6.8599874853960997E-3</v>
      </c>
      <c r="Z19" s="30">
        <v>1.0071771566140825E-2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-2.6473252106461326E-5</v>
      </c>
      <c r="L20" s="11">
        <v>-1.9482403925598546E-5</v>
      </c>
      <c r="M20" s="29">
        <v>-2.7118744553005132E-4</v>
      </c>
      <c r="N20" s="30">
        <v>8.7924784132064715E-4</v>
      </c>
      <c r="O20" s="10">
        <v>-5.7566609048735596E-4</v>
      </c>
      <c r="P20" s="11">
        <v>1.8064981829698577E-3</v>
      </c>
      <c r="Q20" s="29">
        <v>5.6148512643382892E-4</v>
      </c>
      <c r="R20" s="30">
        <v>3.1015282680090721E-3</v>
      </c>
      <c r="S20" s="10">
        <v>-2.1900217461674515E-3</v>
      </c>
      <c r="T20" s="11">
        <v>1.4559592301285824E-3</v>
      </c>
      <c r="U20" s="29">
        <v>-8.8044520977273501E-5</v>
      </c>
      <c r="V20" s="30">
        <v>2.0540702095031161E-3</v>
      </c>
      <c r="W20" s="10">
        <v>-1.358630267139523E-3</v>
      </c>
      <c r="X20" s="11">
        <v>1.2696455995360005E-3</v>
      </c>
      <c r="Y20" s="29">
        <v>-5.0484908880328951E-4</v>
      </c>
      <c r="Z20" s="30">
        <v>5.2869122254505473E-4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5.7500000000000002E-2</v>
      </c>
      <c r="D27" s="15">
        <v>1</v>
      </c>
      <c r="E27" s="31">
        <v>1.95E-2</v>
      </c>
      <c r="F27" s="32">
        <v>0.99999999999999989</v>
      </c>
      <c r="G27" s="14">
        <v>7.9419258515680494E-3</v>
      </c>
      <c r="H27" s="15">
        <v>0.99999999999999967</v>
      </c>
      <c r="I27" s="31">
        <v>2.9874605238148399E-2</v>
      </c>
      <c r="J27" s="32">
        <v>1.0000000000000002</v>
      </c>
      <c r="K27" s="14">
        <v>-3.4623634806126298E-2</v>
      </c>
      <c r="L27" s="15">
        <v>0.99999999999999989</v>
      </c>
      <c r="M27" s="31">
        <v>4.02E-2</v>
      </c>
      <c r="N27" s="32">
        <v>1</v>
      </c>
      <c r="O27" s="14">
        <v>2E-3</v>
      </c>
      <c r="P27" s="15">
        <v>1.0000000000000002</v>
      </c>
      <c r="Q27" s="31">
        <v>-2.0199999999999999E-2</v>
      </c>
      <c r="R27" s="32">
        <v>0.99999999999999989</v>
      </c>
      <c r="S27" s="14">
        <v>2.3099999999999999E-2</v>
      </c>
      <c r="T27" s="15">
        <v>1</v>
      </c>
      <c r="U27" s="31">
        <v>2.4799999999999999E-2</v>
      </c>
      <c r="V27" s="32">
        <v>0.99999999999999989</v>
      </c>
      <c r="W27" s="14">
        <v>2.3199999999999998E-2</v>
      </c>
      <c r="X27" s="15">
        <v>0.99999999999999989</v>
      </c>
      <c r="Y27" s="31">
        <v>1.66E-2</v>
      </c>
      <c r="Z27" s="32">
        <v>1.0000000000000002</v>
      </c>
    </row>
    <row r="28" spans="2:31">
      <c r="B28" s="35" t="s">
        <v>40</v>
      </c>
      <c r="C28" s="55">
        <v>3515</v>
      </c>
      <c r="D28" s="56"/>
      <c r="E28" s="53">
        <v>1270</v>
      </c>
      <c r="F28" s="54"/>
      <c r="G28" s="55">
        <v>536</v>
      </c>
      <c r="H28" s="56"/>
      <c r="I28" s="53">
        <v>2032</v>
      </c>
      <c r="J28" s="54"/>
      <c r="K28" s="55">
        <v>-2454.98</v>
      </c>
      <c r="L28" s="56"/>
      <c r="M28" s="53">
        <v>2736.26</v>
      </c>
      <c r="N28" s="54"/>
      <c r="O28" s="55">
        <v>138.75</v>
      </c>
      <c r="P28" s="56"/>
      <c r="Q28" s="53">
        <v>-1468.52</v>
      </c>
      <c r="R28" s="54"/>
      <c r="S28" s="55">
        <v>1678.9</v>
      </c>
      <c r="T28" s="56"/>
      <c r="U28" s="53">
        <v>1868.17</v>
      </c>
      <c r="V28" s="54"/>
      <c r="W28" s="55">
        <v>1830.33</v>
      </c>
      <c r="X28" s="56"/>
      <c r="Y28" s="53">
        <v>1349.52</v>
      </c>
      <c r="Z28" s="5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2.6194488209282565E-2</v>
      </c>
      <c r="D34" s="19">
        <v>0.34031263167636655</v>
      </c>
      <c r="E34" s="33">
        <v>8.6575169155854777E-3</v>
      </c>
      <c r="F34" s="34">
        <v>0.34912876629608403</v>
      </c>
      <c r="G34" s="18">
        <v>-7.7980264575365213E-3</v>
      </c>
      <c r="H34" s="19">
        <v>0.33580455108583784</v>
      </c>
      <c r="I34" s="33">
        <v>1.1570344067286402E-2</v>
      </c>
      <c r="J34" s="34">
        <v>0.34934695842408126</v>
      </c>
      <c r="K34" s="18">
        <v>-3.0105181242946299E-3</v>
      </c>
      <c r="L34" s="19">
        <v>0.35589048476725482</v>
      </c>
      <c r="M34" s="33">
        <v>9.2685446368435277E-3</v>
      </c>
      <c r="N34" s="34">
        <v>0.64110436778151247</v>
      </c>
      <c r="O34" s="18">
        <v>5.5191805801527829E-3</v>
      </c>
      <c r="P34" s="19">
        <v>0.62718200988293904</v>
      </c>
      <c r="Q34" s="33">
        <v>-4.9314578787838029E-3</v>
      </c>
      <c r="R34" s="34">
        <v>0.64884368365465384</v>
      </c>
      <c r="S34" s="18">
        <v>1.1664488996002764E-2</v>
      </c>
      <c r="T34" s="19">
        <v>0.63892714714728771</v>
      </c>
      <c r="U34" s="33">
        <v>7.1217370218278411E-3</v>
      </c>
      <c r="V34" s="34">
        <v>0.63714156740932715</v>
      </c>
      <c r="W34" s="18">
        <v>8.1657452704150674E-3</v>
      </c>
      <c r="X34" s="19">
        <v>0.61412635612006949</v>
      </c>
      <c r="Y34" s="33">
        <v>-1.9508161893282301E-4</v>
      </c>
      <c r="Z34" s="34">
        <v>0.61394992300839413</v>
      </c>
    </row>
    <row r="35" spans="2:26">
      <c r="B35" s="12" t="s">
        <v>36</v>
      </c>
      <c r="C35" s="10">
        <v>3.1305511790717437E-2</v>
      </c>
      <c r="D35" s="11">
        <v>0.65968736832363351</v>
      </c>
      <c r="E35" s="29">
        <v>1.084248308441452E-2</v>
      </c>
      <c r="F35" s="30">
        <v>0.65087123370391597</v>
      </c>
      <c r="G35" s="10">
        <v>1.573995230910457E-2</v>
      </c>
      <c r="H35" s="11">
        <v>0.66419544891416227</v>
      </c>
      <c r="I35" s="29">
        <v>1.8304261170861997E-2</v>
      </c>
      <c r="J35" s="30">
        <v>0.65065304157591863</v>
      </c>
      <c r="K35" s="10">
        <v>-3.1613116681831671E-2</v>
      </c>
      <c r="L35" s="11">
        <v>0.64410951523274518</v>
      </c>
      <c r="M35" s="29">
        <v>3.0931455363156474E-2</v>
      </c>
      <c r="N35" s="30">
        <v>0.35889563221848753</v>
      </c>
      <c r="O35" s="10">
        <v>-3.5191805801527824E-3</v>
      </c>
      <c r="P35" s="11">
        <v>0.37281799011706085</v>
      </c>
      <c r="Q35" s="29">
        <v>-1.5268542121216196E-2</v>
      </c>
      <c r="R35" s="30">
        <v>0.35115631634534628</v>
      </c>
      <c r="S35" s="10">
        <v>1.1435511003997235E-2</v>
      </c>
      <c r="T35" s="11">
        <v>0.3610728528527124</v>
      </c>
      <c r="U35" s="29">
        <v>1.7678262978172158E-2</v>
      </c>
      <c r="V35" s="30">
        <v>0.36285843259067291</v>
      </c>
      <c r="W35" s="10">
        <v>1.5034254729584935E-2</v>
      </c>
      <c r="X35" s="11">
        <v>0.38587364387993056</v>
      </c>
      <c r="Y35" s="29">
        <v>1.6795081618932825E-2</v>
      </c>
      <c r="Z35" s="30">
        <v>0.38605007699160576</v>
      </c>
    </row>
    <row r="36" spans="2:26">
      <c r="B36" s="13" t="s">
        <v>34</v>
      </c>
      <c r="C36" s="14">
        <v>5.7500000000000002E-2</v>
      </c>
      <c r="D36" s="15">
        <v>1</v>
      </c>
      <c r="E36" s="31">
        <v>1.95E-2</v>
      </c>
      <c r="F36" s="32">
        <v>1</v>
      </c>
      <c r="G36" s="14">
        <v>7.9419258515680494E-3</v>
      </c>
      <c r="H36" s="15">
        <v>1</v>
      </c>
      <c r="I36" s="31">
        <v>2.9874605238148399E-2</v>
      </c>
      <c r="J36" s="32">
        <v>0.99999999999999989</v>
      </c>
      <c r="K36" s="14">
        <v>-3.4623634806126298E-2</v>
      </c>
      <c r="L36" s="15">
        <v>1</v>
      </c>
      <c r="M36" s="31">
        <v>4.02E-2</v>
      </c>
      <c r="N36" s="32">
        <v>1</v>
      </c>
      <c r="O36" s="14">
        <v>2E-3</v>
      </c>
      <c r="P36" s="15">
        <v>0.99999999999999989</v>
      </c>
      <c r="Q36" s="31">
        <v>-2.0199999999999999E-2</v>
      </c>
      <c r="R36" s="32">
        <v>1</v>
      </c>
      <c r="S36" s="14">
        <v>2.3099999999999999E-2</v>
      </c>
      <c r="T36" s="15">
        <v>1</v>
      </c>
      <c r="U36" s="31">
        <v>2.4799999999999999E-2</v>
      </c>
      <c r="V36" s="32">
        <v>1</v>
      </c>
      <c r="W36" s="14">
        <v>2.3199999999999998E-2</v>
      </c>
      <c r="X36" s="15">
        <v>1</v>
      </c>
      <c r="Y36" s="31">
        <v>1.66E-2</v>
      </c>
      <c r="Z36" s="32">
        <v>0.99999999999999989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4.7363578153412529E-2</v>
      </c>
      <c r="D41" s="19">
        <v>1.0163957559581076</v>
      </c>
      <c r="E41" s="33">
        <v>1.6367369543136494E-2</v>
      </c>
      <c r="F41" s="34">
        <v>1.0095795558556604</v>
      </c>
      <c r="G41" s="18">
        <v>1.1981525378731093E-2</v>
      </c>
      <c r="H41" s="19">
        <v>1.0060878686231125</v>
      </c>
      <c r="I41" s="33">
        <v>2.8145025714304262E-2</v>
      </c>
      <c r="J41" s="34">
        <v>1.0041850099927099</v>
      </c>
      <c r="K41" s="18">
        <v>-3.2270588341173301E-2</v>
      </c>
      <c r="L41" s="19">
        <v>1.0028370926576906</v>
      </c>
      <c r="M41" s="33">
        <v>3.8964954580639102E-2</v>
      </c>
      <c r="N41" s="34">
        <v>1.0020951217326159</v>
      </c>
      <c r="O41" s="18">
        <v>-5.553365892949613E-5</v>
      </c>
      <c r="P41" s="19">
        <v>1.0000223745832297</v>
      </c>
      <c r="Q41" s="33">
        <v>-1.9119696295930081E-2</v>
      </c>
      <c r="R41" s="34">
        <v>0.99905218016767494</v>
      </c>
      <c r="S41" s="18">
        <v>2.2947167495869471E-2</v>
      </c>
      <c r="T41" s="19">
        <v>0.99972124831085585</v>
      </c>
      <c r="U41" s="33">
        <v>2.5863134028437897E-2</v>
      </c>
      <c r="V41" s="34">
        <v>0.99965061224431428</v>
      </c>
      <c r="W41" s="18">
        <v>2.1138980875746081E-2</v>
      </c>
      <c r="X41" s="19">
        <v>0.99892911141374752</v>
      </c>
      <c r="Y41" s="33">
        <v>1.6731190430695545E-2</v>
      </c>
      <c r="Z41" s="34">
        <v>0.99895727593822548</v>
      </c>
    </row>
    <row r="42" spans="2:26">
      <c r="B42" s="12" t="s">
        <v>38</v>
      </c>
      <c r="C42" s="10">
        <v>1.0136421846587473E-2</v>
      </c>
      <c r="D42" s="11">
        <v>-1.6395755958107498E-2</v>
      </c>
      <c r="E42" s="29">
        <v>3.1326304568635045E-3</v>
      </c>
      <c r="F42" s="30">
        <v>-9.5795558556605702E-3</v>
      </c>
      <c r="G42" s="10">
        <v>-4.0395995271630455E-3</v>
      </c>
      <c r="H42" s="11">
        <v>-6.08786862311255E-3</v>
      </c>
      <c r="I42" s="29">
        <v>1.729579523844138E-3</v>
      </c>
      <c r="J42" s="30">
        <v>-4.1850099927098127E-3</v>
      </c>
      <c r="K42" s="10">
        <v>-2.3530464649529968E-3</v>
      </c>
      <c r="L42" s="11">
        <v>-2.8370926576907858E-3</v>
      </c>
      <c r="M42" s="29">
        <v>1.2350454193608975E-3</v>
      </c>
      <c r="N42" s="30">
        <v>-2.0951217326159095E-3</v>
      </c>
      <c r="O42" s="10">
        <v>2.0555336589294965E-3</v>
      </c>
      <c r="P42" s="11">
        <v>-2.2374583229662488E-5</v>
      </c>
      <c r="Q42" s="29">
        <v>-1.080303704069919E-3</v>
      </c>
      <c r="R42" s="30">
        <v>9.4781983232498273E-4</v>
      </c>
      <c r="S42" s="10">
        <v>1.5283250413052947E-4</v>
      </c>
      <c r="T42" s="11">
        <v>2.7875168914427332E-4</v>
      </c>
      <c r="U42" s="29">
        <v>-1.0631340284378971E-3</v>
      </c>
      <c r="V42" s="30">
        <v>3.4938775568565982E-4</v>
      </c>
      <c r="W42" s="10">
        <v>2.0610191242539161E-3</v>
      </c>
      <c r="X42" s="11">
        <v>1.0708885862524072E-3</v>
      </c>
      <c r="Y42" s="29">
        <v>-1.3119043069554501E-4</v>
      </c>
      <c r="Z42" s="30">
        <v>1.0427240617745402E-3</v>
      </c>
    </row>
    <row r="43" spans="2:26">
      <c r="B43" s="13" t="s">
        <v>34</v>
      </c>
      <c r="C43" s="14">
        <v>5.7500000000000002E-2</v>
      </c>
      <c r="D43" s="15">
        <v>1</v>
      </c>
      <c r="E43" s="31">
        <v>1.95E-2</v>
      </c>
      <c r="F43" s="32">
        <v>0.99999999999999978</v>
      </c>
      <c r="G43" s="14">
        <v>7.9419258515680494E-3</v>
      </c>
      <c r="H43" s="15">
        <v>1</v>
      </c>
      <c r="I43" s="31">
        <v>2.9874605238148399E-2</v>
      </c>
      <c r="J43" s="32">
        <v>1</v>
      </c>
      <c r="K43" s="14">
        <v>-3.4623634806126298E-2</v>
      </c>
      <c r="L43" s="15">
        <v>0.99999999999999978</v>
      </c>
      <c r="M43" s="31">
        <v>4.02E-2</v>
      </c>
      <c r="N43" s="32">
        <v>1</v>
      </c>
      <c r="O43" s="14">
        <v>2E-3</v>
      </c>
      <c r="P43" s="15">
        <v>1</v>
      </c>
      <c r="Q43" s="31">
        <v>-2.0199999999999999E-2</v>
      </c>
      <c r="R43" s="32">
        <v>0.99999999999999989</v>
      </c>
      <c r="S43" s="14">
        <v>2.3099999999999999E-2</v>
      </c>
      <c r="T43" s="15">
        <v>1.0000000000000002</v>
      </c>
      <c r="U43" s="31">
        <v>2.4799999999999999E-2</v>
      </c>
      <c r="V43" s="32">
        <v>1</v>
      </c>
      <c r="W43" s="14">
        <v>2.3199999999999998E-2</v>
      </c>
      <c r="X43" s="15">
        <v>0.99999999999999989</v>
      </c>
      <c r="Y43" s="31">
        <v>1.66E-2</v>
      </c>
      <c r="Z43" s="32">
        <v>1</v>
      </c>
    </row>
    <row r="45" spans="2:26" ht="15.75">
      <c r="C45" s="46" t="s">
        <v>0</v>
      </c>
      <c r="D45" s="47"/>
      <c r="E45" s="47"/>
      <c r="F45" s="47"/>
      <c r="G45" s="47"/>
      <c r="H45" s="47"/>
      <c r="I45" s="47"/>
      <c r="J45" s="48"/>
    </row>
    <row r="46" spans="2:26" ht="15.75">
      <c r="B46" s="23" t="s">
        <v>39</v>
      </c>
      <c r="C46" s="49" t="str">
        <f ca="1">CONCATENATE(INDIRECT(CONCATENATE($C$2,C4))," - ",INDIRECT(CONCATENATE($C$2,G4))," ",$B$4)</f>
        <v>ינואר - מרץ 2019</v>
      </c>
      <c r="D46" s="50"/>
      <c r="E46" s="51" t="str">
        <f ca="1">CONCATENATE(INDIRECT(CONCATENATE($C$2,C4))," - ",INDIRECT(CONCATENATE($C$2,M4))," ",$B$4)</f>
        <v>ינואר - יוני 2019</v>
      </c>
      <c r="F46" s="52"/>
      <c r="G46" s="49" t="str">
        <f ca="1">CONCATENATE(INDIRECT(CONCATENATE($C$2,C4))," - ",INDIRECT(CONCATENATE($C$2,S4))," ",$B$4)</f>
        <v>ינואר - ספטמבר 2019</v>
      </c>
      <c r="H46" s="50"/>
      <c r="I46" s="51" t="str">
        <f ca="1">CONCATENATE(INDIRECT(CONCATENATE($C$2,C4))," - ",INDIRECT(CONCATENATE($C$2,Y4))," ",$B$4)</f>
        <v>ינואר - דצמבר 2019</v>
      </c>
      <c r="J46" s="5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-3.0053506445637534E-4</v>
      </c>
      <c r="D48" s="11">
        <f>H8</f>
        <v>4.6219605191399851E-2</v>
      </c>
      <c r="E48" s="29">
        <f t="shared" ref="E48:E66" si="0">(I8+1)*(K8+1)*(M8+1)*(C48+1)-1</f>
        <v>-4.5455055304977066E-4</v>
      </c>
      <c r="F48" s="30">
        <f>N8</f>
        <v>0.18708419182813107</v>
      </c>
      <c r="G48" s="10">
        <f>(O8+1)*(Q8+1)*(S8+1)*(E48+1)-1</f>
        <v>-7.9610094789894781E-4</v>
      </c>
      <c r="H48" s="11">
        <f>T8</f>
        <v>0.18388922918372291</v>
      </c>
      <c r="I48" s="29">
        <f>(Y8+1)*(U8+1)*(W8+1)*(G48+1)-1</f>
        <v>-1.0683211817149596E-3</v>
      </c>
      <c r="J48" s="30">
        <f>Z8</f>
        <v>0.16294001356369159</v>
      </c>
    </row>
    <row r="49" spans="2:10">
      <c r="B49" s="12" t="s">
        <v>7</v>
      </c>
      <c r="C49" s="10">
        <f t="shared" ref="C49:C67" si="1">(C9+1)*(E9+1)*(G9+1)-1</f>
        <v>0</v>
      </c>
      <c r="D49" s="11">
        <f t="shared" ref="D49:D67" si="2">H9</f>
        <v>0</v>
      </c>
      <c r="E49" s="29">
        <f t="shared" si="0"/>
        <v>6.3564675797156411E-5</v>
      </c>
      <c r="F49" s="30">
        <f t="shared" ref="F49:F67" si="3">N9</f>
        <v>0.14324669467486795</v>
      </c>
      <c r="G49" s="10">
        <f t="shared" ref="G49:G67" si="4">(O9+1)*(Q9+1)*(S9+1)*(E49+1)-1</f>
        <v>2.3913672810982334E-4</v>
      </c>
      <c r="H49" s="11">
        <f t="shared" ref="H49:H66" si="5">T9</f>
        <v>0.14345097919565958</v>
      </c>
      <c r="I49" s="29">
        <f t="shared" ref="I49:I67" si="6">(Y9+1)*(U9+1)*(W9+1)*(G49+1)-1</f>
        <v>3.1497792608203845E-4</v>
      </c>
      <c r="J49" s="30">
        <f t="shared" ref="J49:J67" si="7">Z9</f>
        <v>0.14388170150374729</v>
      </c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11">
        <f t="shared" si="5"/>
        <v>0</v>
      </c>
      <c r="I52" s="29">
        <f t="shared" si="6"/>
        <v>0</v>
      </c>
      <c r="J52" s="30">
        <f t="shared" si="7"/>
        <v>0</v>
      </c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11">
        <f t="shared" si="5"/>
        <v>0</v>
      </c>
      <c r="I53" s="29">
        <f t="shared" si="6"/>
        <v>0</v>
      </c>
      <c r="J53" s="30">
        <f t="shared" si="7"/>
        <v>0</v>
      </c>
    </row>
    <row r="54" spans="2:10">
      <c r="B54" s="12" t="s">
        <v>17</v>
      </c>
      <c r="C54" s="10">
        <f t="shared" si="1"/>
        <v>2.1916176602165605E-2</v>
      </c>
      <c r="D54" s="11">
        <f t="shared" si="2"/>
        <v>0.33762612085328086</v>
      </c>
      <c r="E54" s="29">
        <f t="shared" si="0"/>
        <v>4.3012057737981557E-2</v>
      </c>
      <c r="F54" s="30">
        <f t="shared" si="3"/>
        <v>0.40313959935283489</v>
      </c>
      <c r="G54" s="10">
        <f t="shared" si="4"/>
        <v>5.3308062100598574E-2</v>
      </c>
      <c r="H54" s="11">
        <f t="shared" si="5"/>
        <v>0.40692047062603143</v>
      </c>
      <c r="I54" s="29">
        <f t="shared" si="6"/>
        <v>7.5854128266871435E-2</v>
      </c>
      <c r="J54" s="30">
        <f t="shared" si="7"/>
        <v>0.39854578398479323</v>
      </c>
    </row>
    <row r="55" spans="2:10">
      <c r="B55" s="12" t="s">
        <v>19</v>
      </c>
      <c r="C55" s="10">
        <f t="shared" si="1"/>
        <v>5.5023581713130598E-2</v>
      </c>
      <c r="D55" s="11">
        <f t="shared" si="2"/>
        <v>0.62223241248858474</v>
      </c>
      <c r="E55" s="29">
        <f t="shared" si="0"/>
        <v>5.063622334479323E-2</v>
      </c>
      <c r="F55" s="30">
        <f t="shared" si="3"/>
        <v>0.22736396707040421</v>
      </c>
      <c r="G55" s="10">
        <f t="shared" si="4"/>
        <v>4.3027929346809213E-2</v>
      </c>
      <c r="H55" s="11">
        <f t="shared" si="5"/>
        <v>0.22822571811643616</v>
      </c>
      <c r="I55" s="29">
        <f t="shared" si="6"/>
        <v>6.1739268205921682E-2</v>
      </c>
      <c r="J55" s="30">
        <f t="shared" si="7"/>
        <v>0.25523302310962759</v>
      </c>
    </row>
    <row r="56" spans="2:10">
      <c r="B56" s="12" t="s">
        <v>21</v>
      </c>
      <c r="C56" s="10">
        <f t="shared" si="1"/>
        <v>0</v>
      </c>
      <c r="D56" s="11">
        <f t="shared" si="2"/>
        <v>0</v>
      </c>
      <c r="E56" s="29">
        <f t="shared" si="0"/>
        <v>1.9494673823414743E-3</v>
      </c>
      <c r="F56" s="30">
        <f t="shared" si="3"/>
        <v>3.7955092002547708E-2</v>
      </c>
      <c r="G56" s="10">
        <f t="shared" si="4"/>
        <v>3.216547662194813E-4</v>
      </c>
      <c r="H56" s="11">
        <f t="shared" si="5"/>
        <v>3.0669423660888376E-2</v>
      </c>
      <c r="I56" s="29">
        <f t="shared" si="6"/>
        <v>2.829732604829216E-3</v>
      </c>
      <c r="J56" s="30">
        <f t="shared" si="7"/>
        <v>2.876673389462377E-2</v>
      </c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11">
        <f t="shared" si="5"/>
        <v>0</v>
      </c>
      <c r="I57" s="29">
        <f t="shared" si="6"/>
        <v>0</v>
      </c>
      <c r="J57" s="30">
        <f t="shared" si="7"/>
        <v>0</v>
      </c>
    </row>
    <row r="58" spans="2:10">
      <c r="B58" s="12" t="s">
        <v>25</v>
      </c>
      <c r="C58" s="10">
        <f t="shared" si="1"/>
        <v>3.2503587628074371E-6</v>
      </c>
      <c r="D58" s="11">
        <f t="shared" si="2"/>
        <v>9.8342841611810216E-6</v>
      </c>
      <c r="E58" s="29">
        <f t="shared" si="0"/>
        <v>-3.1383789381722593E-6</v>
      </c>
      <c r="F58" s="30">
        <f t="shared" si="3"/>
        <v>3.6608881218545143E-6</v>
      </c>
      <c r="G58" s="10">
        <f t="shared" si="4"/>
        <v>2.006154352440781E-5</v>
      </c>
      <c r="H58" s="11">
        <f t="shared" si="5"/>
        <v>3.2706387802646239E-5</v>
      </c>
      <c r="I58" s="29">
        <f t="shared" si="6"/>
        <v>2.6016329502942526E-5</v>
      </c>
      <c r="J58" s="30">
        <f t="shared" si="7"/>
        <v>3.2281154830879717E-5</v>
      </c>
    </row>
    <row r="59" spans="2:10">
      <c r="B59" s="12" t="s">
        <v>26</v>
      </c>
      <c r="C59" s="10">
        <f t="shared" si="1"/>
        <v>9.207487944099535E-3</v>
      </c>
      <c r="D59" s="11">
        <f t="shared" si="2"/>
        <v>-6.0879728174268576E-3</v>
      </c>
      <c r="E59" s="29">
        <f t="shared" si="0"/>
        <v>2.6198914120551198E-2</v>
      </c>
      <c r="F59" s="30">
        <f t="shared" si="3"/>
        <v>3.2754634177175148E-4</v>
      </c>
      <c r="G59" s="10">
        <f t="shared" si="4"/>
        <v>3.2478036076175387E-2</v>
      </c>
      <c r="H59" s="11">
        <f t="shared" si="5"/>
        <v>5.3555135993303546E-3</v>
      </c>
      <c r="I59" s="29">
        <f t="shared" si="6"/>
        <v>5.8614994217144556E-2</v>
      </c>
      <c r="J59" s="30">
        <f t="shared" si="7"/>
        <v>1.0071771566140825E-2</v>
      </c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-2.9765351842281351E-4</v>
      </c>
      <c r="F60" s="30">
        <f t="shared" si="3"/>
        <v>8.7924784132064715E-4</v>
      </c>
      <c r="G60" s="10">
        <f t="shared" si="4"/>
        <v>-2.5014915166484686E-3</v>
      </c>
      <c r="H60" s="11">
        <f t="shared" si="5"/>
        <v>1.4559592301285824E-3</v>
      </c>
      <c r="I60" s="29">
        <f t="shared" si="6"/>
        <v>-4.447285887184016E-3</v>
      </c>
      <c r="J60" s="30">
        <f t="shared" si="7"/>
        <v>5.2869122254505473E-4</v>
      </c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11">
        <f t="shared" si="5"/>
        <v>0</v>
      </c>
      <c r="I61" s="29">
        <f t="shared" si="6"/>
        <v>0</v>
      </c>
      <c r="J61" s="30">
        <f t="shared" si="7"/>
        <v>0</v>
      </c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11">
        <f t="shared" si="5"/>
        <v>0</v>
      </c>
      <c r="I62" s="29">
        <f t="shared" si="6"/>
        <v>0</v>
      </c>
      <c r="J62" s="30">
        <f t="shared" si="7"/>
        <v>0</v>
      </c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11">
        <f t="shared" si="5"/>
        <v>0</v>
      </c>
      <c r="I63" s="29">
        <f t="shared" si="6"/>
        <v>0</v>
      </c>
      <c r="J63" s="30">
        <f t="shared" si="7"/>
        <v>0</v>
      </c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</row>
    <row r="65" spans="2:12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11">
        <f t="shared" si="5"/>
        <v>0</v>
      </c>
      <c r="I65" s="29">
        <f t="shared" si="6"/>
        <v>0</v>
      </c>
      <c r="J65" s="30">
        <f t="shared" si="7"/>
        <v>0</v>
      </c>
    </row>
    <row r="66" spans="2:12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</row>
    <row r="67" spans="2:12">
      <c r="B67" s="13" t="s">
        <v>44</v>
      </c>
      <c r="C67" s="44">
        <f t="shared" si="1"/>
        <v>8.6683609026499964E-2</v>
      </c>
      <c r="D67" s="45">
        <f t="shared" si="2"/>
        <v>0.99999999999999967</v>
      </c>
      <c r="E67" s="38">
        <f>(I27+1)*(K27+1)*(M27+1)*(C67+1)-1</f>
        <v>0.12383092154307107</v>
      </c>
      <c r="F67" s="39">
        <f t="shared" si="3"/>
        <v>1</v>
      </c>
      <c r="G67" s="44">
        <f t="shared" si="4"/>
        <v>0.12881876048939733</v>
      </c>
      <c r="H67" s="15">
        <v>1</v>
      </c>
      <c r="I67" s="38">
        <f t="shared" si="6"/>
        <v>0.20330015368829524</v>
      </c>
      <c r="J67" s="39">
        <f t="shared" si="7"/>
        <v>1.0000000000000002</v>
      </c>
    </row>
    <row r="68" spans="2:12">
      <c r="B68" s="35" t="s">
        <v>40</v>
      </c>
      <c r="C68" s="55">
        <f>C28+E28+G28</f>
        <v>5321</v>
      </c>
      <c r="D68" s="56"/>
      <c r="E68" s="53">
        <f>I28+K28+M28+C68</f>
        <v>7634.2800000000007</v>
      </c>
      <c r="F68" s="54"/>
      <c r="G68" s="55">
        <f>O28+Q28+S28+E68</f>
        <v>7983.4100000000008</v>
      </c>
      <c r="H68" s="56"/>
      <c r="I68" s="53">
        <f>G68+U28+W28+Y28</f>
        <v>13031.430000000002</v>
      </c>
      <c r="J68" s="54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46" t="s">
        <v>0</v>
      </c>
      <c r="D70" s="47"/>
      <c r="E70" s="47"/>
      <c r="F70" s="47"/>
      <c r="G70" s="47"/>
      <c r="H70" s="47"/>
      <c r="I70" s="47"/>
      <c r="J70" s="48"/>
    </row>
    <row r="71" spans="2:12" ht="15.75">
      <c r="B71" s="23" t="s">
        <v>39</v>
      </c>
      <c r="C71" s="49" t="str">
        <f ca="1">CONCATENATE(INDIRECT(CONCATENATE($C$2,$C$4))," - ",INDIRECT(CONCATENATE($C$2,$G$4))," ",$B$4)</f>
        <v>ינואר - מרץ 2019</v>
      </c>
      <c r="D71" s="50"/>
      <c r="E71" s="51" t="str">
        <f ca="1">CONCATENATE(INDIRECT(CONCATENATE($C$2,$C$4))," - ",INDIRECT(CONCATENATE($C$2,$M4))," ",$B$4)</f>
        <v>ינואר - יוני 2019</v>
      </c>
      <c r="F71" s="52"/>
      <c r="G71" s="49" t="str">
        <f ca="1">CONCATENATE(INDIRECT(CONCATENATE($C$2,$C$4))," - ",INDIRECT(CONCATENATE($C$2,$S$4))," ",$B$4)</f>
        <v>ינואר - ספטמבר 2019</v>
      </c>
      <c r="H71" s="50"/>
      <c r="I71" s="51" t="str">
        <f ca="1">CONCATENATE(INDIRECT(CONCATENATE($C$2,$C$4))," - ",INDIRECT(CONCATENATE($C$2,$Y4))," ",$B$4)</f>
        <v>ינואר - דצמבר 2019</v>
      </c>
      <c r="J71" s="52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2">
      <c r="B73" s="9" t="s">
        <v>35</v>
      </c>
      <c r="C73" s="18">
        <f>(C34+1)*(E34+1)*(G34+1)-1</f>
        <v>2.7007212603642028E-2</v>
      </c>
      <c r="D73" s="19">
        <f>H34</f>
        <v>0.33580455108583784</v>
      </c>
      <c r="E73" s="33">
        <f t="shared" ref="E73:E74" si="8">(I34+1)*(K34+1)*(M34+1)*(C73+1)-1</f>
        <v>4.5362452548206145E-2</v>
      </c>
      <c r="F73" s="34">
        <f>N34</f>
        <v>0.64110436778151247</v>
      </c>
      <c r="G73" s="18">
        <f>(O34+1)*(Q34+1)*(S34+1)*(E73+1)-1</f>
        <v>5.8148836938843651E-2</v>
      </c>
      <c r="H73" s="19">
        <f>T34</f>
        <v>0.63892714714728771</v>
      </c>
      <c r="I73" s="33">
        <f>(U34+1)*(W34+1)*(Y34+1)*(G73+1)-1</f>
        <v>7.4177211323686709E-2</v>
      </c>
      <c r="J73" s="34">
        <f>Z34</f>
        <v>0.61394992300839413</v>
      </c>
      <c r="L73" s="37"/>
    </row>
    <row r="74" spans="2:12">
      <c r="B74" s="12" t="s">
        <v>36</v>
      </c>
      <c r="C74" s="18">
        <f t="shared" ref="C74:C75" si="9">(C35+1)*(E35+1)*(G35+1)-1</f>
        <v>5.8896126699395035E-2</v>
      </c>
      <c r="D74" s="19">
        <f t="shared" ref="D74:D75" si="10">H35</f>
        <v>0.66419544891416227</v>
      </c>
      <c r="E74" s="33">
        <f t="shared" si="8"/>
        <v>7.648903378098848E-2</v>
      </c>
      <c r="F74" s="34">
        <f t="shared" ref="F74:F75" si="11">N35</f>
        <v>0.35889563221848753</v>
      </c>
      <c r="G74" s="18">
        <f t="shared" ref="G74:G75" si="12">(O35+1)*(Q35+1)*(S35+1)*(E74+1)-1</f>
        <v>6.8401682034241462E-2</v>
      </c>
      <c r="H74" s="19">
        <f t="shared" ref="H74:H75" si="13">T35</f>
        <v>0.3610728528527124</v>
      </c>
      <c r="I74" s="33">
        <f t="shared" ref="I74:I75" si="14">(U35+1)*(W35+1)*(Y35+1)*(G74+1)-1</f>
        <v>0.12217140275406413</v>
      </c>
      <c r="J74" s="34">
        <f t="shared" ref="J74:J75" si="15">Z35</f>
        <v>0.38605007699160576</v>
      </c>
      <c r="L74" s="37"/>
    </row>
    <row r="75" spans="2:12">
      <c r="B75" s="13" t="s">
        <v>44</v>
      </c>
      <c r="C75" s="42">
        <f t="shared" si="9"/>
        <v>8.6683609026499964E-2</v>
      </c>
      <c r="D75" s="43">
        <f t="shared" si="10"/>
        <v>1</v>
      </c>
      <c r="E75" s="40">
        <f>(I36+1)*(K36+1)*(M36+1)*(C75+1)-1</f>
        <v>0.12383092154307107</v>
      </c>
      <c r="F75" s="41">
        <f t="shared" si="11"/>
        <v>1</v>
      </c>
      <c r="G75" s="42">
        <f t="shared" si="12"/>
        <v>0.12881876048939733</v>
      </c>
      <c r="H75" s="43">
        <f t="shared" si="13"/>
        <v>1</v>
      </c>
      <c r="I75" s="40">
        <f t="shared" si="14"/>
        <v>0.20330015368829524</v>
      </c>
      <c r="J75" s="41">
        <f t="shared" si="15"/>
        <v>0.99999999999999989</v>
      </c>
    </row>
    <row r="76" spans="2:12">
      <c r="B76" s="16"/>
      <c r="C76" s="17"/>
      <c r="D76" s="17"/>
      <c r="E76" s="17"/>
      <c r="F76" s="17"/>
      <c r="G76" s="17"/>
      <c r="H76" s="17"/>
      <c r="I76" s="17"/>
      <c r="J76" s="17"/>
    </row>
    <row r="77" spans="2:12" ht="15.75">
      <c r="C77" s="46" t="s">
        <v>0</v>
      </c>
      <c r="D77" s="47"/>
      <c r="E77" s="47"/>
      <c r="F77" s="47"/>
      <c r="G77" s="47"/>
      <c r="H77" s="47"/>
      <c r="I77" s="47"/>
      <c r="J77" s="48"/>
    </row>
    <row r="78" spans="2:12" ht="15.75">
      <c r="B78" s="23" t="s">
        <v>39</v>
      </c>
      <c r="C78" s="49" t="str">
        <f ca="1">CONCATENATE(INDIRECT(CONCATENATE($C$2,$C$4))," - ",INDIRECT(CONCATENATE($C$2,$G$4))," ",$B$4)</f>
        <v>ינואר - מרץ 2019</v>
      </c>
      <c r="D78" s="50"/>
      <c r="E78" s="51" t="str">
        <f ca="1">CONCATENATE(INDIRECT(CONCATENATE($C$2,$C$4))," - ",INDIRECT(CONCATENATE($C$2,$M$4))," ",$B$4)</f>
        <v>ינואר - יוני 2019</v>
      </c>
      <c r="F78" s="52"/>
      <c r="G78" s="49" t="str">
        <f ca="1">CONCATENATE(INDIRECT(CONCATENATE($C$2,$C$4))," - ",INDIRECT(CONCATENATE($C$2,$S$4))," ",$B$4)</f>
        <v>ינואר - ספטמבר 2019</v>
      </c>
      <c r="H78" s="50"/>
      <c r="I78" s="51" t="str">
        <f ca="1">CONCATENATE(INDIRECT(CONCATENATE($C$2,$C$4))," - ",INDIRECT(CONCATENATE($C$2,$Y$4))," ",$B$4)</f>
        <v>ינואר - דצמבר 2019</v>
      </c>
      <c r="J78" s="52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2">
      <c r="B80" s="9" t="s">
        <v>37</v>
      </c>
      <c r="C80" s="18">
        <f>(C41+1)*(E41+1)*(G41+1)-1</f>
        <v>7.7260572513433212E-2</v>
      </c>
      <c r="D80" s="19">
        <f>H41</f>
        <v>1.0060878686231125</v>
      </c>
      <c r="E80" s="33">
        <f t="shared" ref="E80:E82" si="16">(I41+1)*(K41+1)*(M41+1)*(C80+1)-1</f>
        <v>0.11360195025701314</v>
      </c>
      <c r="F80" s="34">
        <f>N41</f>
        <v>1.0020951217326159</v>
      </c>
      <c r="G80" s="18">
        <f>(O41+1)*(Q41+1)*(S41+1)*(E80+1)-1</f>
        <v>0.11731359277241826</v>
      </c>
      <c r="H80" s="19">
        <f>T41</f>
        <v>0.99972124831085585</v>
      </c>
      <c r="I80" s="33">
        <f>(U41+1)*(W41+1)*(Y41+1)*(G80+1)-1</f>
        <v>0.19002341643603882</v>
      </c>
      <c r="J80" s="34">
        <f t="shared" ref="J80:J82" si="17">Z41</f>
        <v>0.99895727593822548</v>
      </c>
      <c r="L80" s="37"/>
    </row>
    <row r="81" spans="2:12">
      <c r="B81" s="12" t="s">
        <v>38</v>
      </c>
      <c r="C81" s="18">
        <f t="shared" ref="C81" si="18">(C42+1)*(E42+1)*(G42+1)-1</f>
        <v>9.2074765105920608E-3</v>
      </c>
      <c r="D81" s="19">
        <f t="shared" ref="D81:D82" si="19">H42</f>
        <v>-6.08786862311255E-3</v>
      </c>
      <c r="E81" s="33">
        <f t="shared" si="16"/>
        <v>9.8197966574362638E-3</v>
      </c>
      <c r="F81" s="34">
        <f t="shared" ref="F81:F82" si="20">N42</f>
        <v>-2.0951217326159095E-3</v>
      </c>
      <c r="G81" s="18">
        <f t="shared" ref="G81:G82" si="21">(O42+1)*(Q42+1)*(S42+1)*(E81+1)-1</f>
        <v>1.0956844221651441E-2</v>
      </c>
      <c r="H81" s="19">
        <f>T42</f>
        <v>2.7875168914427332E-4</v>
      </c>
      <c r="I81" s="33">
        <f t="shared" ref="I81:I82" si="22">(U42+1)*(W42+1)*(Y42+1)*(G81+1)-1</f>
        <v>1.1830687920903582E-2</v>
      </c>
      <c r="J81" s="34">
        <f t="shared" si="17"/>
        <v>1.0427240617745402E-3</v>
      </c>
      <c r="L81" s="37"/>
    </row>
    <row r="82" spans="2:12">
      <c r="B82" s="13" t="s">
        <v>44</v>
      </c>
      <c r="C82" s="42">
        <f>(C43+1)*(E43+1)*(G43+1)-1</f>
        <v>8.6683609026499964E-2</v>
      </c>
      <c r="D82" s="43">
        <f t="shared" si="19"/>
        <v>1</v>
      </c>
      <c r="E82" s="40">
        <f t="shared" si="16"/>
        <v>0.12383092154307107</v>
      </c>
      <c r="F82" s="41">
        <f t="shared" si="20"/>
        <v>1</v>
      </c>
      <c r="G82" s="42">
        <f t="shared" si="21"/>
        <v>0.12881876048939733</v>
      </c>
      <c r="H82" s="43">
        <f>T43</f>
        <v>1.0000000000000002</v>
      </c>
      <c r="I82" s="40">
        <f t="shared" si="22"/>
        <v>0.20330015368829524</v>
      </c>
      <c r="J82" s="41">
        <f t="shared" si="17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sharepoint/v3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a46656d4-8850-49b3-aebd-68bd05f7f43d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