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36" i="58" l="1"/>
  <c r="L35" i="58"/>
  <c r="J34" i="58"/>
  <c r="L34" i="58" s="1"/>
  <c r="L31" i="58"/>
  <c r="L30" i="58"/>
  <c r="L29" i="58"/>
  <c r="L28" i="58"/>
  <c r="L27" i="58"/>
  <c r="L26" i="58"/>
  <c r="L25" i="58"/>
  <c r="L24" i="58"/>
  <c r="L23" i="58"/>
  <c r="L22" i="58"/>
  <c r="L21" i="58"/>
  <c r="J20" i="58"/>
  <c r="L20" i="58" s="1"/>
  <c r="L18" i="58"/>
  <c r="L17" i="58"/>
  <c r="L16" i="58"/>
  <c r="L15" i="58"/>
  <c r="L14" i="58"/>
  <c r="L13" i="58"/>
  <c r="J12" i="58"/>
  <c r="L12" i="58" s="1"/>
  <c r="J33" i="58" l="1"/>
  <c r="J11" i="58"/>
  <c r="Q62" i="59"/>
  <c r="Q61" i="59"/>
  <c r="Q59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M49" i="63"/>
  <c r="M48" i="63"/>
  <c r="M47" i="63"/>
  <c r="M46" i="63"/>
  <c r="M45" i="63"/>
  <c r="M44" i="63"/>
  <c r="M43" i="63"/>
  <c r="M42" i="63"/>
  <c r="M41" i="63"/>
  <c r="M40" i="63"/>
  <c r="M38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7" i="63"/>
  <c r="M16" i="63"/>
  <c r="M15" i="63"/>
  <c r="M14" i="63"/>
  <c r="M13" i="63"/>
  <c r="M12" i="63"/>
  <c r="M11" i="63"/>
  <c r="K18" i="66"/>
  <c r="K17" i="66"/>
  <c r="K16" i="66"/>
  <c r="K15" i="66"/>
  <c r="K14" i="66"/>
  <c r="K13" i="66"/>
  <c r="K12" i="66"/>
  <c r="K11" i="66"/>
  <c r="J14" i="67"/>
  <c r="J13" i="67"/>
  <c r="J12" i="67"/>
  <c r="J11" i="67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41" i="76"/>
  <c r="J40" i="76"/>
  <c r="J39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C31" i="88"/>
  <c r="C24" i="88"/>
  <c r="C21" i="88"/>
  <c r="C20" i="88"/>
  <c r="C17" i="88"/>
  <c r="C13" i="88"/>
  <c r="J10" i="58" l="1"/>
  <c r="L11" i="58"/>
  <c r="L33" i="58"/>
  <c r="C23" i="88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35" i="58" l="1"/>
  <c r="K31" i="58"/>
  <c r="K29" i="58"/>
  <c r="K27" i="58"/>
  <c r="K25" i="58"/>
  <c r="K23" i="58"/>
  <c r="K21" i="58"/>
  <c r="K18" i="58"/>
  <c r="K16" i="58"/>
  <c r="K14" i="58"/>
  <c r="K36" i="58"/>
  <c r="K30" i="58"/>
  <c r="K28" i="58"/>
  <c r="K26" i="58"/>
  <c r="K24" i="58"/>
  <c r="K22" i="58"/>
  <c r="L10" i="58"/>
  <c r="K17" i="58"/>
  <c r="K15" i="58"/>
  <c r="K13" i="58"/>
  <c r="K10" i="58"/>
  <c r="K20" i="58"/>
  <c r="K12" i="58"/>
  <c r="K34" i="58"/>
  <c r="C11" i="88"/>
  <c r="C10" i="88" s="1"/>
  <c r="K33" i="58"/>
  <c r="K11" i="58"/>
  <c r="C42" i="88" l="1"/>
  <c r="D10" i="88" s="1"/>
  <c r="R58" i="59"/>
  <c r="R54" i="59"/>
  <c r="R41" i="59"/>
  <c r="R37" i="59"/>
  <c r="R24" i="59"/>
  <c r="R20" i="59"/>
  <c r="N47" i="63"/>
  <c r="N43" i="63"/>
  <c r="N38" i="63"/>
  <c r="N30" i="63"/>
  <c r="N25" i="63"/>
  <c r="N21" i="63"/>
  <c r="N12" i="63"/>
  <c r="L16" i="66"/>
  <c r="L12" i="66"/>
  <c r="K12" i="67"/>
  <c r="P104" i="69"/>
  <c r="P100" i="69"/>
  <c r="P96" i="69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40" i="76"/>
  <c r="K35" i="76"/>
  <c r="K31" i="76"/>
  <c r="K27" i="76"/>
  <c r="K22" i="76"/>
  <c r="K18" i="76"/>
  <c r="K14" i="76"/>
  <c r="D33" i="88"/>
  <c r="R62" i="59"/>
  <c r="R57" i="59"/>
  <c r="R53" i="59"/>
  <c r="R49" i="59"/>
  <c r="R45" i="59"/>
  <c r="R40" i="59"/>
  <c r="R36" i="59"/>
  <c r="R32" i="59"/>
  <c r="R28" i="59"/>
  <c r="R23" i="59"/>
  <c r="R19" i="59"/>
  <c r="R15" i="59"/>
  <c r="R11" i="59"/>
  <c r="N46" i="63"/>
  <c r="N42" i="63"/>
  <c r="N37" i="63"/>
  <c r="N33" i="63"/>
  <c r="N29" i="63"/>
  <c r="N24" i="63"/>
  <c r="N20" i="63"/>
  <c r="N15" i="63"/>
  <c r="N11" i="63"/>
  <c r="L15" i="66"/>
  <c r="L11" i="66"/>
  <c r="K11" i="67"/>
  <c r="P103" i="69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39" i="76"/>
  <c r="K34" i="76"/>
  <c r="K30" i="76"/>
  <c r="K26" i="76"/>
  <c r="K21" i="76"/>
  <c r="K17" i="76"/>
  <c r="K13" i="76"/>
  <c r="D31" i="88"/>
  <c r="R61" i="59"/>
  <c r="R56" i="59"/>
  <c r="R52" i="59"/>
  <c r="R48" i="59"/>
  <c r="R44" i="59"/>
  <c r="R39" i="59"/>
  <c r="R35" i="59"/>
  <c r="R31" i="59"/>
  <c r="R26" i="59"/>
  <c r="R22" i="59"/>
  <c r="R18" i="59"/>
  <c r="R14" i="59"/>
  <c r="N49" i="63"/>
  <c r="N45" i="63"/>
  <c r="N41" i="63"/>
  <c r="N36" i="63"/>
  <c r="N32" i="63"/>
  <c r="N28" i="63"/>
  <c r="N23" i="63"/>
  <c r="N19" i="63"/>
  <c r="N14" i="63"/>
  <c r="L18" i="66"/>
  <c r="L14" i="66"/>
  <c r="K14" i="67"/>
  <c r="P102" i="69"/>
  <c r="P98" i="69"/>
  <c r="P94" i="69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37" i="76"/>
  <c r="K33" i="76"/>
  <c r="K29" i="76"/>
  <c r="K25" i="76"/>
  <c r="K20" i="76"/>
  <c r="K16" i="76"/>
  <c r="K12" i="76"/>
  <c r="D17" i="88"/>
  <c r="R59" i="59"/>
  <c r="R55" i="59"/>
  <c r="R51" i="59"/>
  <c r="R47" i="59"/>
  <c r="R43" i="59"/>
  <c r="R38" i="59"/>
  <c r="R34" i="59"/>
  <c r="R30" i="59"/>
  <c r="R25" i="59"/>
  <c r="R21" i="59"/>
  <c r="R17" i="59"/>
  <c r="R13" i="59"/>
  <c r="N48" i="63"/>
  <c r="N44" i="63"/>
  <c r="N40" i="63"/>
  <c r="N35" i="63"/>
  <c r="N31" i="63"/>
  <c r="N26" i="63"/>
  <c r="N22" i="63"/>
  <c r="N17" i="63"/>
  <c r="N13" i="63"/>
  <c r="L17" i="66"/>
  <c r="L13" i="66"/>
  <c r="K13" i="67"/>
  <c r="P101" i="69"/>
  <c r="P97" i="69"/>
  <c r="P93" i="69"/>
  <c r="P89" i="69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41" i="76"/>
  <c r="K36" i="76"/>
  <c r="K32" i="76"/>
  <c r="K28" i="76"/>
  <c r="K23" i="76"/>
  <c r="K19" i="76"/>
  <c r="K15" i="76"/>
  <c r="D42" i="88"/>
  <c r="D13" i="88"/>
  <c r="K11" i="76"/>
  <c r="D11" i="88"/>
  <c r="D24" i="88"/>
  <c r="D20" i="88"/>
  <c r="D21" i="88"/>
  <c r="N16" i="63" l="1"/>
  <c r="N34" i="63"/>
  <c r="R12" i="59"/>
  <c r="R29" i="59"/>
  <c r="R46" i="59"/>
  <c r="D38" i="88"/>
  <c r="R16" i="59"/>
  <c r="R33" i="59"/>
  <c r="R50" i="59"/>
  <c r="D23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90930]}"/>
    <s v="{[Medida].[Medida].&amp;[2]}"/>
    <s v="{[Keren].[Keren].[All]}"/>
    <s v="{[Cheshbon KM].[Hie Peilut].[Peilut 7].&amp;[Kod_Peilut_L7_47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<sst xmlns="http://schemas.openxmlformats.org/spreadsheetml/2006/main" count="2727" uniqueCount="668">
  <si>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</si>
  <si>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</si>
  <si>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</si>
  <si>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</si>
  <si>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</si>
  <si>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</si>
  <si>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</si>
  <si>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</si>
  <si>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</si>
  <si>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</si>
  <si>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</si>
  <si>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</si>
  <si>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</si>
  <si>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</si>
  <si>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</si>
  <si>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</si>
  <si>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</si>
  <si>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</si>
  <si>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</si>
  <si>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</si>
  <si>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</si>
  <si>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</si>
  <si>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</si>
  <si>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</si>
  <si>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</si>
  <si>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</si>
  <si>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</si>
  <si>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</si>
  <si>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</si>
  <si>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</si>
  <si>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</si>
  <si>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</si>
  <si>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</si>
  <si>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</si>
  <si>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</si>
  <si>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</si>
  <si>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</si>
  <si>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</si>
  <si>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</si>
  <si>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</si>
  <si>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</si>
  <si>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</si>
  <si>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</si>
  <si>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</si>
  <si>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</si>
  <si>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</si>
  <si>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</si>
  <si>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</si>
  <si>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</si>
  <si>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</si>
  <si>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</si>
  <si>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</si>
  <si>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</si>
  <si>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</si>
  <si>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</si>
  <si>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</si>
  <si>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</si>
  <si>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</si>
  <si>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</si>
  <si>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</si>
  <si>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</si>
  <si>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</si>
  <si>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</si>
  <si>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</si>
  <si>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</si>
  <si>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</si>
  <si>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</si>
  <si>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</si>
  <si>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</si>
  <si>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</si>
  <si>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</si>
  <si>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</si>
  <si>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</si>
  <si>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</si>
  <si>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</si>
  <si>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</si>
  <si>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</si>
  <si>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</si>
  <si>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</si>
  <si>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</si>
  <si>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</si>
  <si>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</si>
  <si>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</si>
  <si>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</si>
  <si>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</si>
  <si>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</si>
  <si>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</si>
  <si>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</si>
  <si>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</si>
  <si>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</si>
  <si>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</si>
  <si>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</si>
  <si>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</si>
  <si>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</si>
  <si>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</si>
  <si>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</si>
  <si>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</si>
  <si>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</si>
  <si>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</si>
  <si>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</si>
  <si>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</si>
  <si>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</si>
  <si>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</si>
  <si>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</si>
  <si>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</si>
  <si>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</si>
  <si>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</si>
  <si>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</si>
  <si>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</si>
  <si>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</si>
  <si>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</si>
  <si>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</si>
  <si>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</si>
  <si>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</si>
  <si>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</si>
  <si>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</si>
  <si>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</si>
  <si>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</si>
  <si>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</si>
  <si>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</si>
  <si>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</si>
  <si>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</si>
  <si>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</si>
  <si>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</si>
  <si>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</si>
  <si>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</si>
  <si>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</si>
  <si>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</si>
  <si>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</si>
  <si>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</si>
  <si>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</si>
  <si>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</si>
  <si>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</si>
  <si>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</si>
  <si>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</si>
  <si>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</si>
  <si>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</si>
  <si>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</si>
  <si>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</si>
  <si>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</si>
  <si>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</si>
  <si>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</si>
  <si>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</si>
  <si>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</si>
  <si>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</si>
  <si>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</si>
  <si>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</si>
  <si>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</si>
  <si>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</si>
  <si>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</si>
  <si>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</si>
  <si>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</si>
  <si>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</si>
  <si>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</si>
  <si>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</si>
  <si>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</si>
  <si>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</si>
  <si>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</si>
  <si>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</si>
  <si>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</si>
  <si>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</si>
  <si>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</si>
  <si>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</si>
  <si>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</si>
  <si>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</si>
  <si>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</si>
  <si>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</si>
  <si>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</si>
  <si>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</si>
  <si>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</si>
  <si>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</si>
  <si>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</si>
  <si>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</si>
  <si>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</si>
  <si>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</si>
  <si>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</si>
  <si>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</si>
  <si>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</si>
  <si>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</si>
  <si>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</si>
  <si>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</si>
  <si>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</si>
  <si>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</si>
  <si>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</si>
  <si>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</si>
  <si>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</si>
  <si>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</si>
  <si>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</si>
  <si>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</si>
  <si>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</si>
  <si>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</si>
  <si>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</si>
  <si>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</si>
  <si>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</si>
  <si>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</si>
  <si>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</si>
  <si>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</si>
  <si>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</si>
  <si>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</si>
  <si>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</si>
  <si>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</si>
  <si>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</si>
  <si>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</si>
  <si>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</si>
  <si>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</si>
  <si>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</si>
  <si>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</si>
  <si>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</si>
  <si>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</si>
  <si>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</si>
  <si>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</si>
  <si>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</si>
  <si>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</si>
  <si>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</si>
  <si>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</si>
  <si>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</si>
  <si>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</si>
  <si>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</si>
  <si>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</si>
  <si>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</si>
  <si>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</si>
  <si>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</si>
  <si>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</si>
  <si>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</si>
  <si>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</si>
  <si>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</si>
  <si>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</si>
  <si>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</si>
  <si>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</si>
  <si>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</si>
  <si>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</si>
  <si>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</si>
  <si>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</si>
  <si>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</si>
  <si>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</si>
  <si>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</si>
  <si>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</si>
  <si>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</si>
  <si>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</si>
  <si>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</si>
  <si>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</si>
  <si>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</si>
  <si>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</si>
  <si>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</si>
  <si>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מקפת קרנות פנסיה וקופות גמל בע"מ</t>
  </si>
  <si>
    <t>מקפת אישית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</si>
  <si>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</si>
  <si>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</si>
  <si>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</si>
  <si>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</si>
  <si>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</si>
  <si>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</si>
  <si>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</si>
  <si>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</si>
  <si>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</si>
  <si>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</si>
  <si>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</si>
  <si>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</si>
  <si>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</si>
  <si>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</si>
  <si>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</si>
  <si>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</si>
  <si>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</si>
  <si>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</si>
  <si>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</si>
  <si>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</si>
  <si>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</si>
  <si>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</si>
  <si>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</si>
  <si>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</si>
  <si>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</si>
  <si>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</si>
  <si>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</si>
  <si>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</si>
  <si>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</si>
  <si>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</si>
  <si>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</si>
  <si>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</si>
  <si>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</si>
  <si>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</si>
  <si>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</si>
  <si>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</si>
  <si>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</si>
  <si>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</si>
  <si>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</si>
  <si>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</si>
  <si>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</si>
  <si>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</si>
  <si>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</si>
  <si>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</si>
  <si>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</si>
  <si>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</si>
  <si>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</si>
  <si>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</si>
  <si>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</si>
  <si>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</si>
  <si>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</si>
  <si>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</si>
  <si>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</si>
  <si>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</si>
  <si>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</si>
  <si>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</si>
  <si>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</si>
  <si>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</si>
  <si>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</si>
  <si>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</si>
  <si>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</si>
  <si>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</si>
  <si>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</si>
  <si>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</si>
  <si>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</si>
  <si>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</si>
  <si>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</si>
  <si>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</si>
  <si>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</si>
  <si>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</si>
  <si>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</si>
  <si>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</si>
  <si>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</si>
  <si>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</si>
  <si>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</si>
  <si>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</si>
  <si>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</si>
  <si>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</si>
  <si>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</si>
  <si>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</si>
  <si>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</si>
  <si>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</si>
  <si>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</si>
  <si>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</si>
  <si>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</si>
  <si>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</si>
  <si>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</si>
  <si>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</si>
  <si>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</si>
  <si>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</si>
  <si>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</si>
  <si>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</si>
  <si>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</si>
  <si>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</si>
  <si>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</si>
  <si>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</si>
  <si>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</si>
  <si>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</si>
  <si>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</si>
  <si>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</si>
  <si>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</si>
  <si>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</si>
  <si>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</si>
  <si>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</si>
  <si>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</si>
  <si>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</si>
  <si>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</si>
  <si>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</si>
  <si>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</si>
  <si>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</si>
  <si>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</si>
  <si>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</si>
  <si>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</si>
  <si>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</si>
  <si>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CA44049A1241</t>
  </si>
  <si>
    <t>ISHARES CORE MSCI EURPOE</t>
  </si>
  <si>
    <t>IE00B1YZSC51</t>
  </si>
  <si>
    <t>ISHARES CRNCY HEDGD MSCI EM</t>
  </si>
  <si>
    <t>US46434G5099</t>
  </si>
  <si>
    <t>NYSE</t>
  </si>
  <si>
    <t>LYXOR ETF S&amp;P 500</t>
  </si>
  <si>
    <t>LU0496786657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</si>
  <si>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</si>
  <si>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</si>
  <si>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</si>
  <si>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</si>
  <si>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</si>
  <si>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</si>
  <si>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</si>
  <si>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</si>
  <si>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</si>
  <si>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</si>
  <si>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</si>
  <si>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</si>
  <si>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</si>
  <si>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</si>
  <si>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</si>
  <si>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</si>
  <si>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</si>
  <si>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</si>
  <si>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</si>
  <si>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</si>
  <si>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</si>
  <si>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</si>
  <si>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</si>
  <si>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</si>
  <si>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</si>
  <si>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</si>
  <si>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SPXW US 10/31/19 P2650</t>
  </si>
  <si>
    <t>SPXW 1019 P2650</t>
  </si>
  <si>
    <t>ל.ר.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</si>
  <si>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</si>
  <si>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</si>
  <si>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</si>
  <si>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</si>
  <si>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</si>
  <si>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</si>
  <si>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</si>
  <si>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S&amp;P500 EMINI FUT DEC19</t>
  </si>
  <si>
    <t>ESZ9</t>
  </si>
  <si>
    <t>STOXX EUROPE 600 DEC19</t>
  </si>
  <si>
    <t>SXOZ9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</si>
  <si>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</si>
  <si>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</si>
  <si>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</si>
  <si>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</si>
  <si>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</si>
  <si>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</si>
  <si>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</si>
  <si>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</si>
  <si>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</si>
  <si>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</si>
  <si>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</si>
  <si>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</si>
  <si>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</si>
  <si>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</si>
  <si>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</si>
  <si>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</si>
  <si>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</si>
  <si>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</si>
  <si>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</si>
  <si>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</si>
  <si>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</si>
  <si>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</si>
  <si>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</si>
  <si>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</si>
  <si>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</si>
  <si>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</si>
  <si>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</si>
  <si>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</si>
  <si>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</si>
  <si>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</si>
  <si>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</si>
  <si>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</si>
  <si>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</si>
  <si>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</si>
  <si>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</si>
  <si>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</si>
  <si>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</si>
  <si>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</si>
  <si>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</si>
  <si>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</si>
  <si>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</si>
  <si>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</si>
  <si>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</si>
  <si>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</si>
  <si>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</si>
  <si>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</si>
  <si>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</si>
  <si>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</si>
  <si>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</si>
  <si>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</si>
  <si>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</si>
  <si>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</si>
  <si>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</si>
  <si>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</si>
  <si>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</si>
  <si>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</si>
  <si>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</si>
  <si>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</si>
  <si>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</si>
  <si>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</si>
  <si>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</si>
  <si>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</si>
  <si>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</si>
  <si>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</si>
  <si>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</si>
  <si>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</si>
  <si>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</si>
  <si>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</si>
  <si>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</si>
  <si>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</si>
  <si>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</si>
  <si>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</si>
  <si>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</si>
  <si>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</si>
  <si>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</si>
  <si>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</si>
  <si>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</si>
  <si>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</si>
  <si>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</si>
  <si>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</si>
  <si>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</si>
  <si>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</si>
  <si>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</si>
  <si>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</si>
  <si>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</si>
  <si>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</si>
  <si>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</si>
  <si>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</si>
  <si>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</si>
  <si>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</si>
  <si>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</si>
  <si>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</si>
  <si>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</si>
  <si>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</si>
  <si>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</si>
  <si>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</si>
  <si>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</si>
  <si>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</si>
  <si>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</si>
  <si>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</si>
  <si>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</si>
  <si>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</si>
  <si>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</si>
  <si>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</si>
  <si>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</si>
  <si>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</si>
  <si>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</si>
  <si>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</si>
  <si>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</si>
  <si>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</si>
  <si>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</si>
  <si>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</si>
  <si>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</si>
  <si>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</si>
  <si>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</si>
  <si>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</si>
  <si>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</si>
  <si>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</si>
  <si>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</si>
  <si>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</si>
  <si>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</si>
  <si>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</si>
  <si>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</si>
  <si>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</si>
  <si>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</si>
  <si>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</si>
  <si>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</si>
  <si>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</si>
  <si>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</si>
  <si>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</si>
  <si>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</si>
  <si>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</si>
  <si>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</si>
  <si>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</si>
  <si>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</si>
  <si>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</si>
  <si>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</si>
  <si>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</si>
  <si>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</si>
  <si>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</si>
  <si>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</si>
  <si>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</si>
  <si>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</si>
  <si>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</si>
  <si>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</si>
  <si>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סדרה 2024  8758  4.8%</t>
  </si>
  <si>
    <t>8287583</t>
  </si>
  <si>
    <t>ערד סדרה 8756 2024 4.8%</t>
  </si>
  <si>
    <t>8287567</t>
  </si>
  <si>
    <t>ערד סדרה 8757 2024 4.8%</t>
  </si>
  <si>
    <t>8287575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</si>
  <si>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</si>
  <si>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</si>
  <si>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</si>
  <si>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</si>
  <si>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</si>
  <si>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</si>
  <si>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</si>
  <si>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</si>
  <si>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</si>
  <si>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</si>
  <si>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</si>
  <si>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</si>
  <si>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</si>
  <si>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</si>
  <si>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</si>
  <si>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</si>
  <si>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</si>
  <si>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</si>
  <si>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</si>
  <si>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</si>
  <si>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</si>
  <si>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</si>
  <si>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</si>
  <si>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</si>
  <si>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</si>
  <si>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₪ / מט"ח</t>
  </si>
  <si>
    <t>+ILS/-USD 3.452 10-11-20 (10) -800</t>
  </si>
  <si>
    <t>10001280</t>
  </si>
  <si>
    <t>+ILS/-USD 3.4665 11-06-20 (93) -550</t>
  </si>
  <si>
    <t>10001301</t>
  </si>
  <si>
    <t>+ILS/-USD 3.484 11-06-20 (10) -605</t>
  </si>
  <si>
    <t>10001298</t>
  </si>
  <si>
    <t>+ILS/-USD 3.4937 10-11-20 (10) -898</t>
  </si>
  <si>
    <t>10001272</t>
  </si>
  <si>
    <t>+ILS/-USD 3.5021 10-11-20 (10) -904</t>
  </si>
  <si>
    <t>10001271</t>
  </si>
  <si>
    <t>+ILS/-USD 3.5055 11-06-20 (10) -690</t>
  </si>
  <si>
    <t>10001263</t>
  </si>
  <si>
    <t>+ILS/-USD 3.5057 11-06-20 (10) -758</t>
  </si>
  <si>
    <t>10001265</t>
  </si>
  <si>
    <t>+ILS/-USD 3.5088 11-06-20 (10) -772</t>
  </si>
  <si>
    <t>10001261</t>
  </si>
  <si>
    <t>+USD/-ILS 3.4206 11-06-20 (10) -579</t>
  </si>
  <si>
    <t>10001295</t>
  </si>
  <si>
    <t>+USD/-ILS 3.4365 11-06-20 (10) -630</t>
  </si>
  <si>
    <t>10001291</t>
  </si>
  <si>
    <t>+USD/-EUR 1.11565 09-04-20 (10) +157.5</t>
  </si>
  <si>
    <t>10001306</t>
  </si>
  <si>
    <t>+USD/-EUR 1.1203 27-03-20 (10) +156</t>
  </si>
  <si>
    <t>10001305</t>
  </si>
  <si>
    <t>+USD/-EUR 1.1368 09-04-20 (10) +223</t>
  </si>
  <si>
    <t>10001290</t>
  </si>
  <si>
    <t>+USD/-EUR 1.13785 09-04-20 (10) +196.5</t>
  </si>
  <si>
    <t>10001294</t>
  </si>
  <si>
    <t>+USD/-EUR 1.14529 09-04-20 (10) +230.9</t>
  </si>
  <si>
    <t>10001282</t>
  </si>
  <si>
    <t>+USD/-EUR 1.14575 09-04-20 (10) +239.5</t>
  </si>
  <si>
    <t>10001278</t>
  </si>
  <si>
    <t>+USD/-EUR 1.15192 09-04-20 (10) +234.2</t>
  </si>
  <si>
    <t>10001276</t>
  </si>
  <si>
    <t>+USD/-GBP 1.24427 11-05-20 (10) +102.7</t>
  </si>
  <si>
    <t>10001303</t>
  </si>
  <si>
    <t>+USD/-JPY 106.51 12-02-20 (10) -173</t>
  </si>
  <si>
    <t>10001273</t>
  </si>
  <si>
    <t>+USD/-JPY 106.54 26-09-19 (10) -106</t>
  </si>
  <si>
    <t>10001307</t>
  </si>
  <si>
    <t>+USD/-JPY 106.55 12-02-20 (10) -106</t>
  </si>
  <si>
    <t>10001308</t>
  </si>
  <si>
    <t>+USD/-JPY 106.811 12-02-20 (10) -185.9</t>
  </si>
  <si>
    <t>10001268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</si>
  <si>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</si>
  <si>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</si>
  <si>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</si>
  <si>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</si>
  <si>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</si>
  <si>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</si>
  <si>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</si>
  <si>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</si>
  <si>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</si>
  <si>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</si>
  <si>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</si>
  <si>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</si>
  <si>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</si>
  <si>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</si>
  <si>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</si>
  <si>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</si>
  <si>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</si>
  <si>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</si>
  <si>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</si>
  <si>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</si>
  <si>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</si>
  <si>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</si>
  <si>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34510000</t>
  </si>
  <si>
    <t>33810000</t>
  </si>
  <si>
    <t>31710000</t>
  </si>
  <si>
    <t>31210000</t>
  </si>
  <si>
    <t>31110000</t>
  </si>
  <si>
    <t>34010000</t>
  </si>
  <si>
    <t>30326000</t>
  </si>
  <si>
    <t>31126000</t>
  </si>
  <si>
    <t>31726000</t>
  </si>
  <si>
    <t>30226000</t>
  </si>
  <si>
    <t>32026000</t>
  </si>
  <si>
    <t>מ.בטחון סחיר לאומי</t>
  </si>
  <si>
    <t>75001121</t>
  </si>
  <si>
    <t>דירוג פנימי</t>
  </si>
  <si>
    <t>פק מרווח בטחון לאומי</t>
  </si>
  <si>
    <t>75001127</t>
  </si>
  <si>
    <t>SPXW 1019 P2750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</si>
</sst>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3" fillId="0" borderId="0" xfId="7" applyFont="1" applyAlignment="1">
      <alignment horizontal="center"/>
    </xf>
    <xf numFmtId="0" fontId="29" fillId="0" borderId="0" xfId="0" applyFont="1" applyFill="1" applyBorder="1" applyAlignment="1">
      <alignment horizontal="right" indent="2"/>
    </xf>
    <xf numFmtId="0" fontId="5" fillId="0" borderId="0" xfId="0" applyFont="1" applyAlignment="1">
      <alignment horizontal="right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09-19/31.10.19/&#1511;&#1489;&#1510;&#1497;&#1501;%20&#1500;&#1491;&#1497;&#1493;&#1493;&#1495;%2009-19/&#1488;&#1497;&#1513;&#1497;&#1514;%2009-19/512237744_p2112_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736060.00566078816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selection activeCell="I17" sqref="I17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171</v>
      </c>
      <c r="C1" s="80" t="s" vm="1">
        <v>243</v>
      </c>
    </row>
    <row r="2" spans="1:31">
      <c r="B2" s="58" t="s">
        <v>170</v>
      </c>
      <c r="C2" s="80" t="s">
        <v>244</v>
      </c>
    </row>
    <row r="3" spans="1:31">
      <c r="B3" s="58" t="s">
        <v>172</v>
      </c>
      <c r="C3" s="80" t="s">
        <v>245</v>
      </c>
    </row>
    <row r="4" spans="1:31">
      <c r="B4" s="58" t="s">
        <v>173</v>
      </c>
      <c r="C4" s="80">
        <v>2112</v>
      </c>
    </row>
    <row r="6" spans="1:31" ht="26.25" customHeight="1">
      <c r="B6" s="126" t="s">
        <v>187</v>
      </c>
      <c r="C6" s="127"/>
      <c r="D6" s="128"/>
    </row>
    <row r="7" spans="1:31" s="10" customFormat="1">
      <c r="B7" s="23"/>
      <c r="C7" s="24" t="s">
        <v>100</v>
      </c>
      <c r="D7" s="25" t="s">
        <v>98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100</v>
      </c>
    </row>
    <row r="8" spans="1:31" s="10" customFormat="1">
      <c r="B8" s="23"/>
      <c r="C8" s="26" t="s">
        <v>230</v>
      </c>
      <c r="D8" s="27" t="s">
        <v>20</v>
      </c>
      <c r="AE8" s="38" t="s">
        <v>101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110</v>
      </c>
    </row>
    <row r="10" spans="1:31" s="11" customFormat="1" ht="18" customHeight="1">
      <c r="B10" s="69" t="s">
        <v>186</v>
      </c>
      <c r="C10" s="112">
        <f>C11+C12+C23+C33</f>
        <v>736059.54566078808</v>
      </c>
      <c r="D10" s="113">
        <f>C10/$C$42</f>
        <v>1</v>
      </c>
      <c r="AE10" s="68"/>
    </row>
    <row r="11" spans="1:31">
      <c r="A11" s="46" t="s">
        <v>133</v>
      </c>
      <c r="B11" s="29" t="s">
        <v>188</v>
      </c>
      <c r="C11" s="112">
        <f>מזומנים!J10</f>
        <v>71936.328744669008</v>
      </c>
      <c r="D11" s="113">
        <f>C11/$C$42</f>
        <v>9.7731670173625815E-2</v>
      </c>
    </row>
    <row r="12" spans="1:31">
      <c r="B12" s="29" t="s">
        <v>189</v>
      </c>
      <c r="C12" s="112">
        <f>C13+C17+C20+C21</f>
        <v>463386.40597515914</v>
      </c>
      <c r="D12" s="113">
        <f>C12/$C$42</f>
        <v>0.62955016167769406</v>
      </c>
    </row>
    <row r="13" spans="1:31">
      <c r="A13" s="56" t="s">
        <v>133</v>
      </c>
      <c r="B13" s="30" t="s">
        <v>57</v>
      </c>
      <c r="C13" s="112">
        <f>'תעודות התחייבות ממשלתיות'!O11</f>
        <v>55644.684015159</v>
      </c>
      <c r="D13" s="113">
        <f>C13/$C$42</f>
        <v>7.5598074018868533E-2</v>
      </c>
    </row>
    <row r="14" spans="1:31">
      <c r="A14" s="56" t="s">
        <v>133</v>
      </c>
      <c r="B14" s="30" t="s">
        <v>58</v>
      </c>
      <c r="C14" s="112" t="s" vm="2">
        <v>632</v>
      </c>
      <c r="D14" s="113" t="s" vm="3">
        <v>632</v>
      </c>
    </row>
    <row r="15" spans="1:31">
      <c r="A15" s="56" t="s">
        <v>133</v>
      </c>
      <c r="B15" s="30" t="s">
        <v>59</v>
      </c>
      <c r="C15" s="112" t="s" vm="4">
        <v>632</v>
      </c>
      <c r="D15" s="113" t="s" vm="5">
        <v>632</v>
      </c>
    </row>
    <row r="16" spans="1:31">
      <c r="A16" s="56" t="s">
        <v>133</v>
      </c>
      <c r="B16" s="30" t="s">
        <v>60</v>
      </c>
      <c r="C16" s="112" t="s" vm="6">
        <v>632</v>
      </c>
      <c r="D16" s="113" t="s" vm="7">
        <v>632</v>
      </c>
    </row>
    <row r="17" spans="1:4">
      <c r="A17" s="56" t="s">
        <v>133</v>
      </c>
      <c r="B17" s="30" t="s">
        <v>61</v>
      </c>
      <c r="C17" s="112">
        <f>'תעודות סל'!K11</f>
        <v>407822.86324000009</v>
      </c>
      <c r="D17" s="113">
        <f>C17/$C$42</f>
        <v>0.55406232504448039</v>
      </c>
    </row>
    <row r="18" spans="1:4">
      <c r="A18" s="56" t="s">
        <v>133</v>
      </c>
      <c r="B18" s="30" t="s">
        <v>62</v>
      </c>
      <c r="C18" s="112" t="s" vm="8">
        <v>632</v>
      </c>
      <c r="D18" s="113" t="s" vm="9">
        <v>632</v>
      </c>
    </row>
    <row r="19" spans="1:4">
      <c r="A19" s="56" t="s">
        <v>133</v>
      </c>
      <c r="B19" s="30" t="s">
        <v>63</v>
      </c>
      <c r="C19" s="112" t="s" vm="10">
        <v>632</v>
      </c>
      <c r="D19" s="113" t="s" vm="11">
        <v>632</v>
      </c>
    </row>
    <row r="20" spans="1:4">
      <c r="A20" s="56" t="s">
        <v>133</v>
      </c>
      <c r="B20" s="30" t="s">
        <v>64</v>
      </c>
      <c r="C20" s="112">
        <f>אופציות!I11</f>
        <v>568.27907999999979</v>
      </c>
      <c r="D20" s="113">
        <f>C20/$C$42</f>
        <v>7.7205585247839496E-4</v>
      </c>
    </row>
    <row r="21" spans="1:4">
      <c r="A21" s="56" t="s">
        <v>133</v>
      </c>
      <c r="B21" s="30" t="s">
        <v>65</v>
      </c>
      <c r="C21" s="112">
        <f>'חוזים עתידיים'!I11</f>
        <v>-649.42035999999985</v>
      </c>
      <c r="D21" s="113">
        <f>C21/$C$42</f>
        <v>-8.8229323813332386E-4</v>
      </c>
    </row>
    <row r="22" spans="1:4">
      <c r="A22" s="56" t="s">
        <v>133</v>
      </c>
      <c r="B22" s="30" t="s">
        <v>66</v>
      </c>
      <c r="C22" s="112" t="s" vm="12">
        <v>632</v>
      </c>
      <c r="D22" s="113" t="s" vm="13">
        <v>632</v>
      </c>
    </row>
    <row r="23" spans="1:4">
      <c r="B23" s="29" t="s">
        <v>190</v>
      </c>
      <c r="C23" s="112">
        <f>C24+C31+C33</f>
        <v>200736.81094095999</v>
      </c>
      <c r="D23" s="113">
        <f>C23/$C$42</f>
        <v>0.27271816814868022</v>
      </c>
    </row>
    <row r="24" spans="1:4">
      <c r="A24" s="56" t="s">
        <v>133</v>
      </c>
      <c r="B24" s="30" t="s">
        <v>67</v>
      </c>
      <c r="C24" s="112">
        <f>'לא סחיר- תעודות התחייבות ממשלתי'!M11</f>
        <v>199987.11702999999</v>
      </c>
      <c r="D24" s="113">
        <f>C24/$C$42</f>
        <v>0.27169964469445756</v>
      </c>
    </row>
    <row r="25" spans="1:4">
      <c r="A25" s="56" t="s">
        <v>133</v>
      </c>
      <c r="B25" s="30" t="s">
        <v>68</v>
      </c>
      <c r="C25" s="112" t="s" vm="14">
        <v>632</v>
      </c>
      <c r="D25" s="113" t="s" vm="15">
        <v>632</v>
      </c>
    </row>
    <row r="26" spans="1:4">
      <c r="A26" s="56" t="s">
        <v>133</v>
      </c>
      <c r="B26" s="30" t="s">
        <v>59</v>
      </c>
      <c r="C26" s="112" t="s" vm="16">
        <v>632</v>
      </c>
      <c r="D26" s="113" t="s" vm="17">
        <v>632</v>
      </c>
    </row>
    <row r="27" spans="1:4">
      <c r="A27" s="56" t="s">
        <v>133</v>
      </c>
      <c r="B27" s="30" t="s">
        <v>69</v>
      </c>
      <c r="C27" s="112" t="s" vm="18">
        <v>632</v>
      </c>
      <c r="D27" s="113" t="s" vm="19">
        <v>632</v>
      </c>
    </row>
    <row r="28" spans="1:4">
      <c r="A28" s="56" t="s">
        <v>133</v>
      </c>
      <c r="B28" s="30" t="s">
        <v>70</v>
      </c>
      <c r="C28" s="112" t="s" vm="20">
        <v>632</v>
      </c>
      <c r="D28" s="113" t="s" vm="21">
        <v>632</v>
      </c>
    </row>
    <row r="29" spans="1:4">
      <c r="A29" s="56" t="s">
        <v>133</v>
      </c>
      <c r="B29" s="30" t="s">
        <v>71</v>
      </c>
      <c r="C29" s="112" t="s" vm="22">
        <v>632</v>
      </c>
      <c r="D29" s="113" t="s" vm="23">
        <v>632</v>
      </c>
    </row>
    <row r="30" spans="1:4">
      <c r="A30" s="56" t="s">
        <v>133</v>
      </c>
      <c r="B30" s="30" t="s">
        <v>213</v>
      </c>
      <c r="C30" s="112" t="s" vm="24">
        <v>632</v>
      </c>
      <c r="D30" s="113" t="s" vm="25">
        <v>632</v>
      </c>
    </row>
    <row r="31" spans="1:4">
      <c r="A31" s="56" t="s">
        <v>133</v>
      </c>
      <c r="B31" s="30" t="s">
        <v>94</v>
      </c>
      <c r="C31" s="112">
        <f>'לא סחיר - חוזים עתידיים'!I11</f>
        <v>749.69391095999993</v>
      </c>
      <c r="D31" s="113">
        <f>C31/$C$42</f>
        <v>1.0185234542226767E-3</v>
      </c>
    </row>
    <row r="32" spans="1:4">
      <c r="A32" s="56" t="s">
        <v>133</v>
      </c>
      <c r="B32" s="30" t="s">
        <v>72</v>
      </c>
      <c r="C32" s="112" t="s" vm="26">
        <v>632</v>
      </c>
      <c r="D32" s="113" t="s" vm="27">
        <v>632</v>
      </c>
    </row>
    <row r="33" spans="1:6">
      <c r="A33" s="56" t="s">
        <v>133</v>
      </c>
      <c r="B33" s="29" t="s">
        <v>191</v>
      </c>
      <c r="C33" s="112"/>
      <c r="D33" s="113">
        <f>C33/$C$42</f>
        <v>0</v>
      </c>
      <c r="F33" s="123"/>
    </row>
    <row r="34" spans="1:6">
      <c r="A34" s="56" t="s">
        <v>133</v>
      </c>
      <c r="B34" s="29" t="s">
        <v>192</v>
      </c>
      <c r="C34" s="112" t="s" vm="28">
        <v>632</v>
      </c>
      <c r="D34" s="113" t="s" vm="29">
        <v>632</v>
      </c>
    </row>
    <row r="35" spans="1:6">
      <c r="A35" s="56" t="s">
        <v>133</v>
      </c>
      <c r="B35" s="29" t="s">
        <v>193</v>
      </c>
      <c r="C35" s="112" t="s" vm="30">
        <v>632</v>
      </c>
      <c r="D35" s="113" t="s" vm="31">
        <v>632</v>
      </c>
    </row>
    <row r="36" spans="1:6">
      <c r="A36" s="56" t="s">
        <v>133</v>
      </c>
      <c r="B36" s="57" t="s">
        <v>194</v>
      </c>
      <c r="C36" s="112" t="s" vm="32">
        <v>632</v>
      </c>
      <c r="D36" s="113" t="s" vm="33">
        <v>632</v>
      </c>
    </row>
    <row r="37" spans="1:6">
      <c r="A37" s="56" t="s">
        <v>133</v>
      </c>
      <c r="B37" s="29" t="s">
        <v>195</v>
      </c>
      <c r="C37" s="112" t="s" vm="34">
        <v>632</v>
      </c>
      <c r="D37" s="113" t="s" vm="35">
        <v>632</v>
      </c>
    </row>
    <row r="38" spans="1:6">
      <c r="A38" s="56"/>
      <c r="B38" s="70" t="s">
        <v>197</v>
      </c>
      <c r="C38" s="112">
        <v>0</v>
      </c>
      <c r="D38" s="113">
        <f>C38/$C$42</f>
        <v>0</v>
      </c>
    </row>
    <row r="39" spans="1:6">
      <c r="A39" s="56" t="s">
        <v>133</v>
      </c>
      <c r="B39" s="71" t="s">
        <v>198</v>
      </c>
      <c r="C39" s="112" t="s" vm="36">
        <v>632</v>
      </c>
      <c r="D39" s="113" t="s" vm="37">
        <v>632</v>
      </c>
    </row>
    <row r="40" spans="1:6">
      <c r="A40" s="56" t="s">
        <v>133</v>
      </c>
      <c r="B40" s="71" t="s">
        <v>228</v>
      </c>
      <c r="C40" s="112" t="s" vm="38">
        <v>632</v>
      </c>
      <c r="D40" s="113" t="s" vm="39">
        <v>632</v>
      </c>
    </row>
    <row r="41" spans="1:6">
      <c r="A41" s="56" t="s">
        <v>133</v>
      </c>
      <c r="B41" s="71" t="s">
        <v>199</v>
      </c>
      <c r="C41" s="112" t="s" vm="40">
        <v>632</v>
      </c>
      <c r="D41" s="113" t="s" vm="41">
        <v>632</v>
      </c>
    </row>
    <row r="42" spans="1:6">
      <c r="B42" s="71" t="s">
        <v>73</v>
      </c>
      <c r="C42" s="112">
        <f>C38+C10</f>
        <v>736059.54566078808</v>
      </c>
      <c r="D42" s="113">
        <f>C42/$C$42</f>
        <v>1</v>
      </c>
    </row>
    <row r="43" spans="1:6">
      <c r="A43" s="56" t="s">
        <v>133</v>
      </c>
      <c r="B43" s="71" t="s">
        <v>196</v>
      </c>
      <c r="C43" s="112"/>
      <c r="D43" s="113"/>
    </row>
    <row r="44" spans="1:6">
      <c r="B44" s="6" t="s">
        <v>99</v>
      </c>
    </row>
    <row r="45" spans="1:6">
      <c r="C45" s="77" t="s">
        <v>178</v>
      </c>
      <c r="D45" s="36" t="s">
        <v>93</v>
      </c>
    </row>
    <row r="46" spans="1:6">
      <c r="C46" s="78" t="s">
        <v>1</v>
      </c>
      <c r="D46" s="25" t="s">
        <v>2</v>
      </c>
    </row>
    <row r="47" spans="1:6">
      <c r="C47" s="114" t="s">
        <v>159</v>
      </c>
      <c r="D47" s="115" vm="42">
        <v>2.3548</v>
      </c>
    </row>
    <row r="48" spans="1:6">
      <c r="C48" s="114" t="s">
        <v>168</v>
      </c>
      <c r="D48" s="115">
        <v>0.83869258376086908</v>
      </c>
    </row>
    <row r="49" spans="2:4">
      <c r="C49" s="114" t="s">
        <v>164</v>
      </c>
      <c r="D49" s="115" vm="43">
        <v>2.6267</v>
      </c>
    </row>
    <row r="50" spans="2:4">
      <c r="B50" s="12"/>
      <c r="C50" s="114" t="s">
        <v>633</v>
      </c>
      <c r="D50" s="115" vm="44">
        <v>3.5068000000000001</v>
      </c>
    </row>
    <row r="51" spans="2:4">
      <c r="C51" s="114" t="s">
        <v>157</v>
      </c>
      <c r="D51" s="115" vm="45">
        <v>3.8050000000000002</v>
      </c>
    </row>
    <row r="52" spans="2:4">
      <c r="C52" s="114" t="s">
        <v>158</v>
      </c>
      <c r="D52" s="115" vm="46">
        <v>4.28</v>
      </c>
    </row>
    <row r="53" spans="2:4">
      <c r="C53" s="114" t="s">
        <v>160</v>
      </c>
      <c r="D53" s="115">
        <v>0.44418364353050732</v>
      </c>
    </row>
    <row r="54" spans="2:4">
      <c r="C54" s="114" t="s">
        <v>165</v>
      </c>
      <c r="D54" s="115" vm="47">
        <v>3.2280000000000002</v>
      </c>
    </row>
    <row r="55" spans="2:4">
      <c r="C55" s="114" t="s">
        <v>166</v>
      </c>
      <c r="D55" s="115">
        <v>0.17644227114950975</v>
      </c>
    </row>
    <row r="56" spans="2:4">
      <c r="C56" s="114" t="s">
        <v>163</v>
      </c>
      <c r="D56" s="115" vm="48">
        <v>0.50960000000000005</v>
      </c>
    </row>
    <row r="57" spans="2:4">
      <c r="C57" s="114" t="s">
        <v>634</v>
      </c>
      <c r="D57" s="115">
        <v>2.1804284000000003</v>
      </c>
    </row>
    <row r="58" spans="2:4">
      <c r="C58" s="114" t="s">
        <v>162</v>
      </c>
      <c r="D58" s="115" vm="49">
        <v>0.35620000000000002</v>
      </c>
    </row>
    <row r="59" spans="2:4">
      <c r="C59" s="114" t="s">
        <v>155</v>
      </c>
      <c r="D59" s="115" vm="50">
        <v>3.4820000000000002</v>
      </c>
    </row>
    <row r="60" spans="2:4">
      <c r="C60" s="114" t="s">
        <v>169</v>
      </c>
      <c r="D60" s="115" vm="51">
        <v>0.23089999999999999</v>
      </c>
    </row>
    <row r="61" spans="2:4">
      <c r="C61" s="114" t="s">
        <v>635</v>
      </c>
      <c r="D61" s="115" vm="52">
        <v>0.38390000000000002</v>
      </c>
    </row>
    <row r="62" spans="2:4">
      <c r="C62" s="114" t="s">
        <v>636</v>
      </c>
      <c r="D62" s="115">
        <v>5.3705643102711656E-2</v>
      </c>
    </row>
    <row r="63" spans="2:4">
      <c r="C63" s="114" t="s">
        <v>637</v>
      </c>
      <c r="D63" s="115">
        <v>0.48710882307681552</v>
      </c>
    </row>
    <row r="64" spans="2:4">
      <c r="C64" s="114" t="s">
        <v>156</v>
      </c>
      <c r="D64" s="115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171</v>
      </c>
      <c r="C1" s="80" t="s" vm="1">
        <v>243</v>
      </c>
    </row>
    <row r="2" spans="2:60">
      <c r="B2" s="58" t="s">
        <v>170</v>
      </c>
      <c r="C2" s="80" t="s">
        <v>244</v>
      </c>
    </row>
    <row r="3" spans="2:60">
      <c r="B3" s="58" t="s">
        <v>172</v>
      </c>
      <c r="C3" s="80" t="s">
        <v>245</v>
      </c>
    </row>
    <row r="4" spans="2:60">
      <c r="B4" s="58" t="s">
        <v>173</v>
      </c>
      <c r="C4" s="80">
        <v>2112</v>
      </c>
    </row>
    <row r="6" spans="2:60" ht="26.25" customHeight="1">
      <c r="B6" s="140" t="s">
        <v>201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60" ht="26.25" customHeight="1">
      <c r="B7" s="140" t="s">
        <v>82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  <c r="BH7" s="3"/>
    </row>
    <row r="8" spans="2:60" s="3" customFormat="1" ht="78.75">
      <c r="B8" s="23" t="s">
        <v>107</v>
      </c>
      <c r="C8" s="31" t="s">
        <v>37</v>
      </c>
      <c r="D8" s="31" t="s">
        <v>111</v>
      </c>
      <c r="E8" s="31" t="s">
        <v>50</v>
      </c>
      <c r="F8" s="31" t="s">
        <v>91</v>
      </c>
      <c r="G8" s="31" t="s">
        <v>227</v>
      </c>
      <c r="H8" s="31" t="s">
        <v>226</v>
      </c>
      <c r="I8" s="31" t="s">
        <v>49</v>
      </c>
      <c r="J8" s="31" t="s">
        <v>48</v>
      </c>
      <c r="K8" s="31" t="s">
        <v>174</v>
      </c>
      <c r="L8" s="31" t="s">
        <v>176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234</v>
      </c>
      <c r="H9" s="17"/>
      <c r="I9" s="17" t="s">
        <v>230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C11" s="1"/>
      <c r="BD11" s="3"/>
      <c r="BE11" s="1"/>
      <c r="BG11" s="1"/>
    </row>
    <row r="12" spans="2:60" s="4" customFormat="1" ht="18" customHeight="1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C12" s="1"/>
      <c r="BD12" s="3"/>
      <c r="BE12" s="1"/>
      <c r="BG12" s="1"/>
    </row>
    <row r="13" spans="2:60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D13" s="3"/>
    </row>
    <row r="14" spans="2:60" ht="20.25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BD14" s="4"/>
    </row>
    <row r="15" spans="2:60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L31" sqref="L31"/>
    </sheetView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8.425781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171</v>
      </c>
      <c r="C1" s="80" t="s" vm="1">
        <v>243</v>
      </c>
    </row>
    <row r="2" spans="2:61">
      <c r="B2" s="58" t="s">
        <v>170</v>
      </c>
      <c r="C2" s="80" t="s">
        <v>244</v>
      </c>
    </row>
    <row r="3" spans="2:61">
      <c r="B3" s="58" t="s">
        <v>172</v>
      </c>
      <c r="C3" s="80" t="s">
        <v>245</v>
      </c>
    </row>
    <row r="4" spans="2:61">
      <c r="B4" s="58" t="s">
        <v>173</v>
      </c>
      <c r="C4" s="80">
        <v>2112</v>
      </c>
    </row>
    <row r="6" spans="2:61" ht="26.25" customHeight="1">
      <c r="B6" s="140" t="s">
        <v>201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61" ht="26.25" customHeight="1">
      <c r="B7" s="140" t="s">
        <v>83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  <c r="BI7" s="3"/>
    </row>
    <row r="8" spans="2:61" s="3" customFormat="1" ht="78.75">
      <c r="B8" s="23" t="s">
        <v>107</v>
      </c>
      <c r="C8" s="31" t="s">
        <v>37</v>
      </c>
      <c r="D8" s="31" t="s">
        <v>111</v>
      </c>
      <c r="E8" s="31" t="s">
        <v>50</v>
      </c>
      <c r="F8" s="31" t="s">
        <v>91</v>
      </c>
      <c r="G8" s="31" t="s">
        <v>227</v>
      </c>
      <c r="H8" s="31" t="s">
        <v>226</v>
      </c>
      <c r="I8" s="31" t="s">
        <v>49</v>
      </c>
      <c r="J8" s="31" t="s">
        <v>48</v>
      </c>
      <c r="K8" s="31" t="s">
        <v>174</v>
      </c>
      <c r="L8" s="32" t="s">
        <v>176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234</v>
      </c>
      <c r="H9" s="17"/>
      <c r="I9" s="17" t="s">
        <v>230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5" t="s">
        <v>40</v>
      </c>
      <c r="C11" s="84"/>
      <c r="D11" s="84"/>
      <c r="E11" s="84"/>
      <c r="F11" s="84"/>
      <c r="G11" s="93"/>
      <c r="H11" s="95"/>
      <c r="I11" s="93">
        <v>568.27907999999979</v>
      </c>
      <c r="J11" s="84"/>
      <c r="K11" s="94">
        <f>I11/$I$11</f>
        <v>1</v>
      </c>
      <c r="L11" s="94">
        <f>I11/'סכום נכסי הקרן'!$C$42</f>
        <v>7.7205585247839496E-4</v>
      </c>
      <c r="BD11" s="1"/>
      <c r="BE11" s="3"/>
      <c r="BF11" s="1"/>
      <c r="BH11" s="1"/>
    </row>
    <row r="12" spans="2:61" s="102" customFormat="1">
      <c r="B12" s="122" t="s">
        <v>222</v>
      </c>
      <c r="C12" s="117"/>
      <c r="D12" s="117"/>
      <c r="E12" s="117"/>
      <c r="F12" s="117"/>
      <c r="G12" s="118"/>
      <c r="H12" s="120"/>
      <c r="I12" s="118">
        <v>568.27907999999979</v>
      </c>
      <c r="J12" s="117"/>
      <c r="K12" s="121">
        <f t="shared" ref="K12:K18" si="0">I12/$I$11</f>
        <v>1</v>
      </c>
      <c r="L12" s="121">
        <f>I12/'סכום נכסי הקרן'!$C$42</f>
        <v>7.7205585247839496E-4</v>
      </c>
      <c r="BE12" s="3"/>
    </row>
    <row r="13" spans="2:61" ht="20.25">
      <c r="B13" s="104" t="s">
        <v>219</v>
      </c>
      <c r="C13" s="84"/>
      <c r="D13" s="84"/>
      <c r="E13" s="84"/>
      <c r="F13" s="84"/>
      <c r="G13" s="93"/>
      <c r="H13" s="95"/>
      <c r="I13" s="93">
        <v>568.27907999999979</v>
      </c>
      <c r="J13" s="84"/>
      <c r="K13" s="94">
        <f t="shared" si="0"/>
        <v>1</v>
      </c>
      <c r="L13" s="94">
        <f>I13/'סכום נכסי הקרן'!$C$42</f>
        <v>7.7205585247839496E-4</v>
      </c>
      <c r="BE13" s="4"/>
    </row>
    <row r="14" spans="2:61">
      <c r="B14" s="89" t="s">
        <v>394</v>
      </c>
      <c r="C14" s="86" t="s">
        <v>395</v>
      </c>
      <c r="D14" s="99" t="s">
        <v>29</v>
      </c>
      <c r="E14" s="99" t="s">
        <v>396</v>
      </c>
      <c r="F14" s="99" t="s">
        <v>155</v>
      </c>
      <c r="G14" s="96">
        <v>-3.9999999999999996</v>
      </c>
      <c r="H14" s="98">
        <v>440</v>
      </c>
      <c r="I14" s="96">
        <v>-6.1283199999999987</v>
      </c>
      <c r="J14" s="86"/>
      <c r="K14" s="97">
        <f t="shared" si="0"/>
        <v>-1.0783997186734378E-2</v>
      </c>
      <c r="L14" s="97">
        <f>I14/'סכום נכסי הקרן'!$C$42</f>
        <v>-8.3258481411288236E-6</v>
      </c>
    </row>
    <row r="15" spans="2:61">
      <c r="B15" s="89" t="s">
        <v>397</v>
      </c>
      <c r="C15" s="86" t="s">
        <v>667</v>
      </c>
      <c r="D15" s="99" t="s">
        <v>29</v>
      </c>
      <c r="E15" s="99" t="s">
        <v>396</v>
      </c>
      <c r="F15" s="99" t="s">
        <v>155</v>
      </c>
      <c r="G15" s="96">
        <v>-6.9999999999999991</v>
      </c>
      <c r="H15" s="98">
        <v>910</v>
      </c>
      <c r="I15" s="96">
        <v>-22.180339999999998</v>
      </c>
      <c r="J15" s="86"/>
      <c r="K15" s="97">
        <f t="shared" si="0"/>
        <v>-3.9030717090623862E-2</v>
      </c>
      <c r="L15" s="97">
        <f>I15/'סכום נכסי הקרן'!$C$42</f>
        <v>-3.0133893556244663E-5</v>
      </c>
    </row>
    <row r="16" spans="2:61">
      <c r="B16" s="89" t="s">
        <v>398</v>
      </c>
      <c r="C16" s="86" t="s">
        <v>399</v>
      </c>
      <c r="D16" s="99" t="s">
        <v>29</v>
      </c>
      <c r="E16" s="99" t="s">
        <v>396</v>
      </c>
      <c r="F16" s="99" t="s">
        <v>155</v>
      </c>
      <c r="G16" s="96">
        <v>14.999999999999998</v>
      </c>
      <c r="H16" s="98">
        <v>8040</v>
      </c>
      <c r="I16" s="96">
        <v>419.92919999999998</v>
      </c>
      <c r="J16" s="86"/>
      <c r="K16" s="97">
        <f t="shared" si="0"/>
        <v>0.73894889813645814</v>
      </c>
      <c r="L16" s="97">
        <f>I16/'סכום נכסי הקרן'!$C$42</f>
        <v>5.7050982148871383E-4</v>
      </c>
    </row>
    <row r="17" spans="2:56">
      <c r="B17" s="89" t="s">
        <v>400</v>
      </c>
      <c r="C17" s="86" t="s">
        <v>401</v>
      </c>
      <c r="D17" s="99" t="s">
        <v>29</v>
      </c>
      <c r="E17" s="99" t="s">
        <v>396</v>
      </c>
      <c r="F17" s="99" t="s">
        <v>157</v>
      </c>
      <c r="G17" s="96">
        <v>-105.99999999999999</v>
      </c>
      <c r="H17" s="98">
        <v>1990</v>
      </c>
      <c r="I17" s="96">
        <v>-80.262669999999986</v>
      </c>
      <c r="J17" s="86"/>
      <c r="K17" s="97">
        <f t="shared" si="0"/>
        <v>-0.14123812194529492</v>
      </c>
      <c r="L17" s="97">
        <f>I17/'סכום נכסי הקרן'!$C$42</f>
        <v>-1.0904371864092218E-4</v>
      </c>
    </row>
    <row r="18" spans="2:56" ht="20.25">
      <c r="B18" s="89" t="s">
        <v>402</v>
      </c>
      <c r="C18" s="86" t="s">
        <v>403</v>
      </c>
      <c r="D18" s="99" t="s">
        <v>29</v>
      </c>
      <c r="E18" s="99" t="s">
        <v>396</v>
      </c>
      <c r="F18" s="99" t="s">
        <v>157</v>
      </c>
      <c r="G18" s="96">
        <v>105.99999999999999</v>
      </c>
      <c r="H18" s="98">
        <v>6370</v>
      </c>
      <c r="I18" s="96">
        <v>256.92120999999997</v>
      </c>
      <c r="J18" s="86"/>
      <c r="K18" s="97">
        <f t="shared" si="0"/>
        <v>0.45210393808619537</v>
      </c>
      <c r="L18" s="97">
        <f>I18/'סכום נכסי הקרן'!$C$42</f>
        <v>3.4904949132797704E-4</v>
      </c>
      <c r="BD18" s="4"/>
    </row>
    <row r="19" spans="2:56">
      <c r="B19" s="85"/>
      <c r="C19" s="86"/>
      <c r="D19" s="86"/>
      <c r="E19" s="86"/>
      <c r="F19" s="86"/>
      <c r="G19" s="96"/>
      <c r="H19" s="98"/>
      <c r="I19" s="86"/>
      <c r="J19" s="86"/>
      <c r="K19" s="97"/>
      <c r="L19" s="86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1" t="s">
        <v>242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1" t="s">
        <v>103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1" t="s">
        <v>225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1" t="s">
        <v>233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7" sqref="J17"/>
    </sheetView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171</v>
      </c>
      <c r="C1" s="80" t="s" vm="1">
        <v>243</v>
      </c>
    </row>
    <row r="2" spans="1:60">
      <c r="B2" s="58" t="s">
        <v>170</v>
      </c>
      <c r="C2" s="80" t="s">
        <v>244</v>
      </c>
    </row>
    <row r="3" spans="1:60">
      <c r="B3" s="58" t="s">
        <v>172</v>
      </c>
      <c r="C3" s="80" t="s">
        <v>245</v>
      </c>
    </row>
    <row r="4" spans="1:60">
      <c r="B4" s="58" t="s">
        <v>173</v>
      </c>
      <c r="C4" s="80">
        <v>2112</v>
      </c>
    </row>
    <row r="6" spans="1:60" ht="26.25" customHeight="1">
      <c r="B6" s="140" t="s">
        <v>201</v>
      </c>
      <c r="C6" s="141"/>
      <c r="D6" s="141"/>
      <c r="E6" s="141"/>
      <c r="F6" s="141"/>
      <c r="G6" s="141"/>
      <c r="H6" s="141"/>
      <c r="I6" s="141"/>
      <c r="J6" s="141"/>
      <c r="K6" s="142"/>
      <c r="BD6" s="1" t="s">
        <v>112</v>
      </c>
      <c r="BF6" s="1" t="s">
        <v>179</v>
      </c>
      <c r="BH6" s="3" t="s">
        <v>156</v>
      </c>
    </row>
    <row r="7" spans="1:60" ht="26.25" customHeight="1">
      <c r="B7" s="140" t="s">
        <v>84</v>
      </c>
      <c r="C7" s="141"/>
      <c r="D7" s="141"/>
      <c r="E7" s="141"/>
      <c r="F7" s="141"/>
      <c r="G7" s="141"/>
      <c r="H7" s="141"/>
      <c r="I7" s="141"/>
      <c r="J7" s="141"/>
      <c r="K7" s="142"/>
      <c r="BD7" s="3" t="s">
        <v>114</v>
      </c>
      <c r="BF7" s="1" t="s">
        <v>134</v>
      </c>
      <c r="BH7" s="3" t="s">
        <v>155</v>
      </c>
    </row>
    <row r="8" spans="1:60" s="3" customFormat="1" ht="78.75">
      <c r="A8" s="2"/>
      <c r="B8" s="23" t="s">
        <v>107</v>
      </c>
      <c r="C8" s="31" t="s">
        <v>37</v>
      </c>
      <c r="D8" s="31" t="s">
        <v>111</v>
      </c>
      <c r="E8" s="31" t="s">
        <v>50</v>
      </c>
      <c r="F8" s="31" t="s">
        <v>91</v>
      </c>
      <c r="G8" s="31" t="s">
        <v>227</v>
      </c>
      <c r="H8" s="31" t="s">
        <v>226</v>
      </c>
      <c r="I8" s="31" t="s">
        <v>49</v>
      </c>
      <c r="J8" s="31" t="s">
        <v>174</v>
      </c>
      <c r="K8" s="31" t="s">
        <v>176</v>
      </c>
      <c r="BC8" s="1" t="s">
        <v>127</v>
      </c>
      <c r="BD8" s="1" t="s">
        <v>128</v>
      </c>
      <c r="BE8" s="1" t="s">
        <v>135</v>
      </c>
      <c r="BG8" s="4" t="s">
        <v>157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234</v>
      </c>
      <c r="H9" s="17"/>
      <c r="I9" s="17" t="s">
        <v>230</v>
      </c>
      <c r="J9" s="33" t="s">
        <v>20</v>
      </c>
      <c r="K9" s="59" t="s">
        <v>20</v>
      </c>
      <c r="BC9" s="1" t="s">
        <v>124</v>
      </c>
      <c r="BE9" s="1" t="s">
        <v>136</v>
      </c>
      <c r="BG9" s="4" t="s">
        <v>158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120</v>
      </c>
      <c r="BD10" s="3"/>
      <c r="BE10" s="1" t="s">
        <v>180</v>
      </c>
      <c r="BG10" s="1" t="s">
        <v>164</v>
      </c>
    </row>
    <row r="11" spans="1:60" s="4" customFormat="1" ht="18" customHeight="1">
      <c r="A11" s="111"/>
      <c r="B11" s="116" t="s">
        <v>39</v>
      </c>
      <c r="C11" s="117"/>
      <c r="D11" s="117"/>
      <c r="E11" s="117"/>
      <c r="F11" s="117"/>
      <c r="G11" s="118"/>
      <c r="H11" s="120"/>
      <c r="I11" s="118">
        <v>-649.42035999999985</v>
      </c>
      <c r="J11" s="121">
        <f>I11/$I$11</f>
        <v>1</v>
      </c>
      <c r="K11" s="121">
        <f>I11/'סכום נכסי הקרן'!$C$42</f>
        <v>-8.8229323813332386E-4</v>
      </c>
      <c r="L11" s="3"/>
      <c r="M11" s="3"/>
      <c r="N11" s="3"/>
      <c r="O11" s="3"/>
      <c r="BC11" s="102" t="s">
        <v>119</v>
      </c>
      <c r="BD11" s="3"/>
      <c r="BE11" s="102" t="s">
        <v>137</v>
      </c>
      <c r="BG11" s="102" t="s">
        <v>159</v>
      </c>
    </row>
    <row r="12" spans="1:60" s="102" customFormat="1" ht="20.25">
      <c r="A12" s="111"/>
      <c r="B12" s="122" t="s">
        <v>224</v>
      </c>
      <c r="C12" s="117"/>
      <c r="D12" s="117"/>
      <c r="E12" s="117"/>
      <c r="F12" s="117"/>
      <c r="G12" s="118"/>
      <c r="H12" s="120"/>
      <c r="I12" s="118">
        <v>-649.42035999999985</v>
      </c>
      <c r="J12" s="121">
        <f t="shared" ref="J12:J14" si="0">I12/$I$11</f>
        <v>1</v>
      </c>
      <c r="K12" s="121">
        <f>I12/'סכום נכסי הקרן'!$C$42</f>
        <v>-8.8229323813332386E-4</v>
      </c>
      <c r="L12" s="3"/>
      <c r="M12" s="3"/>
      <c r="N12" s="3"/>
      <c r="O12" s="3"/>
      <c r="BC12" s="102" t="s">
        <v>117</v>
      </c>
      <c r="BD12" s="4"/>
      <c r="BE12" s="102" t="s">
        <v>138</v>
      </c>
      <c r="BG12" s="102" t="s">
        <v>160</v>
      </c>
    </row>
    <row r="13" spans="1:60">
      <c r="B13" s="85" t="s">
        <v>404</v>
      </c>
      <c r="C13" s="86" t="s">
        <v>405</v>
      </c>
      <c r="D13" s="99" t="s">
        <v>29</v>
      </c>
      <c r="E13" s="99" t="s">
        <v>396</v>
      </c>
      <c r="F13" s="99" t="s">
        <v>155</v>
      </c>
      <c r="G13" s="96">
        <v>140.99999999999997</v>
      </c>
      <c r="H13" s="98">
        <v>297850</v>
      </c>
      <c r="I13" s="96">
        <v>-671.85847999999987</v>
      </c>
      <c r="J13" s="97">
        <f t="shared" si="0"/>
        <v>1.0345509955985981</v>
      </c>
      <c r="K13" s="97">
        <f>I13/'סכום נכסי הקרן'!$C$42</f>
        <v>-9.1277734792074119E-4</v>
      </c>
      <c r="P13" s="1"/>
      <c r="BC13" s="1" t="s">
        <v>121</v>
      </c>
      <c r="BE13" s="1" t="s">
        <v>139</v>
      </c>
      <c r="BG13" s="1" t="s">
        <v>161</v>
      </c>
    </row>
    <row r="14" spans="1:60">
      <c r="B14" s="85" t="s">
        <v>406</v>
      </c>
      <c r="C14" s="86" t="s">
        <v>407</v>
      </c>
      <c r="D14" s="99" t="s">
        <v>29</v>
      </c>
      <c r="E14" s="99" t="s">
        <v>396</v>
      </c>
      <c r="F14" s="99" t="s">
        <v>157</v>
      </c>
      <c r="G14" s="96">
        <v>35.999999999999993</v>
      </c>
      <c r="H14" s="98">
        <v>39130</v>
      </c>
      <c r="I14" s="96">
        <v>22.438119999999994</v>
      </c>
      <c r="J14" s="97">
        <f t="shared" si="0"/>
        <v>-3.455099559859811E-2</v>
      </c>
      <c r="K14" s="97">
        <f>I14/'סכום נכסי הקרן'!$C$42</f>
        <v>3.0484109787417345E-5</v>
      </c>
      <c r="P14" s="1"/>
      <c r="BC14" s="1" t="s">
        <v>118</v>
      </c>
      <c r="BE14" s="1" t="s">
        <v>140</v>
      </c>
      <c r="BG14" s="1" t="s">
        <v>163</v>
      </c>
    </row>
    <row r="15" spans="1:60">
      <c r="B15" s="106"/>
      <c r="C15" s="86"/>
      <c r="D15" s="86"/>
      <c r="E15" s="86"/>
      <c r="F15" s="86"/>
      <c r="G15" s="96"/>
      <c r="H15" s="98"/>
      <c r="I15" s="86"/>
      <c r="J15" s="97"/>
      <c r="K15" s="86"/>
      <c r="P15" s="1"/>
      <c r="BC15" s="1" t="s">
        <v>129</v>
      </c>
      <c r="BE15" s="1" t="s">
        <v>181</v>
      </c>
      <c r="BG15" s="1" t="s">
        <v>165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115</v>
      </c>
      <c r="BD16" s="1" t="s">
        <v>130</v>
      </c>
      <c r="BE16" s="1" t="s">
        <v>141</v>
      </c>
      <c r="BG16" s="1" t="s">
        <v>166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125</v>
      </c>
      <c r="BE17" s="1" t="s">
        <v>142</v>
      </c>
      <c r="BG17" s="1" t="s">
        <v>167</v>
      </c>
    </row>
    <row r="18" spans="2:60">
      <c r="B18" s="101" t="s">
        <v>242</v>
      </c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113</v>
      </c>
      <c r="BF18" s="1" t="s">
        <v>143</v>
      </c>
      <c r="BH18" s="1" t="s">
        <v>29</v>
      </c>
    </row>
    <row r="19" spans="2:60">
      <c r="B19" s="101" t="s">
        <v>103</v>
      </c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126</v>
      </c>
      <c r="BF19" s="1" t="s">
        <v>144</v>
      </c>
    </row>
    <row r="20" spans="2:60">
      <c r="B20" s="101" t="s">
        <v>225</v>
      </c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131</v>
      </c>
      <c r="BF20" s="1" t="s">
        <v>145</v>
      </c>
    </row>
    <row r="21" spans="2:60">
      <c r="B21" s="101" t="s">
        <v>233</v>
      </c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116</v>
      </c>
      <c r="BE21" s="1" t="s">
        <v>132</v>
      </c>
      <c r="BF21" s="1" t="s">
        <v>146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122</v>
      </c>
      <c r="BF22" s="1" t="s">
        <v>147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29</v>
      </c>
      <c r="BE23" s="1" t="s">
        <v>123</v>
      </c>
      <c r="BF23" s="1" t="s">
        <v>182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185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148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149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184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150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151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183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29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171</v>
      </c>
      <c r="C1" s="80" t="s" vm="1">
        <v>243</v>
      </c>
    </row>
    <row r="2" spans="2:81">
      <c r="B2" s="58" t="s">
        <v>170</v>
      </c>
      <c r="C2" s="80" t="s">
        <v>244</v>
      </c>
    </row>
    <row r="3" spans="2:81">
      <c r="B3" s="58" t="s">
        <v>172</v>
      </c>
      <c r="C3" s="80" t="s">
        <v>245</v>
      </c>
      <c r="E3" s="2"/>
    </row>
    <row r="4" spans="2:81">
      <c r="B4" s="58" t="s">
        <v>173</v>
      </c>
      <c r="C4" s="80">
        <v>2112</v>
      </c>
    </row>
    <row r="6" spans="2:81" ht="26.25" customHeight="1">
      <c r="B6" s="140" t="s">
        <v>201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81" ht="26.25" customHeight="1">
      <c r="B7" s="140" t="s">
        <v>85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2:81" s="3" customFormat="1" ht="47.25">
      <c r="B8" s="23" t="s">
        <v>107</v>
      </c>
      <c r="C8" s="31" t="s">
        <v>37</v>
      </c>
      <c r="D8" s="14" t="s">
        <v>41</v>
      </c>
      <c r="E8" s="31" t="s">
        <v>15</v>
      </c>
      <c r="F8" s="31" t="s">
        <v>51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227</v>
      </c>
      <c r="M8" s="31" t="s">
        <v>226</v>
      </c>
      <c r="N8" s="31" t="s">
        <v>49</v>
      </c>
      <c r="O8" s="31" t="s">
        <v>48</v>
      </c>
      <c r="P8" s="31" t="s">
        <v>174</v>
      </c>
      <c r="Q8" s="32" t="s">
        <v>176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234</v>
      </c>
      <c r="M9" s="33"/>
      <c r="N9" s="33" t="s">
        <v>230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>
      <selection activeCell="O12" sqref="O12:O104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171</v>
      </c>
      <c r="C1" s="80" t="s" vm="1">
        <v>243</v>
      </c>
    </row>
    <row r="2" spans="2:72">
      <c r="B2" s="58" t="s">
        <v>170</v>
      </c>
      <c r="C2" s="80" t="s">
        <v>244</v>
      </c>
    </row>
    <row r="3" spans="2:72">
      <c r="B3" s="58" t="s">
        <v>172</v>
      </c>
      <c r="C3" s="80" t="s">
        <v>245</v>
      </c>
    </row>
    <row r="4" spans="2:72">
      <c r="B4" s="58" t="s">
        <v>173</v>
      </c>
      <c r="C4" s="80">
        <v>2112</v>
      </c>
    </row>
    <row r="6" spans="2:72" ht="26.2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72" ht="26.25" customHeight="1">
      <c r="B7" s="140" t="s">
        <v>76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</row>
    <row r="8" spans="2:72" s="3" customFormat="1" ht="78.75">
      <c r="B8" s="23" t="s">
        <v>107</v>
      </c>
      <c r="C8" s="31" t="s">
        <v>37</v>
      </c>
      <c r="D8" s="31" t="s">
        <v>15</v>
      </c>
      <c r="E8" s="31" t="s">
        <v>51</v>
      </c>
      <c r="F8" s="31" t="s">
        <v>92</v>
      </c>
      <c r="G8" s="31" t="s">
        <v>18</v>
      </c>
      <c r="H8" s="31" t="s">
        <v>91</v>
      </c>
      <c r="I8" s="31" t="s">
        <v>17</v>
      </c>
      <c r="J8" s="31" t="s">
        <v>19</v>
      </c>
      <c r="K8" s="31" t="s">
        <v>227</v>
      </c>
      <c r="L8" s="31" t="s">
        <v>226</v>
      </c>
      <c r="M8" s="31" t="s">
        <v>100</v>
      </c>
      <c r="N8" s="31" t="s">
        <v>48</v>
      </c>
      <c r="O8" s="31" t="s">
        <v>174</v>
      </c>
      <c r="P8" s="32" t="s">
        <v>176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234</v>
      </c>
      <c r="L9" s="33"/>
      <c r="M9" s="33" t="s">
        <v>230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1" t="s">
        <v>28</v>
      </c>
      <c r="C11" s="82"/>
      <c r="D11" s="82"/>
      <c r="E11" s="82"/>
      <c r="F11" s="82"/>
      <c r="G11" s="90">
        <v>8.914250256672144</v>
      </c>
      <c r="H11" s="82"/>
      <c r="I11" s="82"/>
      <c r="J11" s="107">
        <v>4.8505778483355133E-2</v>
      </c>
      <c r="K11" s="90"/>
      <c r="L11" s="82"/>
      <c r="M11" s="90">
        <v>199987.11702999999</v>
      </c>
      <c r="N11" s="82"/>
      <c r="O11" s="91">
        <f>M11/$M$11</f>
        <v>1</v>
      </c>
      <c r="P11" s="91">
        <f>M11/'סכום נכסי הקרן'!$C$42</f>
        <v>0.27169964469445756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3" t="s">
        <v>223</v>
      </c>
      <c r="C12" s="84"/>
      <c r="D12" s="84"/>
      <c r="E12" s="84"/>
      <c r="F12" s="84"/>
      <c r="G12" s="93">
        <v>8.914250256672144</v>
      </c>
      <c r="H12" s="84"/>
      <c r="I12" s="84"/>
      <c r="J12" s="108">
        <v>4.8505778483355133E-2</v>
      </c>
      <c r="K12" s="93"/>
      <c r="L12" s="84"/>
      <c r="M12" s="93">
        <v>199987.11702999999</v>
      </c>
      <c r="N12" s="84"/>
      <c r="O12" s="94">
        <f t="shared" ref="O12:O75" si="0">M12/$M$11</f>
        <v>1</v>
      </c>
      <c r="P12" s="94">
        <f>M12/'סכום נכסי הקרן'!$C$42</f>
        <v>0.27169964469445756</v>
      </c>
    </row>
    <row r="13" spans="2:72">
      <c r="B13" s="104" t="s">
        <v>56</v>
      </c>
      <c r="C13" s="84"/>
      <c r="D13" s="84"/>
      <c r="E13" s="84"/>
      <c r="F13" s="84"/>
      <c r="G13" s="93">
        <v>8.914250256672144</v>
      </c>
      <c r="H13" s="84"/>
      <c r="I13" s="84"/>
      <c r="J13" s="108">
        <v>4.8505778483355133E-2</v>
      </c>
      <c r="K13" s="93"/>
      <c r="L13" s="84"/>
      <c r="M13" s="93">
        <v>199987.11702999999</v>
      </c>
      <c r="N13" s="84"/>
      <c r="O13" s="94">
        <f t="shared" si="0"/>
        <v>1</v>
      </c>
      <c r="P13" s="94">
        <f>M13/'סכום נכסי הקרן'!$C$42</f>
        <v>0.27169964469445756</v>
      </c>
    </row>
    <row r="14" spans="2:72">
      <c r="B14" s="89" t="s">
        <v>408</v>
      </c>
      <c r="C14" s="86" t="s">
        <v>409</v>
      </c>
      <c r="D14" s="86" t="s">
        <v>248</v>
      </c>
      <c r="E14" s="86"/>
      <c r="F14" s="109">
        <v>40148</v>
      </c>
      <c r="G14" s="96">
        <v>4.57</v>
      </c>
      <c r="H14" s="99" t="s">
        <v>156</v>
      </c>
      <c r="I14" s="100">
        <v>4.8000000000000001E-2</v>
      </c>
      <c r="J14" s="100">
        <v>4.8499999999999995E-2</v>
      </c>
      <c r="K14" s="96">
        <v>60999.999999999993</v>
      </c>
      <c r="L14" s="110">
        <v>111.23309999999999</v>
      </c>
      <c r="M14" s="96">
        <v>67.844719999999981</v>
      </c>
      <c r="N14" s="86"/>
      <c r="O14" s="97">
        <f t="shared" si="0"/>
        <v>3.3924545244493233E-4</v>
      </c>
      <c r="P14" s="97">
        <f>M14/'סכום נכסי הקרן'!$C$42</f>
        <v>9.2172868893498626E-5</v>
      </c>
    </row>
    <row r="15" spans="2:72">
      <c r="B15" s="89" t="s">
        <v>410</v>
      </c>
      <c r="C15" s="86" t="s">
        <v>411</v>
      </c>
      <c r="D15" s="86" t="s">
        <v>248</v>
      </c>
      <c r="E15" s="86"/>
      <c r="F15" s="109">
        <v>40452</v>
      </c>
      <c r="G15" s="96">
        <v>5.1700000000000008</v>
      </c>
      <c r="H15" s="99" t="s">
        <v>156</v>
      </c>
      <c r="I15" s="100">
        <v>4.8000000000000001E-2</v>
      </c>
      <c r="J15" s="100">
        <v>4.8600000000000004E-2</v>
      </c>
      <c r="K15" s="96">
        <v>475999.99999999994</v>
      </c>
      <c r="L15" s="110">
        <v>109.9864</v>
      </c>
      <c r="M15" s="96">
        <v>523.46682999999985</v>
      </c>
      <c r="N15" s="86"/>
      <c r="O15" s="97">
        <f t="shared" si="0"/>
        <v>2.6175027560474047E-3</v>
      </c>
      <c r="P15" s="97">
        <f>M15/'סכום נכסי הקרן'!$C$42</f>
        <v>7.1117456880484336E-4</v>
      </c>
    </row>
    <row r="16" spans="2:72">
      <c r="B16" s="89" t="s">
        <v>412</v>
      </c>
      <c r="C16" s="86" t="s">
        <v>413</v>
      </c>
      <c r="D16" s="86" t="s">
        <v>248</v>
      </c>
      <c r="E16" s="86"/>
      <c r="F16" s="109">
        <v>40909</v>
      </c>
      <c r="G16" s="96">
        <v>6.14</v>
      </c>
      <c r="H16" s="99" t="s">
        <v>156</v>
      </c>
      <c r="I16" s="100">
        <v>4.8000000000000001E-2</v>
      </c>
      <c r="J16" s="100">
        <v>4.8499999999999995E-2</v>
      </c>
      <c r="K16" s="96">
        <v>843999.99999999988</v>
      </c>
      <c r="L16" s="110">
        <v>105.3331</v>
      </c>
      <c r="M16" s="96">
        <v>889.04639999999995</v>
      </c>
      <c r="N16" s="86"/>
      <c r="O16" s="97">
        <f t="shared" si="0"/>
        <v>4.4455183573981639E-3</v>
      </c>
      <c r="P16" s="97">
        <f>M16/'סכום נכסי הקרן'!$C$42</f>
        <v>1.2078457581877699E-3</v>
      </c>
    </row>
    <row r="17" spans="2:16">
      <c r="B17" s="89" t="s">
        <v>414</v>
      </c>
      <c r="C17" s="86">
        <v>8790</v>
      </c>
      <c r="D17" s="86" t="s">
        <v>248</v>
      </c>
      <c r="E17" s="86"/>
      <c r="F17" s="109">
        <v>41030</v>
      </c>
      <c r="G17" s="96">
        <v>6.3299999999999992</v>
      </c>
      <c r="H17" s="99" t="s">
        <v>156</v>
      </c>
      <c r="I17" s="100">
        <v>4.8000000000000001E-2</v>
      </c>
      <c r="J17" s="100">
        <v>4.8600000000000004E-2</v>
      </c>
      <c r="K17" s="96">
        <v>579999.99999999988</v>
      </c>
      <c r="L17" s="110">
        <v>105.7175</v>
      </c>
      <c r="M17" s="96">
        <v>613.3685099999999</v>
      </c>
      <c r="N17" s="86"/>
      <c r="O17" s="97">
        <f t="shared" si="0"/>
        <v>3.0670401129288178E-3</v>
      </c>
      <c r="P17" s="97">
        <f>M17/'סכום נכסי הקרן'!$C$42</f>
        <v>8.3331370894640887E-4</v>
      </c>
    </row>
    <row r="18" spans="2:16">
      <c r="B18" s="89" t="s">
        <v>415</v>
      </c>
      <c r="C18" s="86" t="s">
        <v>416</v>
      </c>
      <c r="D18" s="86" t="s">
        <v>248</v>
      </c>
      <c r="E18" s="86"/>
      <c r="F18" s="109">
        <v>41091</v>
      </c>
      <c r="G18" s="96">
        <v>6.4900000000000011</v>
      </c>
      <c r="H18" s="99" t="s">
        <v>156</v>
      </c>
      <c r="I18" s="100">
        <v>4.8000000000000001E-2</v>
      </c>
      <c r="J18" s="100">
        <v>4.8500000000000008E-2</v>
      </c>
      <c r="K18" s="96">
        <v>1277999.9999999998</v>
      </c>
      <c r="L18" s="110">
        <v>103.98480000000001</v>
      </c>
      <c r="M18" s="96">
        <v>1329.4332299999996</v>
      </c>
      <c r="N18" s="86"/>
      <c r="O18" s="97">
        <f t="shared" si="0"/>
        <v>6.6475943537931586E-3</v>
      </c>
      <c r="P18" s="97">
        <f>M18/'סכום נכסי הקרן'!$C$42</f>
        <v>1.8061490239984835E-3</v>
      </c>
    </row>
    <row r="19" spans="2:16">
      <c r="B19" s="89" t="s">
        <v>417</v>
      </c>
      <c r="C19" s="86">
        <v>8793</v>
      </c>
      <c r="D19" s="86" t="s">
        <v>248</v>
      </c>
      <c r="E19" s="86"/>
      <c r="F19" s="109">
        <v>41122</v>
      </c>
      <c r="G19" s="96">
        <v>6.580000000000001</v>
      </c>
      <c r="H19" s="99" t="s">
        <v>156</v>
      </c>
      <c r="I19" s="100">
        <v>4.8000000000000001E-2</v>
      </c>
      <c r="J19" s="100">
        <v>4.8500000000000008E-2</v>
      </c>
      <c r="K19" s="96">
        <v>3290999.9999999995</v>
      </c>
      <c r="L19" s="110">
        <v>103.9102</v>
      </c>
      <c r="M19" s="96">
        <v>3419.6829099999991</v>
      </c>
      <c r="N19" s="86"/>
      <c r="O19" s="97">
        <f t="shared" si="0"/>
        <v>1.7099516012759032E-2</v>
      </c>
      <c r="P19" s="97">
        <f>M19/'סכום נכסי הקרן'!$C$42</f>
        <v>4.6459324251138167E-3</v>
      </c>
    </row>
    <row r="20" spans="2:16">
      <c r="B20" s="89" t="s">
        <v>418</v>
      </c>
      <c r="C20" s="86" t="s">
        <v>419</v>
      </c>
      <c r="D20" s="86" t="s">
        <v>248</v>
      </c>
      <c r="E20" s="86"/>
      <c r="F20" s="109">
        <v>41154</v>
      </c>
      <c r="G20" s="96">
        <v>6.6599999999999993</v>
      </c>
      <c r="H20" s="99" t="s">
        <v>156</v>
      </c>
      <c r="I20" s="100">
        <v>4.8000000000000001E-2</v>
      </c>
      <c r="J20" s="100">
        <v>4.8500000000000008E-2</v>
      </c>
      <c r="K20" s="96">
        <v>682999.99999999988</v>
      </c>
      <c r="L20" s="110">
        <v>103.3933</v>
      </c>
      <c r="M20" s="96">
        <v>706.17671999999982</v>
      </c>
      <c r="N20" s="86"/>
      <c r="O20" s="97">
        <f t="shared" si="0"/>
        <v>3.5311110559890042E-3</v>
      </c>
      <c r="P20" s="97">
        <f>M20/'סכום נכסי הקרן'!$C$42</f>
        <v>9.5940161928888333E-4</v>
      </c>
    </row>
    <row r="21" spans="2:16">
      <c r="B21" s="89" t="s">
        <v>420</v>
      </c>
      <c r="C21" s="86" t="s">
        <v>421</v>
      </c>
      <c r="D21" s="86" t="s">
        <v>248</v>
      </c>
      <c r="E21" s="86"/>
      <c r="F21" s="109">
        <v>41184</v>
      </c>
      <c r="G21" s="96">
        <v>6.59</v>
      </c>
      <c r="H21" s="99" t="s">
        <v>156</v>
      </c>
      <c r="I21" s="100">
        <v>4.8000000000000001E-2</v>
      </c>
      <c r="J21" s="100">
        <v>4.8600000000000011E-2</v>
      </c>
      <c r="K21" s="96">
        <v>839999.99999999988</v>
      </c>
      <c r="L21" s="110">
        <v>104.3569</v>
      </c>
      <c r="M21" s="96">
        <v>876.59703999999977</v>
      </c>
      <c r="N21" s="86"/>
      <c r="O21" s="97">
        <f t="shared" si="0"/>
        <v>4.3832675475215825E-3</v>
      </c>
      <c r="P21" s="97">
        <f>M21/'סכום נכסי הקרן'!$C$42</f>
        <v>1.1909322352623604E-3</v>
      </c>
    </row>
    <row r="22" spans="2:16">
      <c r="B22" s="89" t="s">
        <v>422</v>
      </c>
      <c r="C22" s="86" t="s">
        <v>423</v>
      </c>
      <c r="D22" s="86" t="s">
        <v>248</v>
      </c>
      <c r="E22" s="86"/>
      <c r="F22" s="109">
        <v>41214</v>
      </c>
      <c r="G22" s="96">
        <v>6.669999999999999</v>
      </c>
      <c r="H22" s="99" t="s">
        <v>156</v>
      </c>
      <c r="I22" s="100">
        <v>4.8000000000000001E-2</v>
      </c>
      <c r="J22" s="100">
        <v>4.8499999999999988E-2</v>
      </c>
      <c r="K22" s="96">
        <v>1076999.9999999998</v>
      </c>
      <c r="L22" s="110">
        <v>103.96250000000001</v>
      </c>
      <c r="M22" s="96">
        <v>1119.6763700000001</v>
      </c>
      <c r="N22" s="86"/>
      <c r="O22" s="97">
        <f t="shared" si="0"/>
        <v>5.5987424921578217E-3</v>
      </c>
      <c r="P22" s="97">
        <f>M22/'סכום נכסי הקרן'!$C$42</f>
        <v>1.521176345855042E-3</v>
      </c>
    </row>
    <row r="23" spans="2:16">
      <c r="B23" s="89" t="s">
        <v>424</v>
      </c>
      <c r="C23" s="86" t="s">
        <v>425</v>
      </c>
      <c r="D23" s="86" t="s">
        <v>248</v>
      </c>
      <c r="E23" s="86"/>
      <c r="F23" s="109">
        <v>41245</v>
      </c>
      <c r="G23" s="96">
        <v>6.7499999999999982</v>
      </c>
      <c r="H23" s="99" t="s">
        <v>156</v>
      </c>
      <c r="I23" s="100">
        <v>4.8000000000000001E-2</v>
      </c>
      <c r="J23" s="100">
        <v>4.8599999999999997E-2</v>
      </c>
      <c r="K23" s="96">
        <v>1293999.9999999998</v>
      </c>
      <c r="L23" s="110">
        <v>103.73439999999999</v>
      </c>
      <c r="M23" s="96">
        <v>1342.3228700000002</v>
      </c>
      <c r="N23" s="86"/>
      <c r="O23" s="97">
        <f t="shared" si="0"/>
        <v>6.7120467054817279E-3</v>
      </c>
      <c r="P23" s="97">
        <f>M23/'סכום נכסי הקרן'!$C$42</f>
        <v>1.82366070505199E-3</v>
      </c>
    </row>
    <row r="24" spans="2:16">
      <c r="B24" s="89" t="s">
        <v>426</v>
      </c>
      <c r="C24" s="86" t="s">
        <v>427</v>
      </c>
      <c r="D24" s="86" t="s">
        <v>248</v>
      </c>
      <c r="E24" s="86"/>
      <c r="F24" s="109">
        <v>41275</v>
      </c>
      <c r="G24" s="96">
        <v>6.84</v>
      </c>
      <c r="H24" s="99" t="s">
        <v>156</v>
      </c>
      <c r="I24" s="100">
        <v>4.8000000000000001E-2</v>
      </c>
      <c r="J24" s="100">
        <v>4.8500000000000008E-2</v>
      </c>
      <c r="K24" s="96">
        <v>776999.99999999988</v>
      </c>
      <c r="L24" s="110">
        <v>103.8228</v>
      </c>
      <c r="M24" s="96">
        <v>806.70757999999989</v>
      </c>
      <c r="N24" s="86"/>
      <c r="O24" s="97">
        <f t="shared" si="0"/>
        <v>4.0337977364761253E-3</v>
      </c>
      <c r="P24" s="97">
        <f>M24/'סכום נכסי הקרן'!$C$42</f>
        <v>1.0959814117698704E-3</v>
      </c>
    </row>
    <row r="25" spans="2:16">
      <c r="B25" s="89" t="s">
        <v>428</v>
      </c>
      <c r="C25" s="86" t="s">
        <v>429</v>
      </c>
      <c r="D25" s="86" t="s">
        <v>248</v>
      </c>
      <c r="E25" s="86"/>
      <c r="F25" s="109">
        <v>41306</v>
      </c>
      <c r="G25" s="96">
        <v>6.92</v>
      </c>
      <c r="H25" s="99" t="s">
        <v>156</v>
      </c>
      <c r="I25" s="100">
        <v>4.8000000000000001E-2</v>
      </c>
      <c r="J25" s="100">
        <v>4.8499999999999995E-2</v>
      </c>
      <c r="K25" s="96">
        <v>1226999.9999999998</v>
      </c>
      <c r="L25" s="110">
        <v>103.2184</v>
      </c>
      <c r="M25" s="96">
        <v>1266.4882399999997</v>
      </c>
      <c r="N25" s="86"/>
      <c r="O25" s="97">
        <f t="shared" si="0"/>
        <v>6.3328491295267493E-3</v>
      </c>
      <c r="P25" s="97">
        <f>M25/'סכום נכסי הקרן'!$C$42</f>
        <v>1.7206328583960228E-3</v>
      </c>
    </row>
    <row r="26" spans="2:16">
      <c r="B26" s="89" t="s">
        <v>430</v>
      </c>
      <c r="C26" s="86" t="s">
        <v>431</v>
      </c>
      <c r="D26" s="86" t="s">
        <v>248</v>
      </c>
      <c r="E26" s="86"/>
      <c r="F26" s="109">
        <v>41334</v>
      </c>
      <c r="G26" s="96">
        <v>6.9999999999999991</v>
      </c>
      <c r="H26" s="99" t="s">
        <v>156</v>
      </c>
      <c r="I26" s="100">
        <v>4.8000000000000001E-2</v>
      </c>
      <c r="J26" s="100">
        <v>4.8499999999999995E-2</v>
      </c>
      <c r="K26" s="96">
        <v>1170999.9999999998</v>
      </c>
      <c r="L26" s="110">
        <v>102.9907</v>
      </c>
      <c r="M26" s="96">
        <v>1206.0209799999998</v>
      </c>
      <c r="N26" s="86"/>
      <c r="O26" s="97">
        <f t="shared" si="0"/>
        <v>6.0304933533247796E-3</v>
      </c>
      <c r="P26" s="97">
        <f>M26/'סכום נכסי הקרן'!$C$42</f>
        <v>1.6384829014306306E-3</v>
      </c>
    </row>
    <row r="27" spans="2:16">
      <c r="B27" s="89" t="s">
        <v>432</v>
      </c>
      <c r="C27" s="86" t="s">
        <v>433</v>
      </c>
      <c r="D27" s="86" t="s">
        <v>248</v>
      </c>
      <c r="E27" s="86"/>
      <c r="F27" s="109">
        <v>41366</v>
      </c>
      <c r="G27" s="96">
        <v>6.92</v>
      </c>
      <c r="H27" s="99" t="s">
        <v>156</v>
      </c>
      <c r="I27" s="100">
        <v>4.8000000000000001E-2</v>
      </c>
      <c r="J27" s="100">
        <v>4.8499999999999995E-2</v>
      </c>
      <c r="K27" s="96">
        <v>903999.99999999988</v>
      </c>
      <c r="L27" s="110">
        <v>105.036</v>
      </c>
      <c r="M27" s="96">
        <v>949.5332199999998</v>
      </c>
      <c r="N27" s="86"/>
      <c r="O27" s="97">
        <f t="shared" si="0"/>
        <v>4.7479719399003122E-3</v>
      </c>
      <c r="P27" s="97">
        <f>M27/'סכום נכסי הקרן'!$C$42</f>
        <v>1.2900222890901692E-3</v>
      </c>
    </row>
    <row r="28" spans="2:16">
      <c r="B28" s="89" t="s">
        <v>434</v>
      </c>
      <c r="C28" s="86">
        <v>2704</v>
      </c>
      <c r="D28" s="86" t="s">
        <v>248</v>
      </c>
      <c r="E28" s="86"/>
      <c r="F28" s="109">
        <v>41395</v>
      </c>
      <c r="G28" s="96">
        <v>6.9999999999999991</v>
      </c>
      <c r="H28" s="99" t="s">
        <v>156</v>
      </c>
      <c r="I28" s="100">
        <v>4.8000000000000001E-2</v>
      </c>
      <c r="J28" s="100">
        <v>4.8499999999999995E-2</v>
      </c>
      <c r="K28" s="96">
        <v>924999.99999999988</v>
      </c>
      <c r="L28" s="110">
        <v>104.42319999999999</v>
      </c>
      <c r="M28" s="96">
        <v>965.91506999999979</v>
      </c>
      <c r="N28" s="86"/>
      <c r="O28" s="97">
        <f t="shared" si="0"/>
        <v>4.8298864664122502E-3</v>
      </c>
      <c r="P28" s="97">
        <f>M28/'סכום נכסי הקרן'!$C$42</f>
        <v>1.3122784368387774E-3</v>
      </c>
    </row>
    <row r="29" spans="2:16">
      <c r="B29" s="89" t="s">
        <v>435</v>
      </c>
      <c r="C29" s="86" t="s">
        <v>436</v>
      </c>
      <c r="D29" s="86" t="s">
        <v>248</v>
      </c>
      <c r="E29" s="86"/>
      <c r="F29" s="109">
        <v>41427</v>
      </c>
      <c r="G29" s="96">
        <v>7.0900000000000007</v>
      </c>
      <c r="H29" s="99" t="s">
        <v>156</v>
      </c>
      <c r="I29" s="100">
        <v>4.8000000000000001E-2</v>
      </c>
      <c r="J29" s="100">
        <v>4.8600000000000004E-2</v>
      </c>
      <c r="K29" s="96">
        <v>1144999.9999999998</v>
      </c>
      <c r="L29" s="110">
        <v>103.5899</v>
      </c>
      <c r="M29" s="96">
        <v>1186.1064099999996</v>
      </c>
      <c r="N29" s="86"/>
      <c r="O29" s="97">
        <f t="shared" si="0"/>
        <v>5.9309140889414001E-3</v>
      </c>
      <c r="P29" s="97">
        <f>M29/'סכום נכסי הקרן'!$C$42</f>
        <v>1.6114272506787312E-3</v>
      </c>
    </row>
    <row r="30" spans="2:16">
      <c r="B30" s="89" t="s">
        <v>437</v>
      </c>
      <c r="C30" s="86">
        <v>8805</v>
      </c>
      <c r="D30" s="86" t="s">
        <v>248</v>
      </c>
      <c r="E30" s="86"/>
      <c r="F30" s="109">
        <v>41487</v>
      </c>
      <c r="G30" s="96">
        <v>7.26</v>
      </c>
      <c r="H30" s="99" t="s">
        <v>156</v>
      </c>
      <c r="I30" s="100">
        <v>4.8000000000000001E-2</v>
      </c>
      <c r="J30" s="100">
        <v>4.8499999999999995E-2</v>
      </c>
      <c r="K30" s="96">
        <v>1404999.9999999998</v>
      </c>
      <c r="L30" s="110">
        <v>101.8745</v>
      </c>
      <c r="M30" s="96">
        <v>1431.3434799999998</v>
      </c>
      <c r="N30" s="86"/>
      <c r="O30" s="97">
        <f t="shared" si="0"/>
        <v>7.1571784285748988E-3</v>
      </c>
      <c r="P30" s="97">
        <f>M30/'סכום נכסי הקרן'!$C$42</f>
        <v>1.9446028360586363E-3</v>
      </c>
    </row>
    <row r="31" spans="2:16">
      <c r="B31" s="89" t="s">
        <v>438</v>
      </c>
      <c r="C31" s="86">
        <v>8806</v>
      </c>
      <c r="D31" s="86" t="s">
        <v>248</v>
      </c>
      <c r="E31" s="86"/>
      <c r="F31" s="109">
        <v>41518</v>
      </c>
      <c r="G31" s="96">
        <v>7.3400000000000007</v>
      </c>
      <c r="H31" s="99" t="s">
        <v>156</v>
      </c>
      <c r="I31" s="100">
        <v>4.8000000000000001E-2</v>
      </c>
      <c r="J31" s="100">
        <v>4.8500000000000008E-2</v>
      </c>
      <c r="K31" s="96">
        <v>497999.99999999994</v>
      </c>
      <c r="L31" s="110">
        <v>101.18210000000001</v>
      </c>
      <c r="M31" s="96">
        <v>503.85102999999992</v>
      </c>
      <c r="N31" s="86"/>
      <c r="O31" s="97">
        <f t="shared" si="0"/>
        <v>2.5194174378963493E-3</v>
      </c>
      <c r="P31" s="97">
        <f>M31/'סכום נכסי הקרן'!$C$42</f>
        <v>6.8452482271345871E-4</v>
      </c>
    </row>
    <row r="32" spans="2:16">
      <c r="B32" s="89" t="s">
        <v>439</v>
      </c>
      <c r="C32" s="86" t="s">
        <v>440</v>
      </c>
      <c r="D32" s="86" t="s">
        <v>248</v>
      </c>
      <c r="E32" s="86"/>
      <c r="F32" s="109">
        <v>41548</v>
      </c>
      <c r="G32" s="96">
        <v>7.2499999999999991</v>
      </c>
      <c r="H32" s="99" t="s">
        <v>156</v>
      </c>
      <c r="I32" s="100">
        <v>4.8000000000000001E-2</v>
      </c>
      <c r="J32" s="100">
        <v>4.8499999999999995E-2</v>
      </c>
      <c r="K32" s="96">
        <v>2034999.9999999998</v>
      </c>
      <c r="L32" s="110">
        <v>102.9903</v>
      </c>
      <c r="M32" s="96">
        <v>2095.9744799999999</v>
      </c>
      <c r="N32" s="86"/>
      <c r="O32" s="97">
        <f t="shared" si="0"/>
        <v>1.0480547502895317E-2</v>
      </c>
      <c r="P32" s="97">
        <f>M32/'סכום נכסי הקרן'!$C$42</f>
        <v>2.8475610327400422E-3</v>
      </c>
    </row>
    <row r="33" spans="2:16">
      <c r="B33" s="89" t="s">
        <v>441</v>
      </c>
      <c r="C33" s="86" t="s">
        <v>442</v>
      </c>
      <c r="D33" s="86" t="s">
        <v>248</v>
      </c>
      <c r="E33" s="86"/>
      <c r="F33" s="109">
        <v>41579</v>
      </c>
      <c r="G33" s="96">
        <v>7.33</v>
      </c>
      <c r="H33" s="99" t="s">
        <v>156</v>
      </c>
      <c r="I33" s="100">
        <v>4.8000000000000001E-2</v>
      </c>
      <c r="J33" s="100">
        <v>4.8499999999999995E-2</v>
      </c>
      <c r="K33" s="96">
        <v>1655999.9999999998</v>
      </c>
      <c r="L33" s="110">
        <v>102.5852</v>
      </c>
      <c r="M33" s="96">
        <v>1698.8896799999998</v>
      </c>
      <c r="N33" s="86"/>
      <c r="O33" s="97">
        <f t="shared" si="0"/>
        <v>8.4949956038675722E-3</v>
      </c>
      <c r="P33" s="97">
        <f>M33/'סכום נכסי הקרן'!$C$42</f>
        <v>2.3080872872517986E-3</v>
      </c>
    </row>
    <row r="34" spans="2:16">
      <c r="B34" s="89" t="s">
        <v>443</v>
      </c>
      <c r="C34" s="86" t="s">
        <v>444</v>
      </c>
      <c r="D34" s="86" t="s">
        <v>248</v>
      </c>
      <c r="E34" s="86"/>
      <c r="F34" s="109">
        <v>41609</v>
      </c>
      <c r="G34" s="96">
        <v>7.4100000000000019</v>
      </c>
      <c r="H34" s="99" t="s">
        <v>156</v>
      </c>
      <c r="I34" s="100">
        <v>4.8000000000000001E-2</v>
      </c>
      <c r="J34" s="100">
        <v>4.8499999999999995E-2</v>
      </c>
      <c r="K34" s="96">
        <v>1764999.9999999998</v>
      </c>
      <c r="L34" s="110">
        <v>101.88200000000001</v>
      </c>
      <c r="M34" s="96">
        <v>1798.6183299999996</v>
      </c>
      <c r="N34" s="86"/>
      <c r="O34" s="97">
        <f t="shared" si="0"/>
        <v>8.9936709759668651E-3</v>
      </c>
      <c r="P34" s="97">
        <f>M34/'סכום נכסי הקרן'!$C$42</f>
        <v>2.4435772086690527E-3</v>
      </c>
    </row>
    <row r="35" spans="2:16">
      <c r="B35" s="89" t="s">
        <v>445</v>
      </c>
      <c r="C35" s="86" t="s">
        <v>446</v>
      </c>
      <c r="D35" s="86" t="s">
        <v>248</v>
      </c>
      <c r="E35" s="86"/>
      <c r="F35" s="109">
        <v>41672</v>
      </c>
      <c r="G35" s="96">
        <v>7.5900000000000007</v>
      </c>
      <c r="H35" s="99" t="s">
        <v>156</v>
      </c>
      <c r="I35" s="100">
        <v>4.8000000000000001E-2</v>
      </c>
      <c r="J35" s="100">
        <v>4.8500000000000015E-2</v>
      </c>
      <c r="K35" s="96">
        <v>940999.99999999988</v>
      </c>
      <c r="L35" s="110">
        <v>101.3719</v>
      </c>
      <c r="M35" s="96">
        <v>953.89804999999978</v>
      </c>
      <c r="N35" s="86"/>
      <c r="O35" s="97">
        <f t="shared" si="0"/>
        <v>4.7697974957902206E-3</v>
      </c>
      <c r="P35" s="97">
        <f>M35/'סכום נכסי הקרן'!$C$42</f>
        <v>1.2959522848707166E-3</v>
      </c>
    </row>
    <row r="36" spans="2:16">
      <c r="B36" s="89" t="s">
        <v>447</v>
      </c>
      <c r="C36" s="86" t="s">
        <v>448</v>
      </c>
      <c r="D36" s="86" t="s">
        <v>248</v>
      </c>
      <c r="E36" s="86"/>
      <c r="F36" s="109">
        <v>41700</v>
      </c>
      <c r="G36" s="96">
        <v>7.6599999999999993</v>
      </c>
      <c r="H36" s="99" t="s">
        <v>156</v>
      </c>
      <c r="I36" s="100">
        <v>4.8000000000000001E-2</v>
      </c>
      <c r="J36" s="100">
        <v>4.8599999999999997E-2</v>
      </c>
      <c r="K36" s="96">
        <v>1914999.9999999998</v>
      </c>
      <c r="L36" s="110">
        <v>101.5664</v>
      </c>
      <c r="M36" s="96">
        <v>1945.0007499999997</v>
      </c>
      <c r="N36" s="86"/>
      <c r="O36" s="97">
        <f t="shared" si="0"/>
        <v>9.7256302250120982E-3</v>
      </c>
      <c r="P36" s="97">
        <f>M36/'סכום נכסי הקרן'!$C$42</f>
        <v>2.6424502765654647E-3</v>
      </c>
    </row>
    <row r="37" spans="2:16">
      <c r="B37" s="89" t="s">
        <v>449</v>
      </c>
      <c r="C37" s="86" t="s">
        <v>450</v>
      </c>
      <c r="D37" s="86" t="s">
        <v>248</v>
      </c>
      <c r="E37" s="86"/>
      <c r="F37" s="109">
        <v>41730</v>
      </c>
      <c r="G37" s="96">
        <v>7.5699999999999976</v>
      </c>
      <c r="H37" s="99" t="s">
        <v>156</v>
      </c>
      <c r="I37" s="100">
        <v>4.8000000000000001E-2</v>
      </c>
      <c r="J37" s="100">
        <v>4.8499999999999988E-2</v>
      </c>
      <c r="K37" s="96">
        <v>2707999.9999999995</v>
      </c>
      <c r="L37" s="110">
        <v>103.8077</v>
      </c>
      <c r="M37" s="96">
        <v>2811.11841</v>
      </c>
      <c r="N37" s="86"/>
      <c r="O37" s="97">
        <f t="shared" si="0"/>
        <v>1.4056497497177807E-2</v>
      </c>
      <c r="P37" s="97">
        <f>M37/'סכום נכסי הקרן'!$C$42</f>
        <v>3.8191453756317422E-3</v>
      </c>
    </row>
    <row r="38" spans="2:16">
      <c r="B38" s="89" t="s">
        <v>451</v>
      </c>
      <c r="C38" s="86" t="s">
        <v>452</v>
      </c>
      <c r="D38" s="86" t="s">
        <v>248</v>
      </c>
      <c r="E38" s="86"/>
      <c r="F38" s="109">
        <v>41760</v>
      </c>
      <c r="G38" s="96">
        <v>7.6500000000000012</v>
      </c>
      <c r="H38" s="99" t="s">
        <v>156</v>
      </c>
      <c r="I38" s="100">
        <v>4.8000000000000001E-2</v>
      </c>
      <c r="J38" s="100">
        <v>4.8500000000000008E-2</v>
      </c>
      <c r="K38" s="96">
        <v>1215999.9999999998</v>
      </c>
      <c r="L38" s="110">
        <v>103.0937</v>
      </c>
      <c r="M38" s="96">
        <v>1253.6187899999998</v>
      </c>
      <c r="N38" s="86"/>
      <c r="O38" s="97">
        <f t="shared" si="0"/>
        <v>6.2684977343412818E-3</v>
      </c>
      <c r="P38" s="97">
        <f>M38/'סכום נכסי הקרן'!$C$42</f>
        <v>1.7031486071885386E-3</v>
      </c>
    </row>
    <row r="39" spans="2:16">
      <c r="B39" s="89" t="s">
        <v>453</v>
      </c>
      <c r="C39" s="86" t="s">
        <v>454</v>
      </c>
      <c r="D39" s="86" t="s">
        <v>248</v>
      </c>
      <c r="E39" s="86"/>
      <c r="F39" s="109">
        <v>41791</v>
      </c>
      <c r="G39" s="96">
        <v>7.73</v>
      </c>
      <c r="H39" s="99" t="s">
        <v>156</v>
      </c>
      <c r="I39" s="100">
        <v>4.8000000000000001E-2</v>
      </c>
      <c r="J39" s="100">
        <v>4.8500000000000008E-2</v>
      </c>
      <c r="K39" s="96">
        <v>1450999.9999999998</v>
      </c>
      <c r="L39" s="110">
        <v>102.5796</v>
      </c>
      <c r="M39" s="96">
        <v>1488.5216799999996</v>
      </c>
      <c r="N39" s="86"/>
      <c r="O39" s="97">
        <f t="shared" si="0"/>
        <v>7.4430878453870955E-3</v>
      </c>
      <c r="P39" s="97">
        <f>M39/'סכום נכסי הקרן'!$C$42</f>
        <v>2.0222843230213098E-3</v>
      </c>
    </row>
    <row r="40" spans="2:16">
      <c r="B40" s="89" t="s">
        <v>455</v>
      </c>
      <c r="C40" s="86" t="s">
        <v>456</v>
      </c>
      <c r="D40" s="86" t="s">
        <v>248</v>
      </c>
      <c r="E40" s="86"/>
      <c r="F40" s="109">
        <v>41821</v>
      </c>
      <c r="G40" s="96">
        <v>7.8100000000000005</v>
      </c>
      <c r="H40" s="99" t="s">
        <v>156</v>
      </c>
      <c r="I40" s="100">
        <v>4.8000000000000001E-2</v>
      </c>
      <c r="J40" s="100">
        <v>4.8499999999999995E-2</v>
      </c>
      <c r="K40" s="96">
        <v>1652999.9999999998</v>
      </c>
      <c r="L40" s="110">
        <v>102.0809</v>
      </c>
      <c r="M40" s="96">
        <v>1687.3991499999997</v>
      </c>
      <c r="N40" s="86"/>
      <c r="O40" s="97">
        <f t="shared" si="0"/>
        <v>8.4375392528253396E-3</v>
      </c>
      <c r="P40" s="97">
        <f>M40/'סכום נכסי הקרן'!$C$42</f>
        <v>2.2924764170881838E-3</v>
      </c>
    </row>
    <row r="41" spans="2:16">
      <c r="B41" s="89" t="s">
        <v>457</v>
      </c>
      <c r="C41" s="86" t="s">
        <v>458</v>
      </c>
      <c r="D41" s="86" t="s">
        <v>248</v>
      </c>
      <c r="E41" s="86"/>
      <c r="F41" s="109">
        <v>41852</v>
      </c>
      <c r="G41" s="96">
        <v>7.9</v>
      </c>
      <c r="H41" s="99" t="s">
        <v>156</v>
      </c>
      <c r="I41" s="100">
        <v>4.8000000000000001E-2</v>
      </c>
      <c r="J41" s="100">
        <v>4.8500000000000008E-2</v>
      </c>
      <c r="K41" s="96">
        <v>1435999.9999999998</v>
      </c>
      <c r="L41" s="110">
        <v>101.3788</v>
      </c>
      <c r="M41" s="96">
        <v>1455.8182699999998</v>
      </c>
      <c r="N41" s="86"/>
      <c r="O41" s="97">
        <f t="shared" si="0"/>
        <v>7.2795602617823276E-3</v>
      </c>
      <c r="P41" s="97">
        <f>M41/'סכום נכסי הקרן'!$C$42</f>
        <v>1.9778539366581511E-3</v>
      </c>
    </row>
    <row r="42" spans="2:16">
      <c r="B42" s="89" t="s">
        <v>459</v>
      </c>
      <c r="C42" s="86" t="s">
        <v>460</v>
      </c>
      <c r="D42" s="86" t="s">
        <v>248</v>
      </c>
      <c r="E42" s="86"/>
      <c r="F42" s="109">
        <v>41945</v>
      </c>
      <c r="G42" s="96">
        <v>7.96</v>
      </c>
      <c r="H42" s="99" t="s">
        <v>156</v>
      </c>
      <c r="I42" s="100">
        <v>4.8000000000000001E-2</v>
      </c>
      <c r="J42" s="100">
        <v>4.8499999999999995E-2</v>
      </c>
      <c r="K42" s="96">
        <v>1302999.9999999998</v>
      </c>
      <c r="L42" s="110">
        <v>102.87739999999999</v>
      </c>
      <c r="M42" s="96">
        <v>1340.4978099999998</v>
      </c>
      <c r="N42" s="86"/>
      <c r="O42" s="97">
        <f t="shared" si="0"/>
        <v>6.7029208176390296E-3</v>
      </c>
      <c r="P42" s="97">
        <f>M42/'סכום נכסי הקרן'!$C$42</f>
        <v>1.8211812045676075E-3</v>
      </c>
    </row>
    <row r="43" spans="2:16">
      <c r="B43" s="89" t="s">
        <v>461</v>
      </c>
      <c r="C43" s="86" t="s">
        <v>462</v>
      </c>
      <c r="D43" s="86" t="s">
        <v>248</v>
      </c>
      <c r="E43" s="86"/>
      <c r="F43" s="109">
        <v>41974</v>
      </c>
      <c r="G43" s="96">
        <v>8.0399999999999974</v>
      </c>
      <c r="H43" s="99" t="s">
        <v>156</v>
      </c>
      <c r="I43" s="100">
        <v>4.8000000000000001E-2</v>
      </c>
      <c r="J43" s="100">
        <v>4.8499999999999988E-2</v>
      </c>
      <c r="K43" s="96">
        <v>329999.99999999994</v>
      </c>
      <c r="L43" s="110">
        <v>102.1815</v>
      </c>
      <c r="M43" s="96">
        <v>337.20934</v>
      </c>
      <c r="N43" s="86"/>
      <c r="O43" s="97">
        <f t="shared" si="0"/>
        <v>1.6861553134415921E-3</v>
      </c>
      <c r="P43" s="97">
        <f>M43/'סכום נכסי הקרן'!$C$42</f>
        <v>4.5812779956175232E-4</v>
      </c>
    </row>
    <row r="44" spans="2:16">
      <c r="B44" s="89" t="s">
        <v>463</v>
      </c>
      <c r="C44" s="86" t="s">
        <v>464</v>
      </c>
      <c r="D44" s="86" t="s">
        <v>248</v>
      </c>
      <c r="E44" s="86"/>
      <c r="F44" s="109">
        <v>42005</v>
      </c>
      <c r="G44" s="96">
        <v>8.129999999999999</v>
      </c>
      <c r="H44" s="99" t="s">
        <v>156</v>
      </c>
      <c r="I44" s="100">
        <v>4.8000000000000001E-2</v>
      </c>
      <c r="J44" s="100">
        <v>4.8499999999999995E-2</v>
      </c>
      <c r="K44" s="96">
        <v>1110999.9999999998</v>
      </c>
      <c r="L44" s="110">
        <v>101.98090000000001</v>
      </c>
      <c r="M44" s="96">
        <v>1133.0075099999997</v>
      </c>
      <c r="N44" s="86"/>
      <c r="O44" s="97">
        <f t="shared" si="0"/>
        <v>5.6654024860513276E-3</v>
      </c>
      <c r="P44" s="97">
        <f>M44/'סכום נכסי הקרן'!$C$42</f>
        <v>1.5392878425112423E-3</v>
      </c>
    </row>
    <row r="45" spans="2:16">
      <c r="B45" s="89" t="s">
        <v>465</v>
      </c>
      <c r="C45" s="86" t="s">
        <v>466</v>
      </c>
      <c r="D45" s="86" t="s">
        <v>248</v>
      </c>
      <c r="E45" s="86"/>
      <c r="F45" s="109">
        <v>42036</v>
      </c>
      <c r="G45" s="96">
        <v>8.2199999999999989</v>
      </c>
      <c r="H45" s="99" t="s">
        <v>156</v>
      </c>
      <c r="I45" s="100">
        <v>4.8000000000000001E-2</v>
      </c>
      <c r="J45" s="100">
        <v>4.8499999999999988E-2</v>
      </c>
      <c r="K45" s="96">
        <v>1483999.9999999998</v>
      </c>
      <c r="L45" s="110">
        <v>101.57850000000001</v>
      </c>
      <c r="M45" s="96">
        <v>1507.42561</v>
      </c>
      <c r="N45" s="86"/>
      <c r="O45" s="97">
        <f t="shared" si="0"/>
        <v>7.5376135842483878E-3</v>
      </c>
      <c r="P45" s="97">
        <f>M45/'סכום נכסי הקרן'!$C$42</f>
        <v>2.0479669326844037E-3</v>
      </c>
    </row>
    <row r="46" spans="2:16">
      <c r="B46" s="89" t="s">
        <v>467</v>
      </c>
      <c r="C46" s="86" t="s">
        <v>468</v>
      </c>
      <c r="D46" s="86" t="s">
        <v>248</v>
      </c>
      <c r="E46" s="86"/>
      <c r="F46" s="109">
        <v>42064</v>
      </c>
      <c r="G46" s="96">
        <v>8.2899999999999991</v>
      </c>
      <c r="H46" s="99" t="s">
        <v>156</v>
      </c>
      <c r="I46" s="100">
        <v>4.8000000000000001E-2</v>
      </c>
      <c r="J46" s="100">
        <v>4.8500000000000008E-2</v>
      </c>
      <c r="K46" s="96">
        <v>3367999.9999999995</v>
      </c>
      <c r="L46" s="110">
        <v>102.0874</v>
      </c>
      <c r="M46" s="96">
        <v>3438.3036299999994</v>
      </c>
      <c r="N46" s="86"/>
      <c r="O46" s="97">
        <f t="shared" si="0"/>
        <v>1.7192625610399796E-2</v>
      </c>
      <c r="P46" s="97">
        <f>M46/'סכום נכסי הקרן'!$C$42</f>
        <v>4.6712302697104573E-3</v>
      </c>
    </row>
    <row r="47" spans="2:16">
      <c r="B47" s="89" t="s">
        <v>469</v>
      </c>
      <c r="C47" s="86" t="s">
        <v>470</v>
      </c>
      <c r="D47" s="86" t="s">
        <v>248</v>
      </c>
      <c r="E47" s="86"/>
      <c r="F47" s="109">
        <v>42095</v>
      </c>
      <c r="G47" s="96">
        <v>8.1800000000000015</v>
      </c>
      <c r="H47" s="99" t="s">
        <v>156</v>
      </c>
      <c r="I47" s="100">
        <v>4.8000000000000001E-2</v>
      </c>
      <c r="J47" s="100">
        <v>4.8499999999999995E-2</v>
      </c>
      <c r="K47" s="96">
        <v>2182999.9999999995</v>
      </c>
      <c r="L47" s="110">
        <v>104.87179999999999</v>
      </c>
      <c r="M47" s="96">
        <v>2289.3519200000001</v>
      </c>
      <c r="N47" s="86"/>
      <c r="O47" s="97">
        <f t="shared" si="0"/>
        <v>1.144749698880141E-2</v>
      </c>
      <c r="P47" s="97">
        <f>M47/'סכום נכסי הקרן'!$C$42</f>
        <v>3.1102808644982161E-3</v>
      </c>
    </row>
    <row r="48" spans="2:16">
      <c r="B48" s="89" t="s">
        <v>471</v>
      </c>
      <c r="C48" s="86" t="s">
        <v>472</v>
      </c>
      <c r="D48" s="86" t="s">
        <v>248</v>
      </c>
      <c r="E48" s="86"/>
      <c r="F48" s="109">
        <v>42156</v>
      </c>
      <c r="G48" s="96">
        <v>8.35</v>
      </c>
      <c r="H48" s="99" t="s">
        <v>156</v>
      </c>
      <c r="I48" s="100">
        <v>4.8000000000000001E-2</v>
      </c>
      <c r="J48" s="100">
        <v>4.8499999999999995E-2</v>
      </c>
      <c r="K48" s="96">
        <v>1273999.9999999998</v>
      </c>
      <c r="L48" s="110">
        <v>103.1044</v>
      </c>
      <c r="M48" s="96">
        <v>1313.5438199999999</v>
      </c>
      <c r="N48" s="86"/>
      <c r="O48" s="97">
        <f t="shared" si="0"/>
        <v>6.5681421858936823E-3</v>
      </c>
      <c r="P48" s="97">
        <f>M48/'סכום נכסי הקרן'!$C$42</f>
        <v>1.7845618982099915E-3</v>
      </c>
    </row>
    <row r="49" spans="2:16">
      <c r="B49" s="89" t="s">
        <v>473</v>
      </c>
      <c r="C49" s="86" t="s">
        <v>474</v>
      </c>
      <c r="D49" s="86" t="s">
        <v>248</v>
      </c>
      <c r="E49" s="86"/>
      <c r="F49" s="109">
        <v>42218</v>
      </c>
      <c r="G49" s="96">
        <v>8.52</v>
      </c>
      <c r="H49" s="99" t="s">
        <v>156</v>
      </c>
      <c r="I49" s="100">
        <v>4.8000000000000001E-2</v>
      </c>
      <c r="J49" s="100">
        <v>4.8500000000000008E-2</v>
      </c>
      <c r="K49" s="96">
        <v>2537999.9999999995</v>
      </c>
      <c r="L49" s="110">
        <v>101.7664</v>
      </c>
      <c r="M49" s="96">
        <v>2582.8323899999996</v>
      </c>
      <c r="N49" s="86"/>
      <c r="O49" s="97">
        <f t="shared" si="0"/>
        <v>1.2914993867392718E-2</v>
      </c>
      <c r="P49" s="97">
        <f>M49/'סכום נכסי הקרן'!$C$42</f>
        <v>3.5089992450017E-3</v>
      </c>
    </row>
    <row r="50" spans="2:16">
      <c r="B50" s="89" t="s">
        <v>475</v>
      </c>
      <c r="C50" s="86" t="s">
        <v>476</v>
      </c>
      <c r="D50" s="86" t="s">
        <v>248</v>
      </c>
      <c r="E50" s="86"/>
      <c r="F50" s="109">
        <v>42309</v>
      </c>
      <c r="G50" s="96">
        <v>8.56</v>
      </c>
      <c r="H50" s="99" t="s">
        <v>156</v>
      </c>
      <c r="I50" s="100">
        <v>4.8000000000000001E-2</v>
      </c>
      <c r="J50" s="100">
        <v>4.8499999999999995E-2</v>
      </c>
      <c r="K50" s="96">
        <v>3360999.9999999995</v>
      </c>
      <c r="L50" s="110">
        <v>103.408</v>
      </c>
      <c r="M50" s="96">
        <v>3475.5416099999993</v>
      </c>
      <c r="N50" s="86"/>
      <c r="O50" s="97">
        <f t="shared" si="0"/>
        <v>1.7378827504566881E-2</v>
      </c>
      <c r="P50" s="97">
        <f>M50/'סכום נכסי הקרן'!$C$42</f>
        <v>4.721821258197088E-3</v>
      </c>
    </row>
    <row r="51" spans="2:16">
      <c r="B51" s="89" t="s">
        <v>477</v>
      </c>
      <c r="C51" s="86" t="s">
        <v>478</v>
      </c>
      <c r="D51" s="86" t="s">
        <v>248</v>
      </c>
      <c r="E51" s="86"/>
      <c r="F51" s="109">
        <v>42339</v>
      </c>
      <c r="G51" s="96">
        <v>8.64</v>
      </c>
      <c r="H51" s="99" t="s">
        <v>156</v>
      </c>
      <c r="I51" s="100">
        <v>4.8000000000000001E-2</v>
      </c>
      <c r="J51" s="100">
        <v>4.8499999999999995E-2</v>
      </c>
      <c r="K51" s="96">
        <v>1832999.9999999998</v>
      </c>
      <c r="L51" s="110">
        <v>102.8965</v>
      </c>
      <c r="M51" s="96">
        <v>1886.0929199999996</v>
      </c>
      <c r="N51" s="86"/>
      <c r="O51" s="97">
        <f t="shared" si="0"/>
        <v>9.4310721010947302E-3</v>
      </c>
      <c r="P51" s="97">
        <f>M51/'סכום נכסי הקרן'!$C$42</f>
        <v>2.5624189389552494E-3</v>
      </c>
    </row>
    <row r="52" spans="2:16">
      <c r="B52" s="89" t="s">
        <v>479</v>
      </c>
      <c r="C52" s="86" t="s">
        <v>480</v>
      </c>
      <c r="D52" s="86" t="s">
        <v>248</v>
      </c>
      <c r="E52" s="86"/>
      <c r="F52" s="109">
        <v>42370</v>
      </c>
      <c r="G52" s="96">
        <v>8.73</v>
      </c>
      <c r="H52" s="99" t="s">
        <v>156</v>
      </c>
      <c r="I52" s="100">
        <v>4.8000000000000001E-2</v>
      </c>
      <c r="J52" s="100">
        <v>4.8499999999999988E-2</v>
      </c>
      <c r="K52" s="96">
        <v>1208999.9999999998</v>
      </c>
      <c r="L52" s="110">
        <v>102.9037</v>
      </c>
      <c r="M52" s="96">
        <v>1244.10636</v>
      </c>
      <c r="N52" s="86"/>
      <c r="O52" s="97">
        <f t="shared" si="0"/>
        <v>6.2209325204351639E-3</v>
      </c>
      <c r="P52" s="97">
        <f>M52/'סכום נכסי הקרן'!$C$42</f>
        <v>1.6902251554704306E-3</v>
      </c>
    </row>
    <row r="53" spans="2:16">
      <c r="B53" s="89" t="s">
        <v>481</v>
      </c>
      <c r="C53" s="86" t="s">
        <v>482</v>
      </c>
      <c r="D53" s="86" t="s">
        <v>248</v>
      </c>
      <c r="E53" s="86"/>
      <c r="F53" s="109">
        <v>42461</v>
      </c>
      <c r="G53" s="96">
        <v>8.77</v>
      </c>
      <c r="H53" s="99" t="s">
        <v>156</v>
      </c>
      <c r="I53" s="100">
        <v>4.8000000000000001E-2</v>
      </c>
      <c r="J53" s="100">
        <v>4.8499999999999995E-2</v>
      </c>
      <c r="K53" s="96">
        <v>2851999.9999999995</v>
      </c>
      <c r="L53" s="110">
        <v>105.08459999999999</v>
      </c>
      <c r="M53" s="96">
        <v>2997.0130799999997</v>
      </c>
      <c r="N53" s="86"/>
      <c r="O53" s="97">
        <f t="shared" si="0"/>
        <v>1.4986030722921111E-2</v>
      </c>
      <c r="P53" s="97">
        <f>M53/'סכום נכסי הקרן'!$C$42</f>
        <v>4.0716992227978911E-3</v>
      </c>
    </row>
    <row r="54" spans="2:16">
      <c r="B54" s="89" t="s">
        <v>483</v>
      </c>
      <c r="C54" s="86" t="s">
        <v>484</v>
      </c>
      <c r="D54" s="86" t="s">
        <v>248</v>
      </c>
      <c r="E54" s="86"/>
      <c r="F54" s="109">
        <v>42491</v>
      </c>
      <c r="G54" s="96">
        <v>8.85</v>
      </c>
      <c r="H54" s="99" t="s">
        <v>156</v>
      </c>
      <c r="I54" s="100">
        <v>4.8000000000000001E-2</v>
      </c>
      <c r="J54" s="100">
        <v>4.8599999999999997E-2</v>
      </c>
      <c r="K54" s="96">
        <v>2209999.9999999995</v>
      </c>
      <c r="L54" s="110">
        <v>104.88330000000001</v>
      </c>
      <c r="M54" s="96">
        <v>2317.9219099999996</v>
      </c>
      <c r="N54" s="86"/>
      <c r="O54" s="97">
        <f t="shared" si="0"/>
        <v>1.159035614105227E-2</v>
      </c>
      <c r="P54" s="97">
        <f>M54/'סכום נכסי הקרן'!$C$42</f>
        <v>3.1490956454061263E-3</v>
      </c>
    </row>
    <row r="55" spans="2:16">
      <c r="B55" s="89" t="s">
        <v>485</v>
      </c>
      <c r="C55" s="86" t="s">
        <v>486</v>
      </c>
      <c r="D55" s="86" t="s">
        <v>248</v>
      </c>
      <c r="E55" s="86"/>
      <c r="F55" s="109">
        <v>42522</v>
      </c>
      <c r="G55" s="96">
        <v>8.9300000000000015</v>
      </c>
      <c r="H55" s="99" t="s">
        <v>156</v>
      </c>
      <c r="I55" s="100">
        <v>4.8000000000000001E-2</v>
      </c>
      <c r="J55" s="100">
        <v>4.8499999999999995E-2</v>
      </c>
      <c r="K55" s="96">
        <v>2743999.9999999995</v>
      </c>
      <c r="L55" s="110">
        <v>104.04519999999999</v>
      </c>
      <c r="M55" s="96">
        <v>2855.0013799999992</v>
      </c>
      <c r="N55" s="86"/>
      <c r="O55" s="97">
        <f t="shared" si="0"/>
        <v>1.4275926481662924E-2</v>
      </c>
      <c r="P55" s="97">
        <f>M55/'סכום נכסי הקרן'!$C$42</f>
        <v>3.8787641527520144E-3</v>
      </c>
    </row>
    <row r="56" spans="2:16">
      <c r="B56" s="89" t="s">
        <v>487</v>
      </c>
      <c r="C56" s="86" t="s">
        <v>488</v>
      </c>
      <c r="D56" s="86" t="s">
        <v>248</v>
      </c>
      <c r="E56" s="86"/>
      <c r="F56" s="109">
        <v>42552</v>
      </c>
      <c r="G56" s="96">
        <v>9.02</v>
      </c>
      <c r="H56" s="99" t="s">
        <v>156</v>
      </c>
      <c r="I56" s="100">
        <v>4.8000000000000001E-2</v>
      </c>
      <c r="J56" s="100">
        <v>4.8500000000000008E-2</v>
      </c>
      <c r="K56" s="96">
        <v>561999.99999999988</v>
      </c>
      <c r="L56" s="110">
        <v>103.3194</v>
      </c>
      <c r="M56" s="96">
        <v>580.65838999999994</v>
      </c>
      <c r="N56" s="86"/>
      <c r="O56" s="97">
        <f t="shared" si="0"/>
        <v>2.9034789771627918E-3</v>
      </c>
      <c r="P56" s="97">
        <f>M56/'סכום נכסי הקרן'!$C$42</f>
        <v>7.8887420647295761E-4</v>
      </c>
    </row>
    <row r="57" spans="2:16">
      <c r="B57" s="89" t="s">
        <v>489</v>
      </c>
      <c r="C57" s="86" t="s">
        <v>490</v>
      </c>
      <c r="D57" s="86" t="s">
        <v>248</v>
      </c>
      <c r="E57" s="86"/>
      <c r="F57" s="109">
        <v>42583</v>
      </c>
      <c r="G57" s="96">
        <v>9.1000000000000014</v>
      </c>
      <c r="H57" s="99" t="s">
        <v>156</v>
      </c>
      <c r="I57" s="100">
        <v>4.8000000000000001E-2</v>
      </c>
      <c r="J57" s="100">
        <v>4.8500000000000008E-2</v>
      </c>
      <c r="K57" s="96">
        <v>3321999.9999999995</v>
      </c>
      <c r="L57" s="110">
        <v>102.6123</v>
      </c>
      <c r="M57" s="96">
        <v>3408.7778399999993</v>
      </c>
      <c r="N57" s="86"/>
      <c r="O57" s="97">
        <f t="shared" si="0"/>
        <v>1.7044987150290535E-2</v>
      </c>
      <c r="P57" s="97">
        <f>M57/'סכום נכסי הקרן'!$C$42</f>
        <v>4.6311169525555329E-3</v>
      </c>
    </row>
    <row r="58" spans="2:16">
      <c r="B58" s="89" t="s">
        <v>491</v>
      </c>
      <c r="C58" s="86" t="s">
        <v>492</v>
      </c>
      <c r="D58" s="86" t="s">
        <v>248</v>
      </c>
      <c r="E58" s="86"/>
      <c r="F58" s="109">
        <v>42614</v>
      </c>
      <c r="G58" s="96">
        <v>9.19</v>
      </c>
      <c r="H58" s="99" t="s">
        <v>156</v>
      </c>
      <c r="I58" s="100">
        <v>4.8000000000000001E-2</v>
      </c>
      <c r="J58" s="100">
        <v>4.8499999999999995E-2</v>
      </c>
      <c r="K58" s="96">
        <v>2258999.9999999995</v>
      </c>
      <c r="L58" s="110">
        <v>101.7859</v>
      </c>
      <c r="M58" s="96">
        <v>2299.32465</v>
      </c>
      <c r="N58" s="86"/>
      <c r="O58" s="97">
        <f t="shared" si="0"/>
        <v>1.1497363850967855E-2</v>
      </c>
      <c r="P58" s="97">
        <f>M58/'סכום נכסי הקרן'!$C$42</f>
        <v>3.1238296732308672E-3</v>
      </c>
    </row>
    <row r="59" spans="2:16">
      <c r="B59" s="89" t="s">
        <v>493</v>
      </c>
      <c r="C59" s="86" t="s">
        <v>494</v>
      </c>
      <c r="D59" s="86" t="s">
        <v>248</v>
      </c>
      <c r="E59" s="86"/>
      <c r="F59" s="109">
        <v>42644</v>
      </c>
      <c r="G59" s="96">
        <v>9.0500000000000007</v>
      </c>
      <c r="H59" s="99" t="s">
        <v>156</v>
      </c>
      <c r="I59" s="100">
        <v>4.8000000000000001E-2</v>
      </c>
      <c r="J59" s="100">
        <v>4.8499999999999995E-2</v>
      </c>
      <c r="K59" s="96">
        <v>1747999.9999999998</v>
      </c>
      <c r="L59" s="110">
        <v>104.1314</v>
      </c>
      <c r="M59" s="96">
        <v>1820.2075599999996</v>
      </c>
      <c r="N59" s="86"/>
      <c r="O59" s="97">
        <f t="shared" si="0"/>
        <v>9.1016240797498517E-3</v>
      </c>
      <c r="P59" s="97">
        <f>M59/'סכום נכסי הקרן'!$C$42</f>
        <v>2.4729080286105543E-3</v>
      </c>
    </row>
    <row r="60" spans="2:16">
      <c r="B60" s="89" t="s">
        <v>495</v>
      </c>
      <c r="C60" s="86" t="s">
        <v>496</v>
      </c>
      <c r="D60" s="86" t="s">
        <v>248</v>
      </c>
      <c r="E60" s="86"/>
      <c r="F60" s="109">
        <v>42675</v>
      </c>
      <c r="G60" s="96">
        <v>9.129999999999999</v>
      </c>
      <c r="H60" s="99" t="s">
        <v>156</v>
      </c>
      <c r="I60" s="100">
        <v>4.8000000000000001E-2</v>
      </c>
      <c r="J60" s="100">
        <v>4.8500000000000008E-2</v>
      </c>
      <c r="K60" s="96">
        <v>1910999.9999999998</v>
      </c>
      <c r="L60" s="110">
        <v>103.82429999999999</v>
      </c>
      <c r="M60" s="96">
        <v>1984.0885699999997</v>
      </c>
      <c r="N60" s="86"/>
      <c r="O60" s="97">
        <f t="shared" si="0"/>
        <v>9.9210819150033908E-3</v>
      </c>
      <c r="P60" s="97">
        <f>M60/'סכום נכסי הקרן'!$C$42</f>
        <v>2.69555443129103E-3</v>
      </c>
    </row>
    <row r="61" spans="2:16">
      <c r="B61" s="89" t="s">
        <v>497</v>
      </c>
      <c r="C61" s="86" t="s">
        <v>498</v>
      </c>
      <c r="D61" s="86" t="s">
        <v>248</v>
      </c>
      <c r="E61" s="86"/>
      <c r="F61" s="109">
        <v>42705</v>
      </c>
      <c r="G61" s="96">
        <v>9.2199999999999989</v>
      </c>
      <c r="H61" s="99" t="s">
        <v>156</v>
      </c>
      <c r="I61" s="100">
        <v>4.8000000000000001E-2</v>
      </c>
      <c r="J61" s="100">
        <v>4.8499999999999995E-2</v>
      </c>
      <c r="K61" s="96">
        <v>2800999.9999999995</v>
      </c>
      <c r="L61" s="110">
        <v>103.20650000000001</v>
      </c>
      <c r="M61" s="96">
        <v>2890.8183499999996</v>
      </c>
      <c r="N61" s="86"/>
      <c r="O61" s="97">
        <f t="shared" si="0"/>
        <v>1.4455022868129795E-2</v>
      </c>
      <c r="P61" s="97">
        <f>M61/'סכום נכסי הקרן'!$C$42</f>
        <v>3.9274245773211246E-3</v>
      </c>
    </row>
    <row r="62" spans="2:16">
      <c r="B62" s="89" t="s">
        <v>499</v>
      </c>
      <c r="C62" s="86" t="s">
        <v>500</v>
      </c>
      <c r="D62" s="86" t="s">
        <v>248</v>
      </c>
      <c r="E62" s="86"/>
      <c r="F62" s="109">
        <v>42736</v>
      </c>
      <c r="G62" s="96">
        <v>9.3000000000000025</v>
      </c>
      <c r="H62" s="99" t="s">
        <v>156</v>
      </c>
      <c r="I62" s="100">
        <v>4.8000000000000001E-2</v>
      </c>
      <c r="J62" s="100">
        <v>4.8500000000000008E-2</v>
      </c>
      <c r="K62" s="96">
        <v>3648999.9999999995</v>
      </c>
      <c r="L62" s="110">
        <v>103.2152</v>
      </c>
      <c r="M62" s="96">
        <v>3766.3217599999994</v>
      </c>
      <c r="N62" s="86"/>
      <c r="O62" s="97">
        <f t="shared" si="0"/>
        <v>1.8832821913398627E-2</v>
      </c>
      <c r="P62" s="97">
        <f>M62/'סכום נכסי הקרן'!$C$42</f>
        <v>5.1168710224644013E-3</v>
      </c>
    </row>
    <row r="63" spans="2:16">
      <c r="B63" s="89" t="s">
        <v>501</v>
      </c>
      <c r="C63" s="86" t="s">
        <v>502</v>
      </c>
      <c r="D63" s="86" t="s">
        <v>248</v>
      </c>
      <c r="E63" s="86"/>
      <c r="F63" s="109">
        <v>42767</v>
      </c>
      <c r="G63" s="96">
        <v>9.39</v>
      </c>
      <c r="H63" s="99" t="s">
        <v>156</v>
      </c>
      <c r="I63" s="100">
        <v>4.8000000000000001E-2</v>
      </c>
      <c r="J63" s="100">
        <v>4.8499999999999995E-2</v>
      </c>
      <c r="K63" s="96">
        <v>2409999.9999999995</v>
      </c>
      <c r="L63" s="110">
        <v>102.8079</v>
      </c>
      <c r="M63" s="96">
        <v>2477.6701299999995</v>
      </c>
      <c r="N63" s="86"/>
      <c r="O63" s="97">
        <f t="shared" si="0"/>
        <v>1.2389148695154823E-2</v>
      </c>
      <c r="P63" s="97">
        <f>M63/'סכום נכסי הקרן'!$C$42</f>
        <v>3.3661272985403682E-3</v>
      </c>
    </row>
    <row r="64" spans="2:16">
      <c r="B64" s="89" t="s">
        <v>503</v>
      </c>
      <c r="C64" s="86" t="s">
        <v>504</v>
      </c>
      <c r="D64" s="86" t="s">
        <v>248</v>
      </c>
      <c r="E64" s="86"/>
      <c r="F64" s="109">
        <v>42795</v>
      </c>
      <c r="G64" s="96">
        <v>9.4700000000000006</v>
      </c>
      <c r="H64" s="99" t="s">
        <v>156</v>
      </c>
      <c r="I64" s="100">
        <v>4.8000000000000001E-2</v>
      </c>
      <c r="J64" s="100">
        <v>4.8500000000000008E-2</v>
      </c>
      <c r="K64" s="96">
        <v>3326999.9999999995</v>
      </c>
      <c r="L64" s="110">
        <v>102.6075</v>
      </c>
      <c r="M64" s="96">
        <v>3413.7506999999991</v>
      </c>
      <c r="N64" s="86"/>
      <c r="O64" s="97">
        <f t="shared" si="0"/>
        <v>1.7069853052023864E-2</v>
      </c>
      <c r="P64" s="97">
        <f>M64/'סכום נכסי הקרן'!$C$42</f>
        <v>4.6378730092214862E-3</v>
      </c>
    </row>
    <row r="65" spans="2:16">
      <c r="B65" s="89" t="s">
        <v>505</v>
      </c>
      <c r="C65" s="86" t="s">
        <v>506</v>
      </c>
      <c r="D65" s="86" t="s">
        <v>248</v>
      </c>
      <c r="E65" s="86"/>
      <c r="F65" s="109">
        <v>42826</v>
      </c>
      <c r="G65" s="96">
        <v>9.33</v>
      </c>
      <c r="H65" s="99" t="s">
        <v>156</v>
      </c>
      <c r="I65" s="100">
        <v>4.8000000000000001E-2</v>
      </c>
      <c r="J65" s="100">
        <v>4.8499999999999995E-2</v>
      </c>
      <c r="K65" s="96">
        <v>1994999.9999999998</v>
      </c>
      <c r="L65" s="110">
        <v>104.6557</v>
      </c>
      <c r="M65" s="96">
        <v>2087.8819699999999</v>
      </c>
      <c r="N65" s="86"/>
      <c r="O65" s="97">
        <f t="shared" si="0"/>
        <v>1.0440082346338328E-2</v>
      </c>
      <c r="P65" s="97">
        <f>M65/'סכום נכסי הקרן'!$C$42</f>
        <v>2.8365666640810024E-3</v>
      </c>
    </row>
    <row r="66" spans="2:16">
      <c r="B66" s="89" t="s">
        <v>507</v>
      </c>
      <c r="C66" s="86" t="s">
        <v>508</v>
      </c>
      <c r="D66" s="86" t="s">
        <v>248</v>
      </c>
      <c r="E66" s="86"/>
      <c r="F66" s="109">
        <v>42856</v>
      </c>
      <c r="G66" s="96">
        <v>9.41</v>
      </c>
      <c r="H66" s="99" t="s">
        <v>156</v>
      </c>
      <c r="I66" s="100">
        <v>4.8000000000000001E-2</v>
      </c>
      <c r="J66" s="100">
        <v>4.8499999999999988E-2</v>
      </c>
      <c r="K66" s="96">
        <v>2490999.9999999995</v>
      </c>
      <c r="L66" s="110">
        <v>103.92659999999999</v>
      </c>
      <c r="M66" s="96">
        <v>2588.9034200000001</v>
      </c>
      <c r="N66" s="86"/>
      <c r="O66" s="97">
        <f t="shared" si="0"/>
        <v>1.2945350972841115E-2</v>
      </c>
      <c r="P66" s="97">
        <f>M66/'סכום נכסי הקרן'!$C$42</f>
        <v>3.5172472597659815E-3</v>
      </c>
    </row>
    <row r="67" spans="2:16">
      <c r="B67" s="89" t="s">
        <v>509</v>
      </c>
      <c r="C67" s="86" t="s">
        <v>510</v>
      </c>
      <c r="D67" s="86" t="s">
        <v>248</v>
      </c>
      <c r="E67" s="86"/>
      <c r="F67" s="109">
        <v>42887</v>
      </c>
      <c r="G67" s="96">
        <v>9.49</v>
      </c>
      <c r="H67" s="99" t="s">
        <v>156</v>
      </c>
      <c r="I67" s="100">
        <v>4.8000000000000001E-2</v>
      </c>
      <c r="J67" s="100">
        <v>4.8499999999999995E-2</v>
      </c>
      <c r="K67" s="96">
        <v>4798999.9999999991</v>
      </c>
      <c r="L67" s="110">
        <v>103.31319999999999</v>
      </c>
      <c r="M67" s="96">
        <v>4958.0301199999994</v>
      </c>
      <c r="N67" s="86"/>
      <c r="O67" s="97">
        <f t="shared" si="0"/>
        <v>2.4791747556700102E-2</v>
      </c>
      <c r="P67" s="97">
        <f>M67/'סכום נכסי הקרן'!$C$42</f>
        <v>6.7359090025101041E-3</v>
      </c>
    </row>
    <row r="68" spans="2:16">
      <c r="B68" s="89" t="s">
        <v>511</v>
      </c>
      <c r="C68" s="86" t="s">
        <v>512</v>
      </c>
      <c r="D68" s="86" t="s">
        <v>248</v>
      </c>
      <c r="E68" s="86"/>
      <c r="F68" s="109">
        <v>42949</v>
      </c>
      <c r="G68" s="96">
        <v>9.6699999999999982</v>
      </c>
      <c r="H68" s="99" t="s">
        <v>156</v>
      </c>
      <c r="I68" s="100">
        <v>4.8000000000000001E-2</v>
      </c>
      <c r="J68" s="100">
        <v>4.8499999999999995E-2</v>
      </c>
      <c r="K68" s="96">
        <v>3687999.9999999995</v>
      </c>
      <c r="L68" s="110">
        <v>102.8062</v>
      </c>
      <c r="M68" s="96">
        <v>3791.4920499999994</v>
      </c>
      <c r="N68" s="86"/>
      <c r="O68" s="97">
        <f t="shared" si="0"/>
        <v>1.8958681470623125E-2</v>
      </c>
      <c r="P68" s="97">
        <f>M68/'סכום נכסי הקרן'!$C$42</f>
        <v>5.1510670194436997E-3</v>
      </c>
    </row>
    <row r="69" spans="2:16">
      <c r="B69" s="89" t="s">
        <v>513</v>
      </c>
      <c r="C69" s="86" t="s">
        <v>514</v>
      </c>
      <c r="D69" s="86" t="s">
        <v>248</v>
      </c>
      <c r="E69" s="86"/>
      <c r="F69" s="109">
        <v>42979</v>
      </c>
      <c r="G69" s="96">
        <v>9.7500000000000018</v>
      </c>
      <c r="H69" s="99" t="s">
        <v>156</v>
      </c>
      <c r="I69" s="100">
        <v>4.8000000000000001E-2</v>
      </c>
      <c r="J69" s="100">
        <v>4.8500000000000015E-2</v>
      </c>
      <c r="K69" s="96">
        <v>2107999.9999999995</v>
      </c>
      <c r="L69" s="110">
        <v>102.5167</v>
      </c>
      <c r="M69" s="96">
        <v>2161.0510899999995</v>
      </c>
      <c r="N69" s="86"/>
      <c r="O69" s="97">
        <f t="shared" si="0"/>
        <v>1.0805951513745863E-2</v>
      </c>
      <c r="P69" s="97">
        <f>M69/'סכום נכסי הקרן'!$C$42</f>
        <v>2.9359731868702872E-3</v>
      </c>
    </row>
    <row r="70" spans="2:16">
      <c r="B70" s="89" t="s">
        <v>515</v>
      </c>
      <c r="C70" s="86" t="s">
        <v>516</v>
      </c>
      <c r="D70" s="86" t="s">
        <v>248</v>
      </c>
      <c r="E70" s="86"/>
      <c r="F70" s="109">
        <v>43009</v>
      </c>
      <c r="G70" s="96">
        <v>9.6000000000000014</v>
      </c>
      <c r="H70" s="99" t="s">
        <v>156</v>
      </c>
      <c r="I70" s="100">
        <v>4.8000000000000001E-2</v>
      </c>
      <c r="J70" s="100">
        <v>4.8500000000000008E-2</v>
      </c>
      <c r="K70" s="96">
        <v>4473999.9999999991</v>
      </c>
      <c r="L70" s="110">
        <v>104.24979999999999</v>
      </c>
      <c r="M70" s="96">
        <v>4664.135659999999</v>
      </c>
      <c r="N70" s="86"/>
      <c r="O70" s="97">
        <f t="shared" si="0"/>
        <v>2.332218059476468E-2</v>
      </c>
      <c r="P70" s="97">
        <f>M70/'סכום נכסי הקרן'!$C$42</f>
        <v>6.3366281810975367E-3</v>
      </c>
    </row>
    <row r="71" spans="2:16">
      <c r="B71" s="89" t="s">
        <v>517</v>
      </c>
      <c r="C71" s="86" t="s">
        <v>518</v>
      </c>
      <c r="D71" s="86" t="s">
        <v>248</v>
      </c>
      <c r="E71" s="86"/>
      <c r="F71" s="109">
        <v>43040</v>
      </c>
      <c r="G71" s="96">
        <v>9.68</v>
      </c>
      <c r="H71" s="99" t="s">
        <v>156</v>
      </c>
      <c r="I71" s="100">
        <v>4.8000000000000001E-2</v>
      </c>
      <c r="J71" s="100">
        <v>4.8499999999999995E-2</v>
      </c>
      <c r="K71" s="96">
        <v>3863999.9999999995</v>
      </c>
      <c r="L71" s="110">
        <v>103.735</v>
      </c>
      <c r="M71" s="96">
        <v>4008.3236199999992</v>
      </c>
      <c r="N71" s="86"/>
      <c r="O71" s="97">
        <f t="shared" si="0"/>
        <v>2.0042909160987166E-2</v>
      </c>
      <c r="P71" s="97">
        <f>M71/'סכום נכסי הקרן'!$C$42</f>
        <v>5.4456512976835013E-3</v>
      </c>
    </row>
    <row r="72" spans="2:16">
      <c r="B72" s="89" t="s">
        <v>519</v>
      </c>
      <c r="C72" s="86" t="s">
        <v>520</v>
      </c>
      <c r="D72" s="86" t="s">
        <v>248</v>
      </c>
      <c r="E72" s="86"/>
      <c r="F72" s="109">
        <v>43070</v>
      </c>
      <c r="G72" s="96">
        <v>9.77</v>
      </c>
      <c r="H72" s="99" t="s">
        <v>156</v>
      </c>
      <c r="I72" s="100">
        <v>4.8000000000000001E-2</v>
      </c>
      <c r="J72" s="100">
        <v>4.8500000000000008E-2</v>
      </c>
      <c r="K72" s="96">
        <v>3067999.9999999995</v>
      </c>
      <c r="L72" s="110">
        <v>103.0177</v>
      </c>
      <c r="M72" s="96">
        <v>3160.5817099999995</v>
      </c>
      <c r="N72" s="86"/>
      <c r="O72" s="97">
        <f t="shared" si="0"/>
        <v>1.5803926557558613E-2</v>
      </c>
      <c r="P72" s="97">
        <f>M72/'סכום נכסי הקרן'!$C$42</f>
        <v>4.2939212304659771E-3</v>
      </c>
    </row>
    <row r="73" spans="2:16">
      <c r="B73" s="89" t="s">
        <v>521</v>
      </c>
      <c r="C73" s="86" t="s">
        <v>522</v>
      </c>
      <c r="D73" s="86" t="s">
        <v>248</v>
      </c>
      <c r="E73" s="86"/>
      <c r="F73" s="109">
        <v>43101</v>
      </c>
      <c r="G73" s="96">
        <v>9.85</v>
      </c>
      <c r="H73" s="99" t="s">
        <v>156</v>
      </c>
      <c r="I73" s="100">
        <v>4.8000000000000001E-2</v>
      </c>
      <c r="J73" s="100">
        <v>4.8500000000000008E-2</v>
      </c>
      <c r="K73" s="96">
        <v>5699999.9999999991</v>
      </c>
      <c r="L73" s="110">
        <v>102.9182</v>
      </c>
      <c r="M73" s="96">
        <v>5866.3396699999994</v>
      </c>
      <c r="N73" s="86"/>
      <c r="O73" s="97">
        <f t="shared" si="0"/>
        <v>2.9333587868662518E-2</v>
      </c>
      <c r="P73" s="97">
        <f>M73/'סכום נכסי הקרן'!$C$42</f>
        <v>7.969925401529257E-3</v>
      </c>
    </row>
    <row r="74" spans="2:16">
      <c r="B74" s="89" t="s">
        <v>523</v>
      </c>
      <c r="C74" s="86" t="s">
        <v>524</v>
      </c>
      <c r="D74" s="86" t="s">
        <v>248</v>
      </c>
      <c r="E74" s="86"/>
      <c r="F74" s="109">
        <v>43132</v>
      </c>
      <c r="G74" s="96">
        <v>9.9399999999999977</v>
      </c>
      <c r="H74" s="99" t="s">
        <v>156</v>
      </c>
      <c r="I74" s="100">
        <v>4.8000000000000001E-2</v>
      </c>
      <c r="J74" s="100">
        <v>4.8500000000000008E-2</v>
      </c>
      <c r="K74" s="96">
        <v>4537999.9999999991</v>
      </c>
      <c r="L74" s="110">
        <v>102.4045</v>
      </c>
      <c r="M74" s="96">
        <v>4647.3707399999994</v>
      </c>
      <c r="N74" s="86"/>
      <c r="O74" s="97">
        <f t="shared" si="0"/>
        <v>2.3238350594867813E-2</v>
      </c>
      <c r="P74" s="97">
        <f>M74/'סכום נכסי הקרן'!$C$42</f>
        <v>6.3138515999108221E-3</v>
      </c>
    </row>
    <row r="75" spans="2:16">
      <c r="B75" s="89" t="s">
        <v>525</v>
      </c>
      <c r="C75" s="86" t="s">
        <v>526</v>
      </c>
      <c r="D75" s="86" t="s">
        <v>248</v>
      </c>
      <c r="E75" s="86"/>
      <c r="F75" s="109">
        <v>43161</v>
      </c>
      <c r="G75" s="96">
        <v>10.020000000000001</v>
      </c>
      <c r="H75" s="99" t="s">
        <v>156</v>
      </c>
      <c r="I75" s="100">
        <v>4.8000000000000001E-2</v>
      </c>
      <c r="J75" s="100">
        <v>4.8500000000000008E-2</v>
      </c>
      <c r="K75" s="96">
        <v>2401999.9999999995</v>
      </c>
      <c r="L75" s="110">
        <v>102.50320000000001</v>
      </c>
      <c r="M75" s="96">
        <v>2462.1256899999994</v>
      </c>
      <c r="N75" s="86"/>
      <c r="O75" s="97">
        <f t="shared" si="0"/>
        <v>1.2311421488368458E-2</v>
      </c>
      <c r="P75" s="97">
        <f>M75/'סכום נכסי הקרן'!$C$42</f>
        <v>3.3450088440734201E-3</v>
      </c>
    </row>
    <row r="76" spans="2:16">
      <c r="B76" s="89" t="s">
        <v>527</v>
      </c>
      <c r="C76" s="86" t="s">
        <v>528</v>
      </c>
      <c r="D76" s="86" t="s">
        <v>248</v>
      </c>
      <c r="E76" s="86"/>
      <c r="F76" s="109">
        <v>43221</v>
      </c>
      <c r="G76" s="96">
        <v>9.94</v>
      </c>
      <c r="H76" s="99" t="s">
        <v>156</v>
      </c>
      <c r="I76" s="100">
        <v>4.8000000000000001E-2</v>
      </c>
      <c r="J76" s="100">
        <v>4.8499999999999995E-2</v>
      </c>
      <c r="K76" s="96">
        <v>3641999.9999999995</v>
      </c>
      <c r="L76" s="110">
        <v>103.72369999999999</v>
      </c>
      <c r="M76" s="96">
        <v>3778.0318799999995</v>
      </c>
      <c r="N76" s="86"/>
      <c r="O76" s="97">
        <f t="shared" ref="O76:O104" si="1">M76/$M$11</f>
        <v>1.8891376285169702E-2</v>
      </c>
      <c r="P76" s="97">
        <f>M76/'סכום נכסי הקרן'!$C$42</f>
        <v>5.1327802244699097E-3</v>
      </c>
    </row>
    <row r="77" spans="2:16">
      <c r="B77" s="89" t="s">
        <v>529</v>
      </c>
      <c r="C77" s="86" t="s">
        <v>530</v>
      </c>
      <c r="D77" s="86" t="s">
        <v>248</v>
      </c>
      <c r="E77" s="86"/>
      <c r="F77" s="109">
        <v>43252</v>
      </c>
      <c r="G77" s="96">
        <v>10.030000000000001</v>
      </c>
      <c r="H77" s="99" t="s">
        <v>156</v>
      </c>
      <c r="I77" s="100">
        <v>4.8000000000000001E-2</v>
      </c>
      <c r="J77" s="100">
        <v>4.8499999999999995E-2</v>
      </c>
      <c r="K77" s="96">
        <v>1951999.9999999998</v>
      </c>
      <c r="L77" s="110">
        <v>102.9143</v>
      </c>
      <c r="M77" s="96">
        <v>2008.9093599999997</v>
      </c>
      <c r="N77" s="86"/>
      <c r="O77" s="97">
        <f t="shared" si="1"/>
        <v>1.004519385965569E-2</v>
      </c>
      <c r="P77" s="97">
        <f>M77/'סכום נכסי הקרן'!$C$42</f>
        <v>2.7292756025553977E-3</v>
      </c>
    </row>
    <row r="78" spans="2:16">
      <c r="B78" s="89" t="s">
        <v>531</v>
      </c>
      <c r="C78" s="86" t="s">
        <v>532</v>
      </c>
      <c r="D78" s="86" t="s">
        <v>248</v>
      </c>
      <c r="E78" s="86"/>
      <c r="F78" s="109">
        <v>43282</v>
      </c>
      <c r="G78" s="96">
        <v>10.110000000000001</v>
      </c>
      <c r="H78" s="99" t="s">
        <v>156</v>
      </c>
      <c r="I78" s="100">
        <v>4.8000000000000001E-2</v>
      </c>
      <c r="J78" s="100">
        <v>4.8500000000000008E-2</v>
      </c>
      <c r="K78" s="96">
        <v>1977999.9999999998</v>
      </c>
      <c r="L78" s="110">
        <v>102.00320000000001</v>
      </c>
      <c r="M78" s="96">
        <v>2017.6186099999995</v>
      </c>
      <c r="N78" s="86"/>
      <c r="O78" s="97">
        <f t="shared" si="1"/>
        <v>1.0088742914861547E-2</v>
      </c>
      <c r="P78" s="97">
        <f>M78/'סכום נכסי הקרן'!$C$42</f>
        <v>2.7411078653816088E-3</v>
      </c>
    </row>
    <row r="79" spans="2:16">
      <c r="B79" s="89" t="s">
        <v>533</v>
      </c>
      <c r="C79" s="86" t="s">
        <v>534</v>
      </c>
      <c r="D79" s="86" t="s">
        <v>248</v>
      </c>
      <c r="E79" s="86"/>
      <c r="F79" s="109">
        <v>43313</v>
      </c>
      <c r="G79" s="96">
        <v>10.199999999999999</v>
      </c>
      <c r="H79" s="99" t="s">
        <v>156</v>
      </c>
      <c r="I79" s="100">
        <v>4.8000000000000001E-2</v>
      </c>
      <c r="J79" s="100">
        <v>4.8500000000000008E-2</v>
      </c>
      <c r="K79" s="96">
        <v>6236999.9999999991</v>
      </c>
      <c r="L79" s="110">
        <v>101.4795</v>
      </c>
      <c r="M79" s="96">
        <v>6330.5706599999994</v>
      </c>
      <c r="N79" s="86"/>
      <c r="O79" s="97">
        <f t="shared" si="1"/>
        <v>3.1654892345142176E-2</v>
      </c>
      <c r="P79" s="97">
        <f>M79/'סכום נכסי הקרן'!$C$42</f>
        <v>8.6006230030164343E-3</v>
      </c>
    </row>
    <row r="80" spans="2:16">
      <c r="B80" s="89" t="s">
        <v>535</v>
      </c>
      <c r="C80" s="86" t="s">
        <v>536</v>
      </c>
      <c r="D80" s="86" t="s">
        <v>248</v>
      </c>
      <c r="E80" s="86"/>
      <c r="F80" s="109">
        <v>43345</v>
      </c>
      <c r="G80" s="96">
        <v>10.28</v>
      </c>
      <c r="H80" s="99" t="s">
        <v>156</v>
      </c>
      <c r="I80" s="100">
        <v>4.8000000000000001E-2</v>
      </c>
      <c r="J80" s="100">
        <v>4.8499999999999995E-2</v>
      </c>
      <c r="K80" s="96">
        <v>3355579.9999999995</v>
      </c>
      <c r="L80" s="110">
        <v>101.0789</v>
      </c>
      <c r="M80" s="96">
        <v>3392.0389799999994</v>
      </c>
      <c r="N80" s="86"/>
      <c r="O80" s="97">
        <f t="shared" si="1"/>
        <v>1.6961287458787461E-2</v>
      </c>
      <c r="P80" s="97">
        <f>M80/'סכום נכסי הקרן'!$C$42</f>
        <v>4.6083757761131126E-3</v>
      </c>
    </row>
    <row r="81" spans="2:16">
      <c r="B81" s="89" t="s">
        <v>537</v>
      </c>
      <c r="C81" s="86" t="s">
        <v>538</v>
      </c>
      <c r="D81" s="86" t="s">
        <v>248</v>
      </c>
      <c r="E81" s="86"/>
      <c r="F81" s="109">
        <v>43375</v>
      </c>
      <c r="G81" s="96">
        <v>10.119999999999999</v>
      </c>
      <c r="H81" s="99" t="s">
        <v>156</v>
      </c>
      <c r="I81" s="100">
        <v>4.8000000000000001E-2</v>
      </c>
      <c r="J81" s="100">
        <v>4.8499999999999995E-2</v>
      </c>
      <c r="K81" s="96">
        <v>971999.99999999988</v>
      </c>
      <c r="L81" s="110">
        <v>103.0025</v>
      </c>
      <c r="M81" s="96">
        <v>1001.1846799999998</v>
      </c>
      <c r="N81" s="86"/>
      <c r="O81" s="97">
        <f t="shared" si="1"/>
        <v>5.0062458765772026E-3</v>
      </c>
      <c r="P81" s="97">
        <f>M81/'סכום נכסי הקרן'!$C$42</f>
        <v>1.3601952259191192E-3</v>
      </c>
    </row>
    <row r="82" spans="2:16">
      <c r="B82" s="89" t="s">
        <v>539</v>
      </c>
      <c r="C82" s="86" t="s">
        <v>540</v>
      </c>
      <c r="D82" s="86" t="s">
        <v>248</v>
      </c>
      <c r="E82" s="86"/>
      <c r="F82" s="109">
        <v>43435</v>
      </c>
      <c r="G82" s="96">
        <v>10.290000000000001</v>
      </c>
      <c r="H82" s="99" t="s">
        <v>156</v>
      </c>
      <c r="I82" s="100">
        <v>4.8000000000000001E-2</v>
      </c>
      <c r="J82" s="100">
        <v>4.8500000000000008E-2</v>
      </c>
      <c r="K82" s="96">
        <v>3155999.9999999995</v>
      </c>
      <c r="L82" s="110">
        <v>101.80329999999999</v>
      </c>
      <c r="M82" s="96">
        <v>3212.9136599999993</v>
      </c>
      <c r="N82" s="86"/>
      <c r="O82" s="97">
        <f t="shared" si="1"/>
        <v>1.6065603163417926E-2</v>
      </c>
      <c r="P82" s="97">
        <f>M82/'סכום נכסי הקרן'!$C$42</f>
        <v>4.365018671302805E-3</v>
      </c>
    </row>
    <row r="83" spans="2:16">
      <c r="B83" s="89" t="s">
        <v>541</v>
      </c>
      <c r="C83" s="86" t="s">
        <v>542</v>
      </c>
      <c r="D83" s="86" t="s">
        <v>248</v>
      </c>
      <c r="E83" s="86"/>
      <c r="F83" s="109">
        <v>43497</v>
      </c>
      <c r="G83" s="96">
        <v>10.46</v>
      </c>
      <c r="H83" s="99" t="s">
        <v>156</v>
      </c>
      <c r="I83" s="100">
        <v>4.8000000000000001E-2</v>
      </c>
      <c r="J83" s="100">
        <v>4.8499999999999995E-2</v>
      </c>
      <c r="K83" s="96">
        <v>6905999.9999999991</v>
      </c>
      <c r="L83" s="110">
        <v>101.5993</v>
      </c>
      <c r="M83" s="96">
        <v>7016.5355899999986</v>
      </c>
      <c r="N83" s="86"/>
      <c r="O83" s="97">
        <f t="shared" si="1"/>
        <v>3.5084937941014721E-2</v>
      </c>
      <c r="P83" s="97">
        <f>M83/'סכום נכסי הקרן'!$C$42</f>
        <v>9.5325651727007944E-3</v>
      </c>
    </row>
    <row r="84" spans="2:16">
      <c r="B84" s="89" t="s">
        <v>543</v>
      </c>
      <c r="C84" s="86" t="s">
        <v>544</v>
      </c>
      <c r="D84" s="86" t="s">
        <v>248</v>
      </c>
      <c r="E84" s="86"/>
      <c r="F84" s="109">
        <v>43525</v>
      </c>
      <c r="G84" s="96">
        <v>10.539999999999997</v>
      </c>
      <c r="H84" s="99" t="s">
        <v>156</v>
      </c>
      <c r="I84" s="100">
        <v>4.8000000000000001E-2</v>
      </c>
      <c r="J84" s="100">
        <v>4.8499999999999988E-2</v>
      </c>
      <c r="K84" s="96">
        <v>5408999.9999999991</v>
      </c>
      <c r="L84" s="110">
        <v>101.2988</v>
      </c>
      <c r="M84" s="96">
        <v>5479.2516999999998</v>
      </c>
      <c r="N84" s="86"/>
      <c r="O84" s="97">
        <f t="shared" si="1"/>
        <v>2.7398023339563714E-2</v>
      </c>
      <c r="P84" s="97">
        <f>M84/'סכום נכסי הקרן'!$C$42</f>
        <v>7.444033206689917E-3</v>
      </c>
    </row>
    <row r="85" spans="2:16">
      <c r="B85" s="89" t="s">
        <v>545</v>
      </c>
      <c r="C85" s="86" t="s">
        <v>546</v>
      </c>
      <c r="D85" s="86" t="s">
        <v>248</v>
      </c>
      <c r="E85" s="86"/>
      <c r="F85" s="109">
        <v>43556</v>
      </c>
      <c r="G85" s="96">
        <v>10.370000000000001</v>
      </c>
      <c r="H85" s="99" t="s">
        <v>156</v>
      </c>
      <c r="I85" s="100">
        <v>4.8000000000000001E-2</v>
      </c>
      <c r="J85" s="100">
        <v>4.8500000000000008E-2</v>
      </c>
      <c r="K85" s="96">
        <v>3685999.9999999995</v>
      </c>
      <c r="L85" s="110">
        <v>103.2176</v>
      </c>
      <c r="M85" s="96">
        <v>3804.601619999999</v>
      </c>
      <c r="N85" s="86"/>
      <c r="O85" s="97">
        <f t="shared" si="1"/>
        <v>1.9024233543150044E-2</v>
      </c>
      <c r="P85" s="97">
        <f>M85/'סכום נכסי הקרן'!$C$42</f>
        <v>5.1688774942582486E-3</v>
      </c>
    </row>
    <row r="86" spans="2:16">
      <c r="B86" s="89" t="s">
        <v>547</v>
      </c>
      <c r="C86" s="86" t="s">
        <v>548</v>
      </c>
      <c r="D86" s="86" t="s">
        <v>248</v>
      </c>
      <c r="E86" s="86"/>
      <c r="F86" s="109">
        <v>43586</v>
      </c>
      <c r="G86" s="96">
        <v>10.450000000000001</v>
      </c>
      <c r="H86" s="99" t="s">
        <v>156</v>
      </c>
      <c r="I86" s="100">
        <v>4.8000000000000001E-2</v>
      </c>
      <c r="J86" s="100">
        <v>4.8499999999999995E-2</v>
      </c>
      <c r="K86" s="96">
        <v>7244999.9999999991</v>
      </c>
      <c r="L86" s="110">
        <v>102.3058</v>
      </c>
      <c r="M86" s="96">
        <v>7411.8585999999987</v>
      </c>
      <c r="N86" s="86"/>
      <c r="O86" s="97">
        <f t="shared" si="1"/>
        <v>3.706168032257872E-2</v>
      </c>
      <c r="P86" s="97">
        <f>M86/'סכום נכסי הקרן'!$C$42</f>
        <v>1.0069645375424208E-2</v>
      </c>
    </row>
    <row r="87" spans="2:16">
      <c r="B87" s="89" t="s">
        <v>549</v>
      </c>
      <c r="C87" s="86" t="s">
        <v>550</v>
      </c>
      <c r="D87" s="86" t="s">
        <v>248</v>
      </c>
      <c r="E87" s="86"/>
      <c r="F87" s="109">
        <v>43647</v>
      </c>
      <c r="G87" s="96">
        <v>10.619999999999997</v>
      </c>
      <c r="H87" s="99" t="s">
        <v>156</v>
      </c>
      <c r="I87" s="100">
        <v>4.8000000000000001E-2</v>
      </c>
      <c r="J87" s="100">
        <v>4.8499999999999988E-2</v>
      </c>
      <c r="K87" s="96">
        <v>5514999.9999999991</v>
      </c>
      <c r="L87" s="110">
        <v>101.193</v>
      </c>
      <c r="M87" s="96">
        <v>5580.7961500000001</v>
      </c>
      <c r="N87" s="86"/>
      <c r="O87" s="97">
        <f t="shared" si="1"/>
        <v>2.7905778296523104E-2</v>
      </c>
      <c r="P87" s="97">
        <f>M87/'סכום נכסי הקרן'!$C$42</f>
        <v>7.5819900480876331E-3</v>
      </c>
    </row>
    <row r="88" spans="2:16">
      <c r="B88" s="89" t="s">
        <v>551</v>
      </c>
      <c r="C88" s="86" t="s">
        <v>552</v>
      </c>
      <c r="D88" s="86" t="s">
        <v>248</v>
      </c>
      <c r="E88" s="86"/>
      <c r="F88" s="109">
        <v>43678</v>
      </c>
      <c r="G88" s="96">
        <v>10.71</v>
      </c>
      <c r="H88" s="99" t="s">
        <v>156</v>
      </c>
      <c r="I88" s="100">
        <v>4.8000000000000001E-2</v>
      </c>
      <c r="J88" s="100">
        <v>4.8499999999999995E-2</v>
      </c>
      <c r="K88" s="96">
        <v>5959999.9999999991</v>
      </c>
      <c r="L88" s="110">
        <v>100.7938</v>
      </c>
      <c r="M88" s="96">
        <v>6007.3128299999989</v>
      </c>
      <c r="N88" s="86"/>
      <c r="O88" s="97">
        <f t="shared" si="1"/>
        <v>3.0038499075412162E-2</v>
      </c>
      <c r="P88" s="97">
        <f>M88/'סכום נכסי הקרן'!$C$42</f>
        <v>8.1614495259442772E-3</v>
      </c>
    </row>
    <row r="89" spans="2:16">
      <c r="B89" s="89" t="s">
        <v>553</v>
      </c>
      <c r="C89" s="86" t="s">
        <v>554</v>
      </c>
      <c r="D89" s="86" t="s">
        <v>248</v>
      </c>
      <c r="E89" s="86"/>
      <c r="F89" s="109">
        <v>40057</v>
      </c>
      <c r="G89" s="96">
        <v>4.4300000000000006</v>
      </c>
      <c r="H89" s="99" t="s">
        <v>156</v>
      </c>
      <c r="I89" s="100">
        <v>4.8000000000000001E-2</v>
      </c>
      <c r="J89" s="100">
        <v>4.8499999999999995E-2</v>
      </c>
      <c r="K89" s="96">
        <v>205999.99999999997</v>
      </c>
      <c r="L89" s="110">
        <v>110.34439999999999</v>
      </c>
      <c r="M89" s="96">
        <v>227.32073999999997</v>
      </c>
      <c r="N89" s="86"/>
      <c r="O89" s="97">
        <f t="shared" si="1"/>
        <v>1.1366769188732276E-3</v>
      </c>
      <c r="P89" s="97">
        <f>M89/'סכום נכסי הקרן'!$C$42</f>
        <v>3.0883471499024671E-4</v>
      </c>
    </row>
    <row r="90" spans="2:16">
      <c r="B90" s="89" t="s">
        <v>555</v>
      </c>
      <c r="C90" s="86" t="s">
        <v>556</v>
      </c>
      <c r="D90" s="86" t="s">
        <v>248</v>
      </c>
      <c r="E90" s="86"/>
      <c r="F90" s="109">
        <v>39995</v>
      </c>
      <c r="G90" s="96">
        <v>4.2600000000000007</v>
      </c>
      <c r="H90" s="99" t="s">
        <v>156</v>
      </c>
      <c r="I90" s="100">
        <v>4.8000000000000001E-2</v>
      </c>
      <c r="J90" s="100">
        <v>4.8500000000000008E-2</v>
      </c>
      <c r="K90" s="96">
        <v>250999.99999999997</v>
      </c>
      <c r="L90" s="110">
        <v>113.38339999999999</v>
      </c>
      <c r="M90" s="96">
        <v>284.61003999999991</v>
      </c>
      <c r="N90" s="86"/>
      <c r="O90" s="97">
        <f t="shared" si="1"/>
        <v>1.4231418714701792E-3</v>
      </c>
      <c r="P90" s="97">
        <f>M90/'סכום נכסי הקרן'!$C$42</f>
        <v>3.8666714082825307E-4</v>
      </c>
    </row>
    <row r="91" spans="2:16">
      <c r="B91" s="89" t="s">
        <v>557</v>
      </c>
      <c r="C91" s="86" t="s">
        <v>558</v>
      </c>
      <c r="D91" s="86" t="s">
        <v>248</v>
      </c>
      <c r="E91" s="86"/>
      <c r="F91" s="109">
        <v>40027</v>
      </c>
      <c r="G91" s="96">
        <v>4.3499999999999988</v>
      </c>
      <c r="H91" s="99" t="s">
        <v>156</v>
      </c>
      <c r="I91" s="100">
        <v>4.8000000000000001E-2</v>
      </c>
      <c r="J91" s="100">
        <v>4.8499999999999988E-2</v>
      </c>
      <c r="K91" s="96">
        <v>527999.99999999988</v>
      </c>
      <c r="L91" s="110">
        <v>111.94580000000001</v>
      </c>
      <c r="M91" s="96">
        <v>591.09706000000006</v>
      </c>
      <c r="N91" s="86"/>
      <c r="O91" s="97">
        <f t="shared" si="1"/>
        <v>2.9556756894061819E-3</v>
      </c>
      <c r="P91" s="97">
        <f>M91/'סכום נכסי הקרן'!$C$42</f>
        <v>8.0305603464370567E-4</v>
      </c>
    </row>
    <row r="92" spans="2:16">
      <c r="B92" s="89" t="s">
        <v>559</v>
      </c>
      <c r="C92" s="86" t="s">
        <v>560</v>
      </c>
      <c r="D92" s="86" t="s">
        <v>248</v>
      </c>
      <c r="E92" s="86"/>
      <c r="F92" s="109">
        <v>40483</v>
      </c>
      <c r="G92" s="96">
        <v>5.25</v>
      </c>
      <c r="H92" s="99" t="s">
        <v>156</v>
      </c>
      <c r="I92" s="100">
        <v>4.8000000000000001E-2</v>
      </c>
      <c r="J92" s="100">
        <v>4.8600000000000004E-2</v>
      </c>
      <c r="K92" s="96">
        <v>306999.99999999994</v>
      </c>
      <c r="L92" s="110">
        <v>109.2745</v>
      </c>
      <c r="M92" s="96">
        <v>335.34716999999995</v>
      </c>
      <c r="N92" s="86"/>
      <c r="O92" s="97">
        <f t="shared" si="1"/>
        <v>1.67684386364595E-3</v>
      </c>
      <c r="P92" s="97">
        <f>M92/'סכום נכסי הקרן'!$C$42</f>
        <v>4.5559788196068609E-4</v>
      </c>
    </row>
    <row r="93" spans="2:16">
      <c r="B93" s="89" t="s">
        <v>561</v>
      </c>
      <c r="C93" s="86" t="s">
        <v>562</v>
      </c>
      <c r="D93" s="86" t="s">
        <v>248</v>
      </c>
      <c r="E93" s="86"/>
      <c r="F93" s="109">
        <v>40513</v>
      </c>
      <c r="G93" s="96">
        <v>5.330000000000001</v>
      </c>
      <c r="H93" s="99" t="s">
        <v>156</v>
      </c>
      <c r="I93" s="100">
        <v>4.8000000000000001E-2</v>
      </c>
      <c r="J93" s="100">
        <v>4.8499999999999995E-2</v>
      </c>
      <c r="K93" s="96">
        <v>2886999.9999999995</v>
      </c>
      <c r="L93" s="110">
        <v>108.542</v>
      </c>
      <c r="M93" s="96">
        <v>3133.6830499999992</v>
      </c>
      <c r="N93" s="86"/>
      <c r="O93" s="97">
        <f t="shared" si="1"/>
        <v>1.5669424593634781E-2</v>
      </c>
      <c r="P93" s="97">
        <f>M93/'סכום נכסי הקרן'!$C$42</f>
        <v>4.2573770946571655E-3</v>
      </c>
    </row>
    <row r="94" spans="2:16">
      <c r="B94" s="89" t="s">
        <v>563</v>
      </c>
      <c r="C94" s="86" t="s">
        <v>564</v>
      </c>
      <c r="D94" s="86" t="s">
        <v>248</v>
      </c>
      <c r="E94" s="86"/>
      <c r="F94" s="109">
        <v>40544</v>
      </c>
      <c r="G94" s="96">
        <v>5.4200000000000008</v>
      </c>
      <c r="H94" s="99" t="s">
        <v>156</v>
      </c>
      <c r="I94" s="100">
        <v>4.8000000000000001E-2</v>
      </c>
      <c r="J94" s="100">
        <v>4.8500000000000008E-2</v>
      </c>
      <c r="K94" s="96">
        <v>1263999.9999999998</v>
      </c>
      <c r="L94" s="110">
        <v>108.01430000000001</v>
      </c>
      <c r="M94" s="96">
        <v>1365.3009199999997</v>
      </c>
      <c r="N94" s="86"/>
      <c r="O94" s="97">
        <f t="shared" si="1"/>
        <v>6.8269443565966868E-3</v>
      </c>
      <c r="P94" s="97">
        <f>M94/'סכום נכסי הקרן'!$C$42</f>
        <v>1.8548783560361521E-3</v>
      </c>
    </row>
    <row r="95" spans="2:16">
      <c r="B95" s="89" t="s">
        <v>565</v>
      </c>
      <c r="C95" s="86" t="s">
        <v>566</v>
      </c>
      <c r="D95" s="86" t="s">
        <v>248</v>
      </c>
      <c r="E95" s="86"/>
      <c r="F95" s="109">
        <v>40575</v>
      </c>
      <c r="G95" s="96">
        <v>5.4999999999999991</v>
      </c>
      <c r="H95" s="99" t="s">
        <v>156</v>
      </c>
      <c r="I95" s="100">
        <v>4.8000000000000001E-2</v>
      </c>
      <c r="J95" s="100">
        <v>4.8499999999999988E-2</v>
      </c>
      <c r="K95" s="96">
        <v>567999.99999999988</v>
      </c>
      <c r="L95" s="110">
        <v>107.19110000000001</v>
      </c>
      <c r="M95" s="96">
        <v>608.84534999999994</v>
      </c>
      <c r="N95" s="86"/>
      <c r="O95" s="97">
        <f t="shared" si="1"/>
        <v>3.0444228560416084E-3</v>
      </c>
      <c r="P95" s="97">
        <f>M95/'סכום נכסי הקרן'!$C$42</f>
        <v>8.2716860828619071E-4</v>
      </c>
    </row>
    <row r="96" spans="2:16">
      <c r="B96" s="89" t="s">
        <v>567</v>
      </c>
      <c r="C96" s="86" t="s">
        <v>568</v>
      </c>
      <c r="D96" s="86" t="s">
        <v>248</v>
      </c>
      <c r="E96" s="86"/>
      <c r="F96" s="109">
        <v>40603</v>
      </c>
      <c r="G96" s="96">
        <v>5.580000000000001</v>
      </c>
      <c r="H96" s="99" t="s">
        <v>156</v>
      </c>
      <c r="I96" s="100">
        <v>4.8000000000000001E-2</v>
      </c>
      <c r="J96" s="100">
        <v>4.8500000000000008E-2</v>
      </c>
      <c r="K96" s="96">
        <v>828999.99999999988</v>
      </c>
      <c r="L96" s="110">
        <v>106.54770000000001</v>
      </c>
      <c r="M96" s="96">
        <v>883.28891999999985</v>
      </c>
      <c r="N96" s="86"/>
      <c r="O96" s="97">
        <f t="shared" si="1"/>
        <v>4.4167291029426564E-3</v>
      </c>
      <c r="P96" s="97">
        <f>M96/'סכום נכסי הקרן'!$C$42</f>
        <v>1.20002372798119E-3</v>
      </c>
    </row>
    <row r="97" spans="2:16">
      <c r="B97" s="89" t="s">
        <v>569</v>
      </c>
      <c r="C97" s="86" t="s">
        <v>570</v>
      </c>
      <c r="D97" s="86" t="s">
        <v>248</v>
      </c>
      <c r="E97" s="86"/>
      <c r="F97" s="109">
        <v>40634</v>
      </c>
      <c r="G97" s="96">
        <v>5.5400000000000009</v>
      </c>
      <c r="H97" s="99" t="s">
        <v>156</v>
      </c>
      <c r="I97" s="100">
        <v>4.8000000000000001E-2</v>
      </c>
      <c r="J97" s="100">
        <v>4.8500000000000008E-2</v>
      </c>
      <c r="K97" s="96">
        <v>521999.99999999994</v>
      </c>
      <c r="L97" s="110">
        <v>108.3553</v>
      </c>
      <c r="M97" s="96">
        <v>565.61570999999981</v>
      </c>
      <c r="N97" s="86"/>
      <c r="O97" s="97">
        <f t="shared" si="1"/>
        <v>2.8282607319908113E-3</v>
      </c>
      <c r="P97" s="97">
        <f>M97/'סכום נכסי הקרן'!$C$42</f>
        <v>7.6843743598518986E-4</v>
      </c>
    </row>
    <row r="98" spans="2:16">
      <c r="B98" s="89" t="s">
        <v>571</v>
      </c>
      <c r="C98" s="86" t="s">
        <v>572</v>
      </c>
      <c r="D98" s="86" t="s">
        <v>248</v>
      </c>
      <c r="E98" s="86"/>
      <c r="F98" s="109">
        <v>40664</v>
      </c>
      <c r="G98" s="96">
        <v>5.62</v>
      </c>
      <c r="H98" s="99" t="s">
        <v>156</v>
      </c>
      <c r="I98" s="100">
        <v>4.8000000000000001E-2</v>
      </c>
      <c r="J98" s="100">
        <v>4.8500000000000008E-2</v>
      </c>
      <c r="K98" s="96">
        <v>253999.99999999997</v>
      </c>
      <c r="L98" s="110">
        <v>107.7223</v>
      </c>
      <c r="M98" s="96">
        <v>273.61682999999994</v>
      </c>
      <c r="N98" s="86"/>
      <c r="O98" s="97">
        <f t="shared" si="1"/>
        <v>1.3681722806122296E-3</v>
      </c>
      <c r="P98" s="97">
        <f>M98/'סכום נכסי הקרן'!$C$42</f>
        <v>3.7173192252314846E-4</v>
      </c>
    </row>
    <row r="99" spans="2:16">
      <c r="B99" s="89" t="s">
        <v>573</v>
      </c>
      <c r="C99" s="86" t="s">
        <v>574</v>
      </c>
      <c r="D99" s="86" t="s">
        <v>248</v>
      </c>
      <c r="E99" s="86"/>
      <c r="F99" s="109">
        <v>40756</v>
      </c>
      <c r="G99" s="96">
        <v>5.87</v>
      </c>
      <c r="H99" s="99" t="s">
        <v>156</v>
      </c>
      <c r="I99" s="100">
        <v>4.8000000000000001E-2</v>
      </c>
      <c r="J99" s="100">
        <v>4.8500000000000008E-2</v>
      </c>
      <c r="K99" s="96">
        <v>797999.99999999988</v>
      </c>
      <c r="L99" s="110">
        <v>104.9114</v>
      </c>
      <c r="M99" s="96">
        <v>837.21320999999989</v>
      </c>
      <c r="N99" s="86"/>
      <c r="O99" s="97">
        <f t="shared" si="1"/>
        <v>4.1863357121869494E-3</v>
      </c>
      <c r="P99" s="97">
        <f>M99/'סכום נכסי הקרן'!$C$42</f>
        <v>1.1374259255729133E-3</v>
      </c>
    </row>
    <row r="100" spans="2:16">
      <c r="B100" s="89" t="s">
        <v>575</v>
      </c>
      <c r="C100" s="86" t="s">
        <v>576</v>
      </c>
      <c r="D100" s="86" t="s">
        <v>248</v>
      </c>
      <c r="E100" s="86"/>
      <c r="F100" s="109">
        <v>40848</v>
      </c>
      <c r="G100" s="96">
        <v>5.98</v>
      </c>
      <c r="H100" s="99" t="s">
        <v>156</v>
      </c>
      <c r="I100" s="100">
        <v>4.8000000000000001E-2</v>
      </c>
      <c r="J100" s="100">
        <v>4.8499999999999995E-2</v>
      </c>
      <c r="K100" s="96">
        <v>432999.99999999994</v>
      </c>
      <c r="L100" s="110">
        <v>106.1649</v>
      </c>
      <c r="M100" s="96">
        <v>459.67909999999989</v>
      </c>
      <c r="N100" s="86"/>
      <c r="O100" s="97">
        <f t="shared" si="1"/>
        <v>2.2985435603386571E-3</v>
      </c>
      <c r="P100" s="97">
        <f>M100/'סכום נכסי הקרן'!$C$42</f>
        <v>6.2451346865874673E-4</v>
      </c>
    </row>
    <row r="101" spans="2:16">
      <c r="B101" s="89" t="s">
        <v>577</v>
      </c>
      <c r="C101" s="86" t="s">
        <v>578</v>
      </c>
      <c r="D101" s="86" t="s">
        <v>248</v>
      </c>
      <c r="E101" s="86"/>
      <c r="F101" s="109">
        <v>40940</v>
      </c>
      <c r="G101" s="96">
        <v>6.2299999999999995</v>
      </c>
      <c r="H101" s="99" t="s">
        <v>156</v>
      </c>
      <c r="I101" s="100">
        <v>4.8000000000000001E-2</v>
      </c>
      <c r="J101" s="100">
        <v>4.8499999999999995E-2</v>
      </c>
      <c r="K101" s="96">
        <v>812999.99999999988</v>
      </c>
      <c r="L101" s="110">
        <v>104.92230000000001</v>
      </c>
      <c r="M101" s="96">
        <v>853.02298999999982</v>
      </c>
      <c r="N101" s="86"/>
      <c r="O101" s="97">
        <f t="shared" si="1"/>
        <v>4.2653897044380024E-3</v>
      </c>
      <c r="P101" s="97">
        <f>M101/'סכום נכסי הקרן'!$C$42</f>
        <v>1.1589048671792027E-3</v>
      </c>
    </row>
    <row r="102" spans="2:16">
      <c r="B102" s="89" t="s">
        <v>579</v>
      </c>
      <c r="C102" s="86" t="s">
        <v>580</v>
      </c>
      <c r="D102" s="86" t="s">
        <v>248</v>
      </c>
      <c r="E102" s="86"/>
      <c r="F102" s="109">
        <v>40969</v>
      </c>
      <c r="G102" s="96">
        <v>6.31</v>
      </c>
      <c r="H102" s="99" t="s">
        <v>156</v>
      </c>
      <c r="I102" s="100">
        <v>4.8000000000000001E-2</v>
      </c>
      <c r="J102" s="100">
        <v>4.8600000000000011E-2</v>
      </c>
      <c r="K102" s="96">
        <v>2312999.9999999995</v>
      </c>
      <c r="L102" s="110">
        <v>104.4883</v>
      </c>
      <c r="M102" s="96">
        <v>2416.0907799999995</v>
      </c>
      <c r="N102" s="86"/>
      <c r="O102" s="97">
        <f t="shared" si="1"/>
        <v>1.2081232110754228E-2</v>
      </c>
      <c r="P102" s="97">
        <f>M102/'סכום נכסי הקרן'!$C$42</f>
        <v>3.2824664719631955E-3</v>
      </c>
    </row>
    <row r="103" spans="2:16">
      <c r="B103" s="89" t="s">
        <v>581</v>
      </c>
      <c r="C103" s="86">
        <v>8789</v>
      </c>
      <c r="D103" s="86" t="s">
        <v>248</v>
      </c>
      <c r="E103" s="86"/>
      <c r="F103" s="109">
        <v>41000</v>
      </c>
      <c r="G103" s="96">
        <v>6.2399999999999984</v>
      </c>
      <c r="H103" s="99" t="s">
        <v>156</v>
      </c>
      <c r="I103" s="100">
        <v>4.8000000000000001E-2</v>
      </c>
      <c r="J103" s="100">
        <v>4.8499999999999988E-2</v>
      </c>
      <c r="K103" s="96">
        <v>592999.99999999988</v>
      </c>
      <c r="L103" s="110">
        <v>106.5861</v>
      </c>
      <c r="M103" s="96">
        <v>632.04281000000003</v>
      </c>
      <c r="N103" s="86"/>
      <c r="O103" s="97">
        <f t="shared" si="1"/>
        <v>3.1604176278274341E-3</v>
      </c>
      <c r="P103" s="97">
        <f>M103/'סכום נכסי הקרן'!$C$42</f>
        <v>8.5868434656681428E-4</v>
      </c>
    </row>
    <row r="104" spans="2:16">
      <c r="B104" s="89" t="s">
        <v>582</v>
      </c>
      <c r="C104" s="86" t="s">
        <v>583</v>
      </c>
      <c r="D104" s="86" t="s">
        <v>248</v>
      </c>
      <c r="E104" s="86"/>
      <c r="F104" s="109">
        <v>41640</v>
      </c>
      <c r="G104" s="96">
        <v>7.4999999999999991</v>
      </c>
      <c r="H104" s="99" t="s">
        <v>156</v>
      </c>
      <c r="I104" s="100">
        <v>4.8000000000000001E-2</v>
      </c>
      <c r="J104" s="100">
        <v>4.8499999999999995E-2</v>
      </c>
      <c r="K104" s="96">
        <v>1305999.9999999998</v>
      </c>
      <c r="L104" s="110">
        <v>101.8818</v>
      </c>
      <c r="M104" s="96">
        <v>1330.5758499999999</v>
      </c>
      <c r="N104" s="86"/>
      <c r="O104" s="97">
        <f t="shared" si="1"/>
        <v>6.6533078218253463E-3</v>
      </c>
      <c r="P104" s="97">
        <f>M104/'סכום נכסי הקרן'!$C$42</f>
        <v>1.8077013712328022E-3</v>
      </c>
    </row>
    <row r="108" spans="2:16">
      <c r="B108" s="101" t="s">
        <v>103</v>
      </c>
    </row>
    <row r="109" spans="2:16">
      <c r="B109" s="101" t="s">
        <v>225</v>
      </c>
    </row>
    <row r="110" spans="2:16">
      <c r="B110" s="101" t="s">
        <v>233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171</v>
      </c>
      <c r="C1" s="80" t="s" vm="1">
        <v>243</v>
      </c>
    </row>
    <row r="2" spans="2:65">
      <c r="B2" s="58" t="s">
        <v>170</v>
      </c>
      <c r="C2" s="80" t="s">
        <v>244</v>
      </c>
    </row>
    <row r="3" spans="2:65">
      <c r="B3" s="58" t="s">
        <v>172</v>
      </c>
      <c r="C3" s="80" t="s">
        <v>245</v>
      </c>
    </row>
    <row r="4" spans="2:65">
      <c r="B4" s="58" t="s">
        <v>173</v>
      </c>
      <c r="C4" s="80">
        <v>2112</v>
      </c>
    </row>
    <row r="6" spans="2:65" ht="26.2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2:65" ht="26.25" customHeight="1">
      <c r="B7" s="140" t="s">
        <v>77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2:65" s="3" customFormat="1" ht="78.75">
      <c r="B8" s="23" t="s">
        <v>107</v>
      </c>
      <c r="C8" s="31" t="s">
        <v>37</v>
      </c>
      <c r="D8" s="31" t="s">
        <v>109</v>
      </c>
      <c r="E8" s="31" t="s">
        <v>108</v>
      </c>
      <c r="F8" s="31" t="s">
        <v>50</v>
      </c>
      <c r="G8" s="31" t="s">
        <v>15</v>
      </c>
      <c r="H8" s="31" t="s">
        <v>51</v>
      </c>
      <c r="I8" s="31" t="s">
        <v>92</v>
      </c>
      <c r="J8" s="31" t="s">
        <v>18</v>
      </c>
      <c r="K8" s="31" t="s">
        <v>91</v>
      </c>
      <c r="L8" s="31" t="s">
        <v>17</v>
      </c>
      <c r="M8" s="73" t="s">
        <v>19</v>
      </c>
      <c r="N8" s="31" t="s">
        <v>227</v>
      </c>
      <c r="O8" s="31" t="s">
        <v>226</v>
      </c>
      <c r="P8" s="31" t="s">
        <v>100</v>
      </c>
      <c r="Q8" s="31" t="s">
        <v>48</v>
      </c>
      <c r="R8" s="31" t="s">
        <v>174</v>
      </c>
      <c r="S8" s="32" t="s">
        <v>176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234</v>
      </c>
      <c r="O9" s="33"/>
      <c r="P9" s="33" t="s">
        <v>230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104</v>
      </c>
      <c r="R10" s="21" t="s">
        <v>105</v>
      </c>
      <c r="S10" s="21" t="s">
        <v>177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171</v>
      </c>
      <c r="C1" s="80" t="s" vm="1">
        <v>243</v>
      </c>
    </row>
    <row r="2" spans="2:81">
      <c r="B2" s="58" t="s">
        <v>170</v>
      </c>
      <c r="C2" s="80" t="s">
        <v>244</v>
      </c>
    </row>
    <row r="3" spans="2:81">
      <c r="B3" s="58" t="s">
        <v>172</v>
      </c>
      <c r="C3" s="80" t="s">
        <v>245</v>
      </c>
    </row>
    <row r="4" spans="2:81">
      <c r="B4" s="58" t="s">
        <v>173</v>
      </c>
      <c r="C4" s="80">
        <v>2112</v>
      </c>
    </row>
    <row r="6" spans="2:81" ht="26.2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2:81" ht="26.25" customHeight="1">
      <c r="B7" s="140" t="s">
        <v>78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2:81" s="3" customFormat="1" ht="78.75">
      <c r="B8" s="23" t="s">
        <v>107</v>
      </c>
      <c r="C8" s="31" t="s">
        <v>37</v>
      </c>
      <c r="D8" s="31" t="s">
        <v>109</v>
      </c>
      <c r="E8" s="31" t="s">
        <v>108</v>
      </c>
      <c r="F8" s="31" t="s">
        <v>50</v>
      </c>
      <c r="G8" s="31" t="s">
        <v>15</v>
      </c>
      <c r="H8" s="31" t="s">
        <v>51</v>
      </c>
      <c r="I8" s="31" t="s">
        <v>92</v>
      </c>
      <c r="J8" s="31" t="s">
        <v>18</v>
      </c>
      <c r="K8" s="31" t="s">
        <v>91</v>
      </c>
      <c r="L8" s="31" t="s">
        <v>17</v>
      </c>
      <c r="M8" s="73" t="s">
        <v>19</v>
      </c>
      <c r="N8" s="73" t="s">
        <v>227</v>
      </c>
      <c r="O8" s="31" t="s">
        <v>226</v>
      </c>
      <c r="P8" s="31" t="s">
        <v>100</v>
      </c>
      <c r="Q8" s="31" t="s">
        <v>48</v>
      </c>
      <c r="R8" s="31" t="s">
        <v>174</v>
      </c>
      <c r="S8" s="32" t="s">
        <v>176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234</v>
      </c>
      <c r="O9" s="33"/>
      <c r="P9" s="33" t="s">
        <v>230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104</v>
      </c>
      <c r="R10" s="21" t="s">
        <v>105</v>
      </c>
      <c r="S10" s="21" t="s">
        <v>177</v>
      </c>
      <c r="T10" s="5"/>
      <c r="BZ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Z11" s="1"/>
      <c r="CC11" s="1"/>
    </row>
    <row r="12" spans="2:81" ht="17.25" customHeight="1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81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81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81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171</v>
      </c>
      <c r="C1" s="80" t="s" vm="1">
        <v>243</v>
      </c>
    </row>
    <row r="2" spans="2:98">
      <c r="B2" s="58" t="s">
        <v>170</v>
      </c>
      <c r="C2" s="80" t="s">
        <v>244</v>
      </c>
    </row>
    <row r="3" spans="2:98">
      <c r="B3" s="58" t="s">
        <v>172</v>
      </c>
      <c r="C3" s="80" t="s">
        <v>245</v>
      </c>
    </row>
    <row r="4" spans="2:98">
      <c r="B4" s="58" t="s">
        <v>173</v>
      </c>
      <c r="C4" s="80">
        <v>2112</v>
      </c>
    </row>
    <row r="6" spans="2:98" ht="26.2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2:98" ht="26.25" customHeight="1">
      <c r="B7" s="140" t="s">
        <v>79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2:98" s="3" customFormat="1" ht="78.75">
      <c r="B8" s="23" t="s">
        <v>107</v>
      </c>
      <c r="C8" s="31" t="s">
        <v>37</v>
      </c>
      <c r="D8" s="31" t="s">
        <v>109</v>
      </c>
      <c r="E8" s="31" t="s">
        <v>108</v>
      </c>
      <c r="F8" s="31" t="s">
        <v>50</v>
      </c>
      <c r="G8" s="31" t="s">
        <v>91</v>
      </c>
      <c r="H8" s="31" t="s">
        <v>227</v>
      </c>
      <c r="I8" s="31" t="s">
        <v>226</v>
      </c>
      <c r="J8" s="31" t="s">
        <v>100</v>
      </c>
      <c r="K8" s="31" t="s">
        <v>48</v>
      </c>
      <c r="L8" s="31" t="s">
        <v>174</v>
      </c>
      <c r="M8" s="32" t="s">
        <v>176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234</v>
      </c>
      <c r="I9" s="33"/>
      <c r="J9" s="33" t="s">
        <v>230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171</v>
      </c>
      <c r="C1" s="80" t="s" vm="1">
        <v>243</v>
      </c>
    </row>
    <row r="2" spans="2:55">
      <c r="B2" s="58" t="s">
        <v>170</v>
      </c>
      <c r="C2" s="80" t="s">
        <v>244</v>
      </c>
    </row>
    <row r="3" spans="2:55">
      <c r="B3" s="58" t="s">
        <v>172</v>
      </c>
      <c r="C3" s="80" t="s">
        <v>245</v>
      </c>
    </row>
    <row r="4" spans="2:55">
      <c r="B4" s="58" t="s">
        <v>173</v>
      </c>
      <c r="C4" s="80">
        <v>2112</v>
      </c>
    </row>
    <row r="6" spans="2:55" ht="26.2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55" ht="26.25" customHeight="1">
      <c r="B7" s="140" t="s">
        <v>86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2:55" s="3" customFormat="1" ht="78.75">
      <c r="B8" s="23" t="s">
        <v>107</v>
      </c>
      <c r="C8" s="31" t="s">
        <v>37</v>
      </c>
      <c r="D8" s="31" t="s">
        <v>91</v>
      </c>
      <c r="E8" s="31" t="s">
        <v>92</v>
      </c>
      <c r="F8" s="31" t="s">
        <v>227</v>
      </c>
      <c r="G8" s="31" t="s">
        <v>226</v>
      </c>
      <c r="H8" s="31" t="s">
        <v>100</v>
      </c>
      <c r="I8" s="31" t="s">
        <v>48</v>
      </c>
      <c r="J8" s="31" t="s">
        <v>174</v>
      </c>
      <c r="K8" s="32" t="s">
        <v>176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234</v>
      </c>
      <c r="G9" s="33"/>
      <c r="H9" s="33" t="s">
        <v>230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103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225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233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171</v>
      </c>
      <c r="C1" s="80" t="s" vm="1">
        <v>243</v>
      </c>
    </row>
    <row r="2" spans="2:59">
      <c r="B2" s="58" t="s">
        <v>170</v>
      </c>
      <c r="C2" s="80" t="s">
        <v>244</v>
      </c>
    </row>
    <row r="3" spans="2:59">
      <c r="B3" s="58" t="s">
        <v>172</v>
      </c>
      <c r="C3" s="80" t="s">
        <v>245</v>
      </c>
    </row>
    <row r="4" spans="2:59">
      <c r="B4" s="58" t="s">
        <v>173</v>
      </c>
      <c r="C4" s="80">
        <v>2112</v>
      </c>
    </row>
    <row r="6" spans="2:59" ht="26.2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59" ht="26.25" customHeight="1">
      <c r="B7" s="140" t="s">
        <v>87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2:59" s="3" customFormat="1" ht="78.75">
      <c r="B8" s="23" t="s">
        <v>107</v>
      </c>
      <c r="C8" s="31" t="s">
        <v>37</v>
      </c>
      <c r="D8" s="31" t="s">
        <v>50</v>
      </c>
      <c r="E8" s="31" t="s">
        <v>91</v>
      </c>
      <c r="F8" s="31" t="s">
        <v>92</v>
      </c>
      <c r="G8" s="31" t="s">
        <v>227</v>
      </c>
      <c r="H8" s="31" t="s">
        <v>226</v>
      </c>
      <c r="I8" s="31" t="s">
        <v>100</v>
      </c>
      <c r="J8" s="31" t="s">
        <v>48</v>
      </c>
      <c r="K8" s="31" t="s">
        <v>174</v>
      </c>
      <c r="L8" s="32" t="s">
        <v>176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234</v>
      </c>
      <c r="H9" s="17"/>
      <c r="I9" s="17" t="s">
        <v>230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11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11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11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74</v>
      </c>
      <c r="C6" s="14" t="s">
        <v>37</v>
      </c>
      <c r="E6" s="14" t="s">
        <v>108</v>
      </c>
      <c r="I6" s="14" t="s">
        <v>15</v>
      </c>
      <c r="J6" s="14" t="s">
        <v>51</v>
      </c>
      <c r="M6" s="14" t="s">
        <v>91</v>
      </c>
      <c r="Q6" s="14" t="s">
        <v>17</v>
      </c>
      <c r="R6" s="14" t="s">
        <v>19</v>
      </c>
      <c r="U6" s="14" t="s">
        <v>49</v>
      </c>
      <c r="W6" s="15" t="s">
        <v>47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76</v>
      </c>
      <c r="C8" s="31" t="s">
        <v>37</v>
      </c>
      <c r="D8" s="31" t="s">
        <v>111</v>
      </c>
      <c r="I8" s="31" t="s">
        <v>15</v>
      </c>
      <c r="J8" s="31" t="s">
        <v>51</v>
      </c>
      <c r="K8" s="31" t="s">
        <v>92</v>
      </c>
      <c r="L8" s="31" t="s">
        <v>18</v>
      </c>
      <c r="M8" s="31" t="s">
        <v>91</v>
      </c>
      <c r="Q8" s="31" t="s">
        <v>17</v>
      </c>
      <c r="R8" s="31" t="s">
        <v>19</v>
      </c>
      <c r="S8" s="31" t="s">
        <v>0</v>
      </c>
      <c r="T8" s="31" t="s">
        <v>95</v>
      </c>
      <c r="U8" s="31" t="s">
        <v>49</v>
      </c>
      <c r="V8" s="31" t="s">
        <v>48</v>
      </c>
      <c r="W8" s="32" t="s">
        <v>102</v>
      </c>
    </row>
    <row r="9" spans="2:25" ht="31.5">
      <c r="B9" s="50" t="str">
        <f>'תעודות חוב מסחריות '!B7:T7</f>
        <v>2. תעודות חוב מסחריות</v>
      </c>
      <c r="C9" s="14" t="s">
        <v>37</v>
      </c>
      <c r="D9" s="14" t="s">
        <v>111</v>
      </c>
      <c r="E9" s="43" t="s">
        <v>108</v>
      </c>
      <c r="G9" s="14" t="s">
        <v>50</v>
      </c>
      <c r="I9" s="14" t="s">
        <v>15</v>
      </c>
      <c r="J9" s="14" t="s">
        <v>51</v>
      </c>
      <c r="K9" s="14" t="s">
        <v>92</v>
      </c>
      <c r="L9" s="14" t="s">
        <v>18</v>
      </c>
      <c r="M9" s="14" t="s">
        <v>91</v>
      </c>
      <c r="Q9" s="14" t="s">
        <v>17</v>
      </c>
      <c r="R9" s="14" t="s">
        <v>19</v>
      </c>
      <c r="S9" s="14" t="s">
        <v>0</v>
      </c>
      <c r="T9" s="14" t="s">
        <v>95</v>
      </c>
      <c r="U9" s="14" t="s">
        <v>49</v>
      </c>
      <c r="V9" s="14" t="s">
        <v>48</v>
      </c>
      <c r="W9" s="40" t="s">
        <v>102</v>
      </c>
    </row>
    <row r="10" spans="2:25" ht="31.5">
      <c r="B10" s="50" t="str">
        <f>'אג"ח קונצרני'!B7:U7</f>
        <v>3. אג"ח קונצרני</v>
      </c>
      <c r="C10" s="31" t="s">
        <v>37</v>
      </c>
      <c r="D10" s="14" t="s">
        <v>111</v>
      </c>
      <c r="E10" s="43" t="s">
        <v>108</v>
      </c>
      <c r="G10" s="31" t="s">
        <v>50</v>
      </c>
      <c r="I10" s="31" t="s">
        <v>15</v>
      </c>
      <c r="J10" s="31" t="s">
        <v>51</v>
      </c>
      <c r="K10" s="31" t="s">
        <v>92</v>
      </c>
      <c r="L10" s="31" t="s">
        <v>18</v>
      </c>
      <c r="M10" s="31" t="s">
        <v>91</v>
      </c>
      <c r="Q10" s="31" t="s">
        <v>17</v>
      </c>
      <c r="R10" s="31" t="s">
        <v>19</v>
      </c>
      <c r="S10" s="31" t="s">
        <v>0</v>
      </c>
      <c r="T10" s="31" t="s">
        <v>95</v>
      </c>
      <c r="U10" s="31" t="s">
        <v>49</v>
      </c>
      <c r="V10" s="14" t="s">
        <v>48</v>
      </c>
      <c r="W10" s="32" t="s">
        <v>102</v>
      </c>
    </row>
    <row r="11" spans="2:25" ht="31.5">
      <c r="B11" s="50" t="str">
        <f>מניות!B7</f>
        <v>4. מניות</v>
      </c>
      <c r="C11" s="31" t="s">
        <v>37</v>
      </c>
      <c r="D11" s="14" t="s">
        <v>111</v>
      </c>
      <c r="E11" s="43" t="s">
        <v>108</v>
      </c>
      <c r="H11" s="31" t="s">
        <v>91</v>
      </c>
      <c r="S11" s="31" t="s">
        <v>0</v>
      </c>
      <c r="T11" s="14" t="s">
        <v>95</v>
      </c>
      <c r="U11" s="14" t="s">
        <v>49</v>
      </c>
      <c r="V11" s="14" t="s">
        <v>48</v>
      </c>
      <c r="W11" s="15" t="s">
        <v>102</v>
      </c>
    </row>
    <row r="12" spans="2:25" ht="31.5">
      <c r="B12" s="50" t="str">
        <f>'תעודות סל'!B7:N7</f>
        <v>5. תעודות סל</v>
      </c>
      <c r="C12" s="31" t="s">
        <v>37</v>
      </c>
      <c r="D12" s="14" t="s">
        <v>111</v>
      </c>
      <c r="E12" s="43" t="s">
        <v>108</v>
      </c>
      <c r="H12" s="31" t="s">
        <v>91</v>
      </c>
      <c r="S12" s="31" t="s">
        <v>0</v>
      </c>
      <c r="T12" s="31" t="s">
        <v>95</v>
      </c>
      <c r="U12" s="31" t="s">
        <v>49</v>
      </c>
      <c r="V12" s="31" t="s">
        <v>48</v>
      </c>
      <c r="W12" s="32" t="s">
        <v>102</v>
      </c>
    </row>
    <row r="13" spans="2:25" ht="31.5">
      <c r="B13" s="50" t="str">
        <f>'קרנות נאמנות'!B7:O7</f>
        <v>6. קרנות נאמנות</v>
      </c>
      <c r="C13" s="31" t="s">
        <v>37</v>
      </c>
      <c r="D13" s="31" t="s">
        <v>111</v>
      </c>
      <c r="G13" s="31" t="s">
        <v>50</v>
      </c>
      <c r="H13" s="31" t="s">
        <v>91</v>
      </c>
      <c r="S13" s="31" t="s">
        <v>0</v>
      </c>
      <c r="T13" s="31" t="s">
        <v>95</v>
      </c>
      <c r="U13" s="31" t="s">
        <v>49</v>
      </c>
      <c r="V13" s="31" t="s">
        <v>48</v>
      </c>
      <c r="W13" s="32" t="s">
        <v>102</v>
      </c>
    </row>
    <row r="14" spans="2:25" ht="31.5">
      <c r="B14" s="50" t="str">
        <f>'כתבי אופציה'!B7:L7</f>
        <v>7. כתבי אופציה</v>
      </c>
      <c r="C14" s="31" t="s">
        <v>37</v>
      </c>
      <c r="D14" s="31" t="s">
        <v>111</v>
      </c>
      <c r="G14" s="31" t="s">
        <v>50</v>
      </c>
      <c r="H14" s="31" t="s">
        <v>91</v>
      </c>
      <c r="S14" s="31" t="s">
        <v>0</v>
      </c>
      <c r="T14" s="31" t="s">
        <v>95</v>
      </c>
      <c r="U14" s="31" t="s">
        <v>49</v>
      </c>
      <c r="V14" s="31" t="s">
        <v>48</v>
      </c>
      <c r="W14" s="32" t="s">
        <v>102</v>
      </c>
    </row>
    <row r="15" spans="2:25" ht="31.5">
      <c r="B15" s="50" t="str">
        <f>אופציות!B7</f>
        <v>8. אופציות</v>
      </c>
      <c r="C15" s="31" t="s">
        <v>37</v>
      </c>
      <c r="D15" s="31" t="s">
        <v>111</v>
      </c>
      <c r="G15" s="31" t="s">
        <v>50</v>
      </c>
      <c r="H15" s="31" t="s">
        <v>91</v>
      </c>
      <c r="S15" s="31" t="s">
        <v>0</v>
      </c>
      <c r="T15" s="31" t="s">
        <v>95</v>
      </c>
      <c r="U15" s="31" t="s">
        <v>49</v>
      </c>
      <c r="V15" s="31" t="s">
        <v>48</v>
      </c>
      <c r="W15" s="32" t="s">
        <v>102</v>
      </c>
    </row>
    <row r="16" spans="2:25" ht="31.5">
      <c r="B16" s="50" t="str">
        <f>'חוזים עתידיים'!B7:I7</f>
        <v>9. חוזים עתידיים</v>
      </c>
      <c r="C16" s="31" t="s">
        <v>37</v>
      </c>
      <c r="D16" s="31" t="s">
        <v>111</v>
      </c>
      <c r="G16" s="31" t="s">
        <v>50</v>
      </c>
      <c r="H16" s="31" t="s">
        <v>91</v>
      </c>
      <c r="S16" s="31" t="s">
        <v>0</v>
      </c>
      <c r="T16" s="32" t="s">
        <v>95</v>
      </c>
    </row>
    <row r="17" spans="2:25" ht="31.5">
      <c r="B17" s="50" t="str">
        <f>'מוצרים מובנים'!B7:Q7</f>
        <v>10. מוצרים מובנים</v>
      </c>
      <c r="C17" s="31" t="s">
        <v>37</v>
      </c>
      <c r="F17" s="14" t="s">
        <v>41</v>
      </c>
      <c r="I17" s="31" t="s">
        <v>15</v>
      </c>
      <c r="J17" s="31" t="s">
        <v>51</v>
      </c>
      <c r="K17" s="31" t="s">
        <v>92</v>
      </c>
      <c r="L17" s="31" t="s">
        <v>18</v>
      </c>
      <c r="M17" s="31" t="s">
        <v>91</v>
      </c>
      <c r="Q17" s="31" t="s">
        <v>17</v>
      </c>
      <c r="R17" s="31" t="s">
        <v>19</v>
      </c>
      <c r="S17" s="31" t="s">
        <v>0</v>
      </c>
      <c r="T17" s="31" t="s">
        <v>95</v>
      </c>
      <c r="U17" s="31" t="s">
        <v>49</v>
      </c>
      <c r="V17" s="31" t="s">
        <v>48</v>
      </c>
      <c r="W17" s="32" t="s">
        <v>102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51</v>
      </c>
      <c r="K19" s="31" t="s">
        <v>92</v>
      </c>
      <c r="L19" s="31" t="s">
        <v>18</v>
      </c>
      <c r="M19" s="31" t="s">
        <v>91</v>
      </c>
      <c r="Q19" s="31" t="s">
        <v>17</v>
      </c>
      <c r="R19" s="31" t="s">
        <v>19</v>
      </c>
      <c r="S19" s="31" t="s">
        <v>0</v>
      </c>
      <c r="T19" s="31" t="s">
        <v>95</v>
      </c>
      <c r="U19" s="31" t="s">
        <v>100</v>
      </c>
      <c r="V19" s="31" t="s">
        <v>48</v>
      </c>
      <c r="W19" s="32" t="s">
        <v>102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37</v>
      </c>
      <c r="D20" s="43" t="s">
        <v>109</v>
      </c>
      <c r="E20" s="43" t="s">
        <v>108</v>
      </c>
      <c r="G20" s="31" t="s">
        <v>50</v>
      </c>
      <c r="I20" s="31" t="s">
        <v>15</v>
      </c>
      <c r="J20" s="31" t="s">
        <v>51</v>
      </c>
      <c r="K20" s="31" t="s">
        <v>92</v>
      </c>
      <c r="L20" s="31" t="s">
        <v>18</v>
      </c>
      <c r="M20" s="31" t="s">
        <v>91</v>
      </c>
      <c r="Q20" s="31" t="s">
        <v>17</v>
      </c>
      <c r="R20" s="31" t="s">
        <v>19</v>
      </c>
      <c r="S20" s="31" t="s">
        <v>0</v>
      </c>
      <c r="T20" s="31" t="s">
        <v>95</v>
      </c>
      <c r="U20" s="31" t="s">
        <v>100</v>
      </c>
      <c r="V20" s="31" t="s">
        <v>48</v>
      </c>
      <c r="W20" s="32" t="s">
        <v>102</v>
      </c>
    </row>
    <row r="21" spans="2:25" ht="31.5">
      <c r="B21" s="50" t="str">
        <f>'לא סחיר - אג"ח קונצרני'!B7:S7</f>
        <v>3. אג"ח קונצרני</v>
      </c>
      <c r="C21" s="31" t="s">
        <v>37</v>
      </c>
      <c r="D21" s="43" t="s">
        <v>109</v>
      </c>
      <c r="E21" s="43" t="s">
        <v>108</v>
      </c>
      <c r="G21" s="31" t="s">
        <v>50</v>
      </c>
      <c r="I21" s="31" t="s">
        <v>15</v>
      </c>
      <c r="J21" s="31" t="s">
        <v>51</v>
      </c>
      <c r="K21" s="31" t="s">
        <v>92</v>
      </c>
      <c r="L21" s="31" t="s">
        <v>18</v>
      </c>
      <c r="M21" s="31" t="s">
        <v>91</v>
      </c>
      <c r="Q21" s="31" t="s">
        <v>17</v>
      </c>
      <c r="R21" s="31" t="s">
        <v>19</v>
      </c>
      <c r="S21" s="31" t="s">
        <v>0</v>
      </c>
      <c r="T21" s="31" t="s">
        <v>95</v>
      </c>
      <c r="U21" s="31" t="s">
        <v>100</v>
      </c>
      <c r="V21" s="31" t="s">
        <v>48</v>
      </c>
      <c r="W21" s="32" t="s">
        <v>102</v>
      </c>
    </row>
    <row r="22" spans="2:25" ht="31.5">
      <c r="B22" s="50" t="str">
        <f>'לא סחיר - מניות'!B7:M7</f>
        <v>4. מניות</v>
      </c>
      <c r="C22" s="31" t="s">
        <v>37</v>
      </c>
      <c r="D22" s="43" t="s">
        <v>109</v>
      </c>
      <c r="E22" s="43" t="s">
        <v>108</v>
      </c>
      <c r="G22" s="31" t="s">
        <v>50</v>
      </c>
      <c r="H22" s="31" t="s">
        <v>91</v>
      </c>
      <c r="S22" s="31" t="s">
        <v>0</v>
      </c>
      <c r="T22" s="31" t="s">
        <v>95</v>
      </c>
      <c r="U22" s="31" t="s">
        <v>100</v>
      </c>
      <c r="V22" s="31" t="s">
        <v>48</v>
      </c>
      <c r="W22" s="32" t="s">
        <v>102</v>
      </c>
    </row>
    <row r="23" spans="2:25" ht="31.5">
      <c r="B23" s="50" t="str">
        <f>'לא סחיר - קרנות השקעה'!B7:K7</f>
        <v>5. קרנות השקעה</v>
      </c>
      <c r="C23" s="31" t="s">
        <v>37</v>
      </c>
      <c r="G23" s="31" t="s">
        <v>50</v>
      </c>
      <c r="H23" s="31" t="s">
        <v>91</v>
      </c>
      <c r="K23" s="31" t="s">
        <v>92</v>
      </c>
      <c r="S23" s="31" t="s">
        <v>0</v>
      </c>
      <c r="T23" s="31" t="s">
        <v>95</v>
      </c>
      <c r="U23" s="31" t="s">
        <v>100</v>
      </c>
      <c r="V23" s="31" t="s">
        <v>48</v>
      </c>
      <c r="W23" s="32" t="s">
        <v>102</v>
      </c>
    </row>
    <row r="24" spans="2:25" ht="31.5">
      <c r="B24" s="50" t="str">
        <f>'לא סחיר - כתבי אופציה'!B7:L7</f>
        <v>6. כתבי אופציה</v>
      </c>
      <c r="C24" s="31" t="s">
        <v>37</v>
      </c>
      <c r="G24" s="31" t="s">
        <v>50</v>
      </c>
      <c r="H24" s="31" t="s">
        <v>91</v>
      </c>
      <c r="K24" s="31" t="s">
        <v>92</v>
      </c>
      <c r="S24" s="31" t="s">
        <v>0</v>
      </c>
      <c r="T24" s="31" t="s">
        <v>95</v>
      </c>
      <c r="U24" s="31" t="s">
        <v>100</v>
      </c>
      <c r="V24" s="31" t="s">
        <v>48</v>
      </c>
      <c r="W24" s="32" t="s">
        <v>102</v>
      </c>
    </row>
    <row r="25" spans="2:25" ht="31.5">
      <c r="B25" s="50" t="str">
        <f>'לא סחיר - אופציות'!B7:L7</f>
        <v>7. אופציות</v>
      </c>
      <c r="C25" s="31" t="s">
        <v>37</v>
      </c>
      <c r="G25" s="31" t="s">
        <v>50</v>
      </c>
      <c r="H25" s="31" t="s">
        <v>91</v>
      </c>
      <c r="K25" s="31" t="s">
        <v>92</v>
      </c>
      <c r="S25" s="31" t="s">
        <v>0</v>
      </c>
      <c r="T25" s="31" t="s">
        <v>95</v>
      </c>
      <c r="U25" s="31" t="s">
        <v>100</v>
      </c>
      <c r="V25" s="31" t="s">
        <v>48</v>
      </c>
      <c r="W25" s="32" t="s">
        <v>102</v>
      </c>
    </row>
    <row r="26" spans="2:25" ht="31.5">
      <c r="B26" s="50" t="str">
        <f>'לא סחיר - חוזים עתידיים'!B7:K7</f>
        <v>8. חוזים עתידיים</v>
      </c>
      <c r="C26" s="31" t="s">
        <v>37</v>
      </c>
      <c r="G26" s="31" t="s">
        <v>50</v>
      </c>
      <c r="H26" s="31" t="s">
        <v>91</v>
      </c>
      <c r="K26" s="31" t="s">
        <v>92</v>
      </c>
      <c r="S26" s="31" t="s">
        <v>0</v>
      </c>
      <c r="T26" s="31" t="s">
        <v>95</v>
      </c>
      <c r="U26" s="31" t="s">
        <v>100</v>
      </c>
      <c r="V26" s="32" t="s">
        <v>102</v>
      </c>
    </row>
    <row r="27" spans="2:25" ht="31.5">
      <c r="B27" s="50" t="str">
        <f>'לא סחיר - מוצרים מובנים'!B7:Q7</f>
        <v>9. מוצרים מובנים</v>
      </c>
      <c r="C27" s="31" t="s">
        <v>37</v>
      </c>
      <c r="F27" s="31" t="s">
        <v>41</v>
      </c>
      <c r="I27" s="31" t="s">
        <v>15</v>
      </c>
      <c r="J27" s="31" t="s">
        <v>51</v>
      </c>
      <c r="K27" s="31" t="s">
        <v>92</v>
      </c>
      <c r="L27" s="31" t="s">
        <v>18</v>
      </c>
      <c r="M27" s="31" t="s">
        <v>91</v>
      </c>
      <c r="Q27" s="31" t="s">
        <v>17</v>
      </c>
      <c r="R27" s="31" t="s">
        <v>19</v>
      </c>
      <c r="S27" s="31" t="s">
        <v>0</v>
      </c>
      <c r="T27" s="31" t="s">
        <v>95</v>
      </c>
      <c r="U27" s="31" t="s">
        <v>100</v>
      </c>
      <c r="V27" s="31" t="s">
        <v>48</v>
      </c>
      <c r="W27" s="32" t="s">
        <v>102</v>
      </c>
    </row>
    <row r="28" spans="2:25" ht="31.5">
      <c r="B28" s="54" t="str">
        <f>הלוואות!B6</f>
        <v>1.ד. הלוואות:</v>
      </c>
      <c r="C28" s="31" t="s">
        <v>37</v>
      </c>
      <c r="I28" s="31" t="s">
        <v>15</v>
      </c>
      <c r="J28" s="31" t="s">
        <v>51</v>
      </c>
      <c r="L28" s="31" t="s">
        <v>18</v>
      </c>
      <c r="M28" s="31" t="s">
        <v>91</v>
      </c>
      <c r="Q28" s="14" t="s">
        <v>32</v>
      </c>
      <c r="R28" s="31" t="s">
        <v>19</v>
      </c>
      <c r="S28" s="31" t="s">
        <v>0</v>
      </c>
      <c r="T28" s="31" t="s">
        <v>95</v>
      </c>
      <c r="U28" s="31" t="s">
        <v>100</v>
      </c>
      <c r="V28" s="32" t="s">
        <v>102</v>
      </c>
    </row>
    <row r="29" spans="2:25" ht="47.25">
      <c r="B29" s="54" t="str">
        <f>'פקדונות מעל 3 חודשים'!B6:O6</f>
        <v>1.ה. פקדונות מעל 3 חודשים:</v>
      </c>
      <c r="C29" s="31" t="s">
        <v>37</v>
      </c>
      <c r="E29" s="31" t="s">
        <v>108</v>
      </c>
      <c r="I29" s="31" t="s">
        <v>15</v>
      </c>
      <c r="J29" s="31" t="s">
        <v>51</v>
      </c>
      <c r="L29" s="31" t="s">
        <v>18</v>
      </c>
      <c r="M29" s="31" t="s">
        <v>91</v>
      </c>
      <c r="O29" s="51" t="s">
        <v>42</v>
      </c>
      <c r="P29" s="52"/>
      <c r="R29" s="31" t="s">
        <v>19</v>
      </c>
      <c r="S29" s="31" t="s">
        <v>0</v>
      </c>
      <c r="T29" s="31" t="s">
        <v>95</v>
      </c>
      <c r="U29" s="31" t="s">
        <v>100</v>
      </c>
      <c r="V29" s="32" t="s">
        <v>102</v>
      </c>
    </row>
    <row r="30" spans="2:25" ht="63">
      <c r="B30" s="54" t="str">
        <f>'זכויות מקרקעין'!B6</f>
        <v>1. ו. זכויות במקרקעין:</v>
      </c>
      <c r="C30" s="14" t="s">
        <v>44</v>
      </c>
      <c r="N30" s="51" t="s">
        <v>75</v>
      </c>
      <c r="P30" s="52" t="s">
        <v>45</v>
      </c>
      <c r="U30" s="31" t="s">
        <v>100</v>
      </c>
      <c r="V30" s="15" t="s">
        <v>47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46</v>
      </c>
      <c r="R31" s="14" t="s">
        <v>43</v>
      </c>
      <c r="U31" s="31" t="s">
        <v>100</v>
      </c>
      <c r="V31" s="15" t="s">
        <v>47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97</v>
      </c>
      <c r="Y32" s="15" t="s">
        <v>96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171</v>
      </c>
      <c r="C1" s="80" t="s" vm="1">
        <v>243</v>
      </c>
    </row>
    <row r="2" spans="2:54">
      <c r="B2" s="58" t="s">
        <v>170</v>
      </c>
      <c r="C2" s="80" t="s">
        <v>244</v>
      </c>
    </row>
    <row r="3" spans="2:54">
      <c r="B3" s="58" t="s">
        <v>172</v>
      </c>
      <c r="C3" s="80" t="s">
        <v>245</v>
      </c>
    </row>
    <row r="4" spans="2:54">
      <c r="B4" s="58" t="s">
        <v>173</v>
      </c>
      <c r="C4" s="80">
        <v>2112</v>
      </c>
    </row>
    <row r="6" spans="2:54" ht="26.2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54" ht="26.25" customHeight="1">
      <c r="B7" s="140" t="s">
        <v>88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2:54" s="3" customFormat="1" ht="78.75">
      <c r="B8" s="23" t="s">
        <v>107</v>
      </c>
      <c r="C8" s="31" t="s">
        <v>37</v>
      </c>
      <c r="D8" s="31" t="s">
        <v>50</v>
      </c>
      <c r="E8" s="31" t="s">
        <v>91</v>
      </c>
      <c r="F8" s="31" t="s">
        <v>92</v>
      </c>
      <c r="G8" s="31" t="s">
        <v>227</v>
      </c>
      <c r="H8" s="31" t="s">
        <v>226</v>
      </c>
      <c r="I8" s="31" t="s">
        <v>100</v>
      </c>
      <c r="J8" s="31" t="s">
        <v>48</v>
      </c>
      <c r="K8" s="31" t="s">
        <v>174</v>
      </c>
      <c r="L8" s="32" t="s">
        <v>176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234</v>
      </c>
      <c r="H9" s="17"/>
      <c r="I9" s="17" t="s">
        <v>230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13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171</v>
      </c>
      <c r="C1" s="80" t="s" vm="1">
        <v>243</v>
      </c>
    </row>
    <row r="2" spans="2:51">
      <c r="B2" s="58" t="s">
        <v>170</v>
      </c>
      <c r="C2" s="80" t="s">
        <v>244</v>
      </c>
    </row>
    <row r="3" spans="2:51">
      <c r="B3" s="58" t="s">
        <v>172</v>
      </c>
      <c r="C3" s="80" t="s">
        <v>245</v>
      </c>
    </row>
    <row r="4" spans="2:51">
      <c r="B4" s="58" t="s">
        <v>173</v>
      </c>
      <c r="C4" s="80">
        <v>2112</v>
      </c>
    </row>
    <row r="6" spans="2:51" ht="26.2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51" ht="26.25" customHeight="1">
      <c r="B7" s="140" t="s">
        <v>89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2:51" s="3" customFormat="1" ht="63">
      <c r="B8" s="23" t="s">
        <v>107</v>
      </c>
      <c r="C8" s="31" t="s">
        <v>37</v>
      </c>
      <c r="D8" s="31" t="s">
        <v>50</v>
      </c>
      <c r="E8" s="31" t="s">
        <v>91</v>
      </c>
      <c r="F8" s="31" t="s">
        <v>92</v>
      </c>
      <c r="G8" s="31" t="s">
        <v>227</v>
      </c>
      <c r="H8" s="31" t="s">
        <v>226</v>
      </c>
      <c r="I8" s="31" t="s">
        <v>100</v>
      </c>
      <c r="J8" s="31" t="s">
        <v>174</v>
      </c>
      <c r="K8" s="32" t="s">
        <v>176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234</v>
      </c>
      <c r="H9" s="17"/>
      <c r="I9" s="17" t="s">
        <v>230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 t="s">
        <v>39</v>
      </c>
      <c r="C11" s="82"/>
      <c r="D11" s="82"/>
      <c r="E11" s="82"/>
      <c r="F11" s="82"/>
      <c r="G11" s="90"/>
      <c r="H11" s="92"/>
      <c r="I11" s="90">
        <v>749.69391095999993</v>
      </c>
      <c r="J11" s="91">
        <f>I11/$I$11</f>
        <v>1</v>
      </c>
      <c r="K11" s="91">
        <f>I11/'סכום נכסי הקרן'!$C$42</f>
        <v>1.0185234542226767E-3</v>
      </c>
      <c r="AW11" s="1"/>
    </row>
    <row r="12" spans="2:51" ht="19.5" customHeight="1">
      <c r="B12" s="83" t="s">
        <v>31</v>
      </c>
      <c r="C12" s="84"/>
      <c r="D12" s="84"/>
      <c r="E12" s="84"/>
      <c r="F12" s="84"/>
      <c r="G12" s="93"/>
      <c r="H12" s="95"/>
      <c r="I12" s="93">
        <v>749.69391095999993</v>
      </c>
      <c r="J12" s="94">
        <f t="shared" ref="J12:J23" si="0">I12/$I$11</f>
        <v>1</v>
      </c>
      <c r="K12" s="94">
        <f>I12/'סכום נכסי הקרן'!$C$42</f>
        <v>1.0185234542226767E-3</v>
      </c>
    </row>
    <row r="13" spans="2:51">
      <c r="B13" s="104" t="s">
        <v>584</v>
      </c>
      <c r="C13" s="84"/>
      <c r="D13" s="84"/>
      <c r="E13" s="84"/>
      <c r="F13" s="84"/>
      <c r="G13" s="93"/>
      <c r="H13" s="95"/>
      <c r="I13" s="93">
        <v>550.13247999999999</v>
      </c>
      <c r="J13" s="94">
        <f t="shared" si="0"/>
        <v>0.73380945470871306</v>
      </c>
      <c r="K13" s="94">
        <f>I13/'סכום נכסי הקרן'!$C$42</f>
        <v>7.4740214055117723E-4</v>
      </c>
    </row>
    <row r="14" spans="2:51">
      <c r="B14" s="89" t="s">
        <v>585</v>
      </c>
      <c r="C14" s="86" t="s">
        <v>586</v>
      </c>
      <c r="D14" s="99" t="s">
        <v>396</v>
      </c>
      <c r="E14" s="99" t="s">
        <v>155</v>
      </c>
      <c r="F14" s="109">
        <v>43657</v>
      </c>
      <c r="G14" s="96">
        <v>5626759.9999999991</v>
      </c>
      <c r="H14" s="98">
        <v>1.1418999999999999</v>
      </c>
      <c r="I14" s="96">
        <v>64.254129999999989</v>
      </c>
      <c r="J14" s="97">
        <f t="shared" si="0"/>
        <v>8.5707152026513231E-2</v>
      </c>
      <c r="K14" s="97">
        <f>I14/'סכום נכסי הקרן'!$C$42</f>
        <v>8.7294744533632346E-5</v>
      </c>
    </row>
    <row r="15" spans="2:51">
      <c r="B15" s="89" t="s">
        <v>587</v>
      </c>
      <c r="C15" s="86" t="s">
        <v>588</v>
      </c>
      <c r="D15" s="99" t="s">
        <v>396</v>
      </c>
      <c r="E15" s="99" t="s">
        <v>155</v>
      </c>
      <c r="F15" s="109">
        <v>43717</v>
      </c>
      <c r="G15" s="96">
        <v>3119849.9999999995</v>
      </c>
      <c r="H15" s="98">
        <v>0.84870000000000001</v>
      </c>
      <c r="I15" s="96">
        <v>26.477909999999998</v>
      </c>
      <c r="J15" s="97">
        <f t="shared" si="0"/>
        <v>3.5318294056963115E-2</v>
      </c>
      <c r="K15" s="97">
        <f>I15/'סכום נכסי הקרן'!$C$42</f>
        <v>3.5972510860150305E-5</v>
      </c>
    </row>
    <row r="16" spans="2:51" s="7" customFormat="1">
      <c r="B16" s="89" t="s">
        <v>589</v>
      </c>
      <c r="C16" s="86" t="s">
        <v>590</v>
      </c>
      <c r="D16" s="99" t="s">
        <v>396</v>
      </c>
      <c r="E16" s="99" t="s">
        <v>155</v>
      </c>
      <c r="F16" s="109">
        <v>43696</v>
      </c>
      <c r="G16" s="96">
        <v>1741999.9999999998</v>
      </c>
      <c r="H16" s="98">
        <v>1.3460000000000001</v>
      </c>
      <c r="I16" s="96">
        <v>23.447220000000002</v>
      </c>
      <c r="J16" s="97">
        <f t="shared" si="0"/>
        <v>3.1275724208531065E-2</v>
      </c>
      <c r="K16" s="97">
        <f>I16/'סכום נכסי הקרן'!$C$42</f>
        <v>3.1855058654188852E-5</v>
      </c>
      <c r="AW16" s="1"/>
      <c r="AY16" s="1"/>
    </row>
    <row r="17" spans="2:51" s="7" customFormat="1">
      <c r="B17" s="89" t="s">
        <v>591</v>
      </c>
      <c r="C17" s="86" t="s">
        <v>592</v>
      </c>
      <c r="D17" s="99" t="s">
        <v>396</v>
      </c>
      <c r="E17" s="99" t="s">
        <v>155</v>
      </c>
      <c r="F17" s="109">
        <v>43643</v>
      </c>
      <c r="G17" s="96">
        <v>3388888.9999999995</v>
      </c>
      <c r="H17" s="98">
        <v>2.3193000000000001</v>
      </c>
      <c r="I17" s="96">
        <v>78.59708999999998</v>
      </c>
      <c r="J17" s="97">
        <f t="shared" si="0"/>
        <v>0.10483890672041692</v>
      </c>
      <c r="K17" s="97">
        <f>I17/'סכום נכסי הקרן'!$C$42</f>
        <v>1.0678088540980804E-4</v>
      </c>
      <c r="AW17" s="1"/>
      <c r="AY17" s="1"/>
    </row>
    <row r="18" spans="2:51" s="7" customFormat="1">
      <c r="B18" s="89" t="s">
        <v>593</v>
      </c>
      <c r="C18" s="86" t="s">
        <v>594</v>
      </c>
      <c r="D18" s="99" t="s">
        <v>396</v>
      </c>
      <c r="E18" s="99" t="s">
        <v>155</v>
      </c>
      <c r="F18" s="109">
        <v>43642</v>
      </c>
      <c r="G18" s="96">
        <v>2801679.9999999995</v>
      </c>
      <c r="H18" s="98">
        <v>2.5529999999999999</v>
      </c>
      <c r="I18" s="96">
        <v>71.527549999999991</v>
      </c>
      <c r="J18" s="97">
        <f t="shared" si="0"/>
        <v>9.5409004867609712E-2</v>
      </c>
      <c r="K18" s="97">
        <f>I18/'סכום נכסי הקרן'!$C$42</f>
        <v>9.717630920170602E-5</v>
      </c>
      <c r="AW18" s="1"/>
      <c r="AY18" s="1"/>
    </row>
    <row r="19" spans="2:51">
      <c r="B19" s="89" t="s">
        <v>595</v>
      </c>
      <c r="C19" s="86" t="s">
        <v>596</v>
      </c>
      <c r="D19" s="99" t="s">
        <v>396</v>
      </c>
      <c r="E19" s="99" t="s">
        <v>155</v>
      </c>
      <c r="F19" s="109">
        <v>43627</v>
      </c>
      <c r="G19" s="96">
        <v>7789220.9999999991</v>
      </c>
      <c r="H19" s="98">
        <v>1.9501999999999999</v>
      </c>
      <c r="I19" s="96">
        <v>151.90296999999998</v>
      </c>
      <c r="J19" s="97">
        <f t="shared" si="0"/>
        <v>0.20261998634280598</v>
      </c>
      <c r="K19" s="97">
        <f>I19/'סכום נכסי הקרן'!$C$42</f>
        <v>2.0637320838442632E-4</v>
      </c>
    </row>
    <row r="20" spans="2:51">
      <c r="B20" s="89" t="s">
        <v>597</v>
      </c>
      <c r="C20" s="86" t="s">
        <v>598</v>
      </c>
      <c r="D20" s="99" t="s">
        <v>396</v>
      </c>
      <c r="E20" s="99" t="s">
        <v>155</v>
      </c>
      <c r="F20" s="109">
        <v>43628</v>
      </c>
      <c r="G20" s="96">
        <v>2453989.9999999995</v>
      </c>
      <c r="H20" s="98">
        <v>1.9558</v>
      </c>
      <c r="I20" s="96">
        <v>47.994019999999992</v>
      </c>
      <c r="J20" s="97">
        <f t="shared" si="0"/>
        <v>6.4018153673600697E-2</v>
      </c>
      <c r="K20" s="97">
        <f>I20/'סכום נכסי הקרן'!$C$42</f>
        <v>6.5203991012593919E-5</v>
      </c>
    </row>
    <row r="21" spans="2:51">
      <c r="B21" s="89" t="s">
        <v>599</v>
      </c>
      <c r="C21" s="86" t="s">
        <v>600</v>
      </c>
      <c r="D21" s="99" t="s">
        <v>396</v>
      </c>
      <c r="E21" s="99" t="s">
        <v>155</v>
      </c>
      <c r="F21" s="109">
        <v>43626</v>
      </c>
      <c r="G21" s="96">
        <v>3508799.9999999995</v>
      </c>
      <c r="H21" s="98">
        <v>2.0421999999999998</v>
      </c>
      <c r="I21" s="96">
        <v>71.658369999999977</v>
      </c>
      <c r="J21" s="97">
        <f t="shared" si="0"/>
        <v>9.5583502750128807E-2</v>
      </c>
      <c r="K21" s="97">
        <f>I21/'סכום נכסי הקרן'!$C$42</f>
        <v>9.7354039387763914E-5</v>
      </c>
    </row>
    <row r="22" spans="2:51">
      <c r="B22" s="89" t="s">
        <v>601</v>
      </c>
      <c r="C22" s="86" t="s">
        <v>602</v>
      </c>
      <c r="D22" s="99" t="s">
        <v>396</v>
      </c>
      <c r="E22" s="99" t="s">
        <v>155</v>
      </c>
      <c r="F22" s="109">
        <v>43684</v>
      </c>
      <c r="G22" s="96">
        <v>2959699.9999999995</v>
      </c>
      <c r="H22" s="98">
        <v>0.47139999999999999</v>
      </c>
      <c r="I22" s="96">
        <v>13.951339999999998</v>
      </c>
      <c r="J22" s="97">
        <f t="shared" si="0"/>
        <v>1.8609381503625917E-2</v>
      </c>
      <c r="K22" s="97">
        <f>I22/'סכום נכסי הקרן'!$C$42</f>
        <v>1.8954091530020659E-5</v>
      </c>
    </row>
    <row r="23" spans="2:51">
      <c r="B23" s="89" t="s">
        <v>603</v>
      </c>
      <c r="C23" s="86" t="s">
        <v>604</v>
      </c>
      <c r="D23" s="99" t="s">
        <v>396</v>
      </c>
      <c r="E23" s="99" t="s">
        <v>155</v>
      </c>
      <c r="F23" s="109">
        <v>43677</v>
      </c>
      <c r="G23" s="96">
        <v>2089199.9999999998</v>
      </c>
      <c r="H23" s="98">
        <v>1.54E-2</v>
      </c>
      <c r="I23" s="96">
        <v>0.32187999999999994</v>
      </c>
      <c r="J23" s="97">
        <f t="shared" si="0"/>
        <v>4.2934855851746928E-4</v>
      </c>
      <c r="K23" s="97">
        <f>I23/'סכום נכסי הקרן'!$C$42</f>
        <v>4.3730157688673987E-7</v>
      </c>
    </row>
    <row r="24" spans="2:51">
      <c r="B24" s="85"/>
      <c r="C24" s="86"/>
      <c r="D24" s="86"/>
      <c r="E24" s="86"/>
      <c r="F24" s="86"/>
      <c r="G24" s="96"/>
      <c r="H24" s="98"/>
      <c r="I24" s="86"/>
      <c r="J24" s="97"/>
      <c r="K24" s="86"/>
    </row>
    <row r="25" spans="2:51">
      <c r="B25" s="104" t="s">
        <v>221</v>
      </c>
      <c r="C25" s="84"/>
      <c r="D25" s="84"/>
      <c r="E25" s="84"/>
      <c r="F25" s="84"/>
      <c r="G25" s="93"/>
      <c r="H25" s="95"/>
      <c r="I25" s="93">
        <v>195.82241999999997</v>
      </c>
      <c r="J25" s="94">
        <f t="shared" ref="J25:J37" si="1">I25/$I$11</f>
        <v>0.26120316190009463</v>
      </c>
      <c r="K25" s="94">
        <f>I25/'סכום נכסי הקרן'!$C$42</f>
        <v>2.6604154671236945E-4</v>
      </c>
    </row>
    <row r="26" spans="2:51">
      <c r="B26" s="89" t="s">
        <v>605</v>
      </c>
      <c r="C26" s="86" t="s">
        <v>606</v>
      </c>
      <c r="D26" s="99" t="s">
        <v>396</v>
      </c>
      <c r="E26" s="99" t="s">
        <v>157</v>
      </c>
      <c r="F26" s="109">
        <v>43732</v>
      </c>
      <c r="G26" s="96">
        <v>815785.58999999985</v>
      </c>
      <c r="H26" s="98">
        <v>0.76060000000000005</v>
      </c>
      <c r="I26" s="96">
        <v>6.2048999999999985</v>
      </c>
      <c r="J26" s="97">
        <f t="shared" si="1"/>
        <v>8.2765778263484691E-3</v>
      </c>
      <c r="K26" s="97">
        <f>I26/'סכום נכסי הקרן'!$C$42</f>
        <v>8.429888636835256E-6</v>
      </c>
    </row>
    <row r="27" spans="2:51">
      <c r="B27" s="89" t="s">
        <v>607</v>
      </c>
      <c r="C27" s="86" t="s">
        <v>608</v>
      </c>
      <c r="D27" s="99" t="s">
        <v>396</v>
      </c>
      <c r="E27" s="99" t="s">
        <v>157</v>
      </c>
      <c r="F27" s="109">
        <v>43726</v>
      </c>
      <c r="G27" s="96">
        <v>4287072.1799999988</v>
      </c>
      <c r="H27" s="98">
        <v>1.3018000000000001</v>
      </c>
      <c r="I27" s="96">
        <v>55.808629999999987</v>
      </c>
      <c r="J27" s="97">
        <f t="shared" si="1"/>
        <v>7.4441887794627778E-2</v>
      </c>
      <c r="K27" s="97">
        <f>I27/'סכום נכסי הקרן'!$C$42</f>
        <v>7.5820808695441208E-5</v>
      </c>
    </row>
    <row r="28" spans="2:51">
      <c r="B28" s="89" t="s">
        <v>609</v>
      </c>
      <c r="C28" s="86" t="s">
        <v>610</v>
      </c>
      <c r="D28" s="99" t="s">
        <v>396</v>
      </c>
      <c r="E28" s="99" t="s">
        <v>157</v>
      </c>
      <c r="F28" s="109">
        <v>43670</v>
      </c>
      <c r="G28" s="96">
        <v>593750.6399999999</v>
      </c>
      <c r="H28" s="98">
        <v>2.5867</v>
      </c>
      <c r="I28" s="96">
        <v>15.358549999999997</v>
      </c>
      <c r="J28" s="97">
        <f t="shared" si="1"/>
        <v>2.0486427561260338E-2</v>
      </c>
      <c r="K28" s="97">
        <f>I28/'סכום נכסי הקרן'!$C$42</f>
        <v>2.086590696437753E-5</v>
      </c>
    </row>
    <row r="29" spans="2:51">
      <c r="B29" s="89" t="s">
        <v>611</v>
      </c>
      <c r="C29" s="86" t="s">
        <v>612</v>
      </c>
      <c r="D29" s="99" t="s">
        <v>396</v>
      </c>
      <c r="E29" s="99" t="s">
        <v>157</v>
      </c>
      <c r="F29" s="109">
        <v>43684</v>
      </c>
      <c r="G29" s="96">
        <v>1188598.1100000001</v>
      </c>
      <c r="H29" s="98">
        <v>2.6756000000000002</v>
      </c>
      <c r="I29" s="96">
        <v>31.802009999999996</v>
      </c>
      <c r="J29" s="97">
        <f t="shared" si="1"/>
        <v>4.2419992392997839E-2</v>
      </c>
      <c r="K29" s="97">
        <f>I29/'סכום נכסי הקרן'!$C$42</f>
        <v>4.3205757180215829E-5</v>
      </c>
    </row>
    <row r="30" spans="2:51">
      <c r="B30" s="89" t="s">
        <v>613</v>
      </c>
      <c r="C30" s="86" t="s">
        <v>614</v>
      </c>
      <c r="D30" s="99" t="s">
        <v>396</v>
      </c>
      <c r="E30" s="99" t="s">
        <v>157</v>
      </c>
      <c r="F30" s="109">
        <v>43663</v>
      </c>
      <c r="G30" s="96">
        <v>239273.98999999996</v>
      </c>
      <c r="H30" s="98">
        <v>3.3008000000000002</v>
      </c>
      <c r="I30" s="96">
        <v>7.8978599999999988</v>
      </c>
      <c r="J30" s="97">
        <f t="shared" si="1"/>
        <v>1.0534779440700821E-2</v>
      </c>
      <c r="K30" s="97">
        <f>I30/'סכום נכסי הקרן'!$C$42</f>
        <v>1.0729919945416638E-5</v>
      </c>
    </row>
    <row r="31" spans="2:51">
      <c r="B31" s="89" t="s">
        <v>615</v>
      </c>
      <c r="C31" s="86" t="s">
        <v>616</v>
      </c>
      <c r="D31" s="99" t="s">
        <v>396</v>
      </c>
      <c r="E31" s="99" t="s">
        <v>157</v>
      </c>
      <c r="F31" s="109">
        <v>43656</v>
      </c>
      <c r="G31" s="96">
        <v>582467.22</v>
      </c>
      <c r="H31" s="98">
        <v>3.3391000000000002</v>
      </c>
      <c r="I31" s="96">
        <v>19.449429999999996</v>
      </c>
      <c r="J31" s="97">
        <f t="shared" si="1"/>
        <v>2.594316122308445E-2</v>
      </c>
      <c r="K31" s="97">
        <f>I31/'סכום נכסי הקרן'!$C$42</f>
        <v>2.6423718182391776E-5</v>
      </c>
    </row>
    <row r="32" spans="2:51">
      <c r="B32" s="89" t="s">
        <v>617</v>
      </c>
      <c r="C32" s="86" t="s">
        <v>618</v>
      </c>
      <c r="D32" s="99" t="s">
        <v>396</v>
      </c>
      <c r="E32" s="99" t="s">
        <v>157</v>
      </c>
      <c r="F32" s="109">
        <v>43650</v>
      </c>
      <c r="G32" s="96">
        <v>806208.06999999983</v>
      </c>
      <c r="H32" s="98">
        <v>3.8511000000000002</v>
      </c>
      <c r="I32" s="96">
        <v>31.047569999999997</v>
      </c>
      <c r="J32" s="97">
        <f t="shared" si="1"/>
        <v>4.1413661690599679E-2</v>
      </c>
      <c r="K32" s="97">
        <f>I32/'סכום נכסי הקרן'!$C$42</f>
        <v>4.2180785757118923E-5</v>
      </c>
    </row>
    <row r="33" spans="2:11">
      <c r="B33" s="89" t="s">
        <v>619</v>
      </c>
      <c r="C33" s="86" t="s">
        <v>620</v>
      </c>
      <c r="D33" s="99" t="s">
        <v>396</v>
      </c>
      <c r="E33" s="99" t="s">
        <v>158</v>
      </c>
      <c r="F33" s="109">
        <v>43720</v>
      </c>
      <c r="G33" s="96">
        <v>844846.8899999999</v>
      </c>
      <c r="H33" s="98">
        <v>0.43269999999999997</v>
      </c>
      <c r="I33" s="96">
        <v>3.6552899999999995</v>
      </c>
      <c r="J33" s="97">
        <f t="shared" si="1"/>
        <v>4.8757098684706112E-3</v>
      </c>
      <c r="K33" s="97">
        <f>I33/'סכום נכסי הקרן'!$C$42</f>
        <v>4.9660248570222798E-6</v>
      </c>
    </row>
    <row r="34" spans="2:11">
      <c r="B34" s="89" t="s">
        <v>621</v>
      </c>
      <c r="C34" s="86" t="s">
        <v>622</v>
      </c>
      <c r="D34" s="99" t="s">
        <v>396</v>
      </c>
      <c r="E34" s="99" t="s">
        <v>155</v>
      </c>
      <c r="F34" s="109">
        <v>43648</v>
      </c>
      <c r="G34" s="96">
        <v>3203793.0699999994</v>
      </c>
      <c r="H34" s="98">
        <v>0.45700000000000002</v>
      </c>
      <c r="I34" s="96">
        <v>14.640129999999997</v>
      </c>
      <c r="J34" s="97">
        <f t="shared" si="1"/>
        <v>1.9528143134113204E-2</v>
      </c>
      <c r="K34" s="97">
        <f>I34/'סכום נכסי הקרן'!$C$42</f>
        <v>1.9889871799511829E-5</v>
      </c>
    </row>
    <row r="35" spans="2:11">
      <c r="B35" s="89" t="s">
        <v>623</v>
      </c>
      <c r="C35" s="86" t="s">
        <v>624</v>
      </c>
      <c r="D35" s="99" t="s">
        <v>396</v>
      </c>
      <c r="E35" s="99" t="s">
        <v>155</v>
      </c>
      <c r="F35" s="109">
        <v>43734</v>
      </c>
      <c r="G35" s="96">
        <v>2157.0599999999995</v>
      </c>
      <c r="H35" s="98">
        <v>0.42980000000000002</v>
      </c>
      <c r="I35" s="96">
        <v>9.269999999999997E-3</v>
      </c>
      <c r="J35" s="97">
        <f t="shared" si="1"/>
        <v>1.2365046406912328E-5</v>
      </c>
      <c r="K35" s="97">
        <f>I35/'סכום נכסי הקרן'!$C$42</f>
        <v>1.2594089777992042E-8</v>
      </c>
    </row>
    <row r="36" spans="2:11">
      <c r="B36" s="89" t="s">
        <v>625</v>
      </c>
      <c r="C36" s="86" t="s">
        <v>626</v>
      </c>
      <c r="D36" s="99" t="s">
        <v>396</v>
      </c>
      <c r="E36" s="99" t="s">
        <v>155</v>
      </c>
      <c r="F36" s="109">
        <v>43734</v>
      </c>
      <c r="G36" s="96">
        <v>2156846.5599999996</v>
      </c>
      <c r="H36" s="98">
        <v>0.4199</v>
      </c>
      <c r="I36" s="96">
        <v>9.0559500000000011</v>
      </c>
      <c r="J36" s="97">
        <f t="shared" si="1"/>
        <v>1.2079529882273758E-2</v>
      </c>
      <c r="K36" s="97">
        <f>I36/'סכום נכסי הקרן'!$C$42</f>
        <v>1.2303284501079512E-5</v>
      </c>
    </row>
    <row r="37" spans="2:11">
      <c r="B37" s="89" t="s">
        <v>627</v>
      </c>
      <c r="C37" s="86" t="s">
        <v>628</v>
      </c>
      <c r="D37" s="99" t="s">
        <v>396</v>
      </c>
      <c r="E37" s="99" t="s">
        <v>155</v>
      </c>
      <c r="F37" s="109">
        <v>43633</v>
      </c>
      <c r="G37" s="96">
        <v>502034.44999999995</v>
      </c>
      <c r="H37" s="98">
        <v>0.17780000000000001</v>
      </c>
      <c r="I37" s="96">
        <v>0.89282999999999979</v>
      </c>
      <c r="J37" s="97">
        <f t="shared" si="1"/>
        <v>1.1909260392107372E-3</v>
      </c>
      <c r="K37" s="97">
        <f>I37/'סכום נכסי הקרן'!$C$42</f>
        <v>1.2129861031806509E-6</v>
      </c>
    </row>
    <row r="38" spans="2:11">
      <c r="B38" s="85"/>
      <c r="C38" s="86"/>
      <c r="D38" s="86"/>
      <c r="E38" s="86"/>
      <c r="F38" s="86"/>
      <c r="G38" s="96"/>
      <c r="H38" s="98"/>
      <c r="I38" s="86"/>
      <c r="J38" s="97"/>
      <c r="K38" s="86"/>
    </row>
    <row r="39" spans="2:11">
      <c r="B39" s="104" t="s">
        <v>220</v>
      </c>
      <c r="C39" s="84"/>
      <c r="D39" s="84"/>
      <c r="E39" s="84"/>
      <c r="F39" s="84"/>
      <c r="G39" s="93"/>
      <c r="H39" s="95"/>
      <c r="I39" s="93">
        <v>3.7390109599999994</v>
      </c>
      <c r="J39" s="94">
        <f t="shared" ref="J39:J41" si="2">I39/$I$11</f>
        <v>4.9873833911924289E-3</v>
      </c>
      <c r="K39" s="94">
        <f>I39/'סכום נכסי הקרן'!$C$42</f>
        <v>5.0797669591301205E-6</v>
      </c>
    </row>
    <row r="40" spans="2:11">
      <c r="B40" s="89" t="s">
        <v>629</v>
      </c>
      <c r="C40" s="86" t="s">
        <v>630</v>
      </c>
      <c r="D40" s="99" t="s">
        <v>396</v>
      </c>
      <c r="E40" s="99" t="s">
        <v>156</v>
      </c>
      <c r="F40" s="109">
        <v>43614</v>
      </c>
      <c r="G40" s="96">
        <v>2171.337</v>
      </c>
      <c r="H40" s="98">
        <v>0.17519999999999999</v>
      </c>
      <c r="I40" s="96">
        <v>3.8035959999999994E-3</v>
      </c>
      <c r="J40" s="97">
        <f t="shared" si="2"/>
        <v>5.0735319366932156E-6</v>
      </c>
      <c r="K40" s="97">
        <f>I40/'סכום נכסי הקרן'!$C$42</f>
        <v>5.1675112732698406E-9</v>
      </c>
    </row>
    <row r="41" spans="2:11">
      <c r="B41" s="89" t="s">
        <v>629</v>
      </c>
      <c r="C41" s="86" t="s">
        <v>631</v>
      </c>
      <c r="D41" s="99" t="s">
        <v>396</v>
      </c>
      <c r="E41" s="99" t="s">
        <v>156</v>
      </c>
      <c r="F41" s="109">
        <v>43626</v>
      </c>
      <c r="G41" s="96">
        <v>434267.39999999991</v>
      </c>
      <c r="H41" s="98">
        <v>0.86009999999999998</v>
      </c>
      <c r="I41" s="96">
        <v>3.7352073639999994</v>
      </c>
      <c r="J41" s="97">
        <f t="shared" si="2"/>
        <v>4.9823098592557359E-3</v>
      </c>
      <c r="K41" s="97">
        <f>I41/'סכום נכסי הקרן'!$C$42</f>
        <v>5.0745994478568508E-6</v>
      </c>
    </row>
    <row r="42" spans="2:11">
      <c r="B42" s="6"/>
      <c r="C42" s="1"/>
      <c r="D42" s="1"/>
    </row>
    <row r="43" spans="2:11">
      <c r="B43" s="6"/>
      <c r="C43" s="1"/>
      <c r="D43" s="1"/>
    </row>
    <row r="44" spans="2:11">
      <c r="B44" s="6"/>
      <c r="C44" s="1"/>
      <c r="D44" s="1"/>
    </row>
    <row r="45" spans="2:11">
      <c r="C45" s="1"/>
      <c r="D45" s="1"/>
    </row>
    <row r="46" spans="2:11">
      <c r="C46" s="1"/>
      <c r="D46" s="1"/>
    </row>
    <row r="47" spans="2:11">
      <c r="C47" s="1"/>
      <c r="D47" s="1"/>
    </row>
    <row r="48" spans="2:11">
      <c r="B48" s="101" t="s">
        <v>242</v>
      </c>
      <c r="C48" s="1"/>
      <c r="D48" s="1"/>
    </row>
    <row r="49" spans="2:4">
      <c r="B49" s="101" t="s">
        <v>103</v>
      </c>
      <c r="C49" s="1"/>
      <c r="D49" s="1"/>
    </row>
    <row r="50" spans="2:4">
      <c r="B50" s="101" t="s">
        <v>225</v>
      </c>
      <c r="C50" s="1"/>
      <c r="D50" s="1"/>
    </row>
    <row r="51" spans="2:4">
      <c r="B51" s="101" t="s">
        <v>233</v>
      </c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171</v>
      </c>
      <c r="C1" s="80" t="s" vm="1">
        <v>243</v>
      </c>
    </row>
    <row r="2" spans="2:78">
      <c r="B2" s="58" t="s">
        <v>170</v>
      </c>
      <c r="C2" s="80" t="s">
        <v>244</v>
      </c>
    </row>
    <row r="3" spans="2:78">
      <c r="B3" s="58" t="s">
        <v>172</v>
      </c>
      <c r="C3" s="80" t="s">
        <v>245</v>
      </c>
    </row>
    <row r="4" spans="2:78">
      <c r="B4" s="58" t="s">
        <v>173</v>
      </c>
      <c r="C4" s="80">
        <v>2112</v>
      </c>
    </row>
    <row r="6" spans="2:78" ht="26.25" customHeight="1">
      <c r="B6" s="140" t="s">
        <v>202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78" ht="26.25" customHeight="1">
      <c r="B7" s="140" t="s">
        <v>90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2:78" s="3" customFormat="1" ht="47.25">
      <c r="B8" s="23" t="s">
        <v>107</v>
      </c>
      <c r="C8" s="31" t="s">
        <v>37</v>
      </c>
      <c r="D8" s="31" t="s">
        <v>41</v>
      </c>
      <c r="E8" s="31" t="s">
        <v>15</v>
      </c>
      <c r="F8" s="31" t="s">
        <v>51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227</v>
      </c>
      <c r="M8" s="31" t="s">
        <v>226</v>
      </c>
      <c r="N8" s="31" t="s">
        <v>100</v>
      </c>
      <c r="O8" s="31" t="s">
        <v>48</v>
      </c>
      <c r="P8" s="31" t="s">
        <v>174</v>
      </c>
      <c r="Q8" s="32" t="s">
        <v>176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234</v>
      </c>
      <c r="M9" s="17"/>
      <c r="N9" s="17" t="s">
        <v>230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104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20"/>
  <sheetViews>
    <sheetView rightToLeft="1" workbookViewId="0">
      <selection activeCell="A10" sqref="A10:XFD21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1.7109375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16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171</v>
      </c>
      <c r="C1" s="80" t="s" vm="1">
        <v>243</v>
      </c>
    </row>
    <row r="2" spans="2:61">
      <c r="B2" s="58" t="s">
        <v>170</v>
      </c>
      <c r="C2" s="80" t="s">
        <v>244</v>
      </c>
    </row>
    <row r="3" spans="2:61">
      <c r="B3" s="58" t="s">
        <v>172</v>
      </c>
      <c r="C3" s="80" t="s">
        <v>245</v>
      </c>
    </row>
    <row r="4" spans="2:61">
      <c r="B4" s="58" t="s">
        <v>173</v>
      </c>
      <c r="C4" s="80">
        <v>2112</v>
      </c>
    </row>
    <row r="6" spans="2:61" ht="26.25" customHeight="1">
      <c r="B6" s="140" t="s">
        <v>203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61" s="3" customFormat="1" ht="63">
      <c r="B7" s="23" t="s">
        <v>107</v>
      </c>
      <c r="C7" s="31" t="s">
        <v>215</v>
      </c>
      <c r="D7" s="31" t="s">
        <v>37</v>
      </c>
      <c r="E7" s="31" t="s">
        <v>108</v>
      </c>
      <c r="F7" s="31" t="s">
        <v>15</v>
      </c>
      <c r="G7" s="31" t="s">
        <v>92</v>
      </c>
      <c r="H7" s="31" t="s">
        <v>51</v>
      </c>
      <c r="I7" s="31" t="s">
        <v>18</v>
      </c>
      <c r="J7" s="31" t="s">
        <v>91</v>
      </c>
      <c r="K7" s="14" t="s">
        <v>32</v>
      </c>
      <c r="L7" s="73" t="s">
        <v>19</v>
      </c>
      <c r="M7" s="31" t="s">
        <v>227</v>
      </c>
      <c r="N7" s="31" t="s">
        <v>226</v>
      </c>
      <c r="O7" s="31" t="s">
        <v>100</v>
      </c>
      <c r="P7" s="31" t="s">
        <v>174</v>
      </c>
      <c r="Q7" s="32" t="s">
        <v>176</v>
      </c>
      <c r="R7" s="1"/>
      <c r="S7" s="1"/>
      <c r="T7" s="1"/>
      <c r="U7" s="1"/>
      <c r="V7" s="1"/>
      <c r="W7" s="1"/>
      <c r="BH7" s="3" t="s">
        <v>154</v>
      </c>
      <c r="BI7" s="3" t="s">
        <v>156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234</v>
      </c>
      <c r="N8" s="17"/>
      <c r="O8" s="17" t="s">
        <v>230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152</v>
      </c>
      <c r="BI8" s="3" t="s">
        <v>155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104</v>
      </c>
      <c r="R9" s="1"/>
      <c r="S9" s="1"/>
      <c r="T9" s="1"/>
      <c r="U9" s="1"/>
      <c r="V9" s="1"/>
      <c r="W9" s="1"/>
      <c r="BH9" s="4" t="s">
        <v>153</v>
      </c>
      <c r="BI9" s="4" t="s">
        <v>157</v>
      </c>
    </row>
    <row r="10" spans="2:61" s="4" customFormat="1" ht="18" customHeight="1">
      <c r="B10" s="116"/>
      <c r="C10" s="117"/>
      <c r="D10" s="117"/>
      <c r="E10" s="117"/>
      <c r="F10" s="117"/>
      <c r="G10" s="117"/>
      <c r="H10" s="117"/>
      <c r="I10" s="118"/>
      <c r="J10" s="117"/>
      <c r="K10" s="117"/>
      <c r="L10" s="119"/>
      <c r="M10" s="118"/>
      <c r="N10" s="120"/>
      <c r="O10" s="118"/>
      <c r="P10" s="121"/>
      <c r="Q10" s="121"/>
      <c r="R10" s="102"/>
      <c r="S10" s="102"/>
      <c r="T10" s="102"/>
      <c r="U10" s="102"/>
      <c r="V10" s="102"/>
      <c r="W10" s="102"/>
      <c r="BH10" s="102"/>
    </row>
    <row r="11" spans="2:61" s="102" customFormat="1" ht="21.75" customHeight="1">
      <c r="B11" s="122"/>
      <c r="C11" s="117"/>
      <c r="D11" s="117"/>
      <c r="E11" s="117"/>
      <c r="F11" s="117"/>
      <c r="G11" s="117"/>
      <c r="H11" s="117"/>
      <c r="I11" s="118"/>
      <c r="J11" s="117"/>
      <c r="K11" s="117"/>
      <c r="L11" s="119"/>
      <c r="M11" s="118"/>
      <c r="N11" s="120"/>
      <c r="O11" s="118"/>
      <c r="P11" s="121"/>
      <c r="Q11" s="121"/>
    </row>
    <row r="12" spans="2:61">
      <c r="B12" s="104"/>
      <c r="C12" s="84"/>
      <c r="D12" s="84"/>
      <c r="E12" s="84"/>
      <c r="F12" s="84"/>
      <c r="G12" s="84"/>
      <c r="H12" s="84"/>
      <c r="I12" s="93"/>
      <c r="J12" s="84"/>
      <c r="K12" s="84"/>
      <c r="L12" s="108"/>
      <c r="M12" s="93"/>
      <c r="N12" s="95"/>
      <c r="O12" s="93"/>
      <c r="P12" s="94"/>
      <c r="Q12" s="94"/>
    </row>
    <row r="13" spans="2:61">
      <c r="B13" s="89"/>
      <c r="C13" s="99"/>
      <c r="D13" s="86"/>
      <c r="E13" s="86"/>
      <c r="F13" s="86"/>
      <c r="G13" s="109"/>
      <c r="H13" s="86"/>
      <c r="I13" s="96"/>
      <c r="J13" s="99"/>
      <c r="K13" s="86"/>
      <c r="L13" s="100"/>
      <c r="M13" s="96"/>
      <c r="N13" s="98"/>
      <c r="O13" s="96"/>
      <c r="P13" s="97"/>
      <c r="Q13" s="97"/>
    </row>
    <row r="14" spans="2:61">
      <c r="B14" s="89"/>
      <c r="C14" s="99"/>
      <c r="D14" s="86"/>
      <c r="E14" s="86"/>
      <c r="F14" s="86"/>
      <c r="G14" s="109"/>
      <c r="H14" s="86"/>
      <c r="I14" s="96"/>
      <c r="J14" s="99"/>
      <c r="K14" s="86"/>
      <c r="L14" s="100"/>
      <c r="M14" s="96"/>
      <c r="N14" s="98"/>
      <c r="O14" s="96"/>
      <c r="P14" s="97"/>
      <c r="Q14" s="97"/>
    </row>
    <row r="15" spans="2:61">
      <c r="B15" s="89"/>
      <c r="C15" s="99"/>
      <c r="D15" s="86"/>
      <c r="E15" s="86"/>
      <c r="F15" s="86"/>
      <c r="G15" s="109"/>
      <c r="H15" s="86"/>
      <c r="I15" s="96"/>
      <c r="J15" s="99"/>
      <c r="K15" s="86"/>
      <c r="L15" s="100"/>
      <c r="M15" s="96"/>
      <c r="N15" s="98"/>
      <c r="O15" s="96"/>
      <c r="P15" s="97"/>
      <c r="Q15" s="97"/>
    </row>
    <row r="16" spans="2:61">
      <c r="B16" s="89"/>
      <c r="C16" s="99"/>
      <c r="D16" s="86"/>
      <c r="E16" s="86"/>
      <c r="F16" s="86"/>
      <c r="G16" s="109"/>
      <c r="H16" s="86"/>
      <c r="I16" s="96"/>
      <c r="J16" s="99"/>
      <c r="K16" s="86"/>
      <c r="L16" s="100"/>
      <c r="M16" s="96"/>
      <c r="N16" s="98"/>
      <c r="O16" s="96"/>
      <c r="P16" s="97"/>
      <c r="Q16" s="97"/>
    </row>
    <row r="17" spans="2:61">
      <c r="B17" s="89"/>
      <c r="C17" s="99"/>
      <c r="D17" s="86"/>
      <c r="E17" s="86"/>
      <c r="F17" s="86"/>
      <c r="G17" s="109"/>
      <c r="H17" s="86"/>
      <c r="I17" s="96"/>
      <c r="J17" s="99"/>
      <c r="K17" s="86"/>
      <c r="L17" s="100"/>
      <c r="M17" s="96"/>
      <c r="N17" s="98"/>
      <c r="O17" s="96"/>
      <c r="P17" s="97"/>
      <c r="Q17" s="97"/>
    </row>
    <row r="18" spans="2:61">
      <c r="B18" s="89"/>
      <c r="C18" s="99"/>
      <c r="D18" s="86"/>
      <c r="E18" s="86"/>
      <c r="F18" s="86"/>
      <c r="G18" s="109"/>
      <c r="H18" s="86"/>
      <c r="I18" s="96"/>
      <c r="J18" s="99"/>
      <c r="K18" s="86"/>
      <c r="L18" s="100"/>
      <c r="M18" s="96"/>
      <c r="N18" s="98"/>
      <c r="O18" s="96"/>
      <c r="P18" s="97"/>
      <c r="Q18" s="97"/>
    </row>
    <row r="19" spans="2:61">
      <c r="B19" s="89"/>
      <c r="C19" s="99"/>
      <c r="D19" s="86"/>
      <c r="E19" s="86"/>
      <c r="F19" s="86"/>
      <c r="G19" s="109"/>
      <c r="H19" s="86"/>
      <c r="I19" s="96"/>
      <c r="J19" s="99"/>
      <c r="K19" s="86"/>
      <c r="L19" s="100"/>
      <c r="M19" s="96"/>
      <c r="N19" s="98"/>
      <c r="O19" s="96"/>
      <c r="P19" s="97"/>
      <c r="Q19" s="97"/>
    </row>
    <row r="20" spans="2:61">
      <c r="B20" s="89"/>
      <c r="C20" s="99"/>
      <c r="D20" s="86"/>
      <c r="E20" s="86"/>
      <c r="F20" s="86"/>
      <c r="G20" s="109"/>
      <c r="H20" s="86"/>
      <c r="I20" s="96"/>
      <c r="J20" s="99"/>
      <c r="K20" s="86"/>
      <c r="L20" s="100"/>
      <c r="M20" s="96"/>
      <c r="N20" s="98"/>
      <c r="O20" s="96"/>
      <c r="P20" s="97"/>
      <c r="Q20" s="97"/>
    </row>
    <row r="21" spans="2:61"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96"/>
      <c r="N21" s="98"/>
      <c r="O21" s="86"/>
      <c r="P21" s="97"/>
      <c r="Q21" s="86"/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BI22" s="1" t="s">
        <v>29</v>
      </c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61">
      <c r="B24" s="101" t="s">
        <v>242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61">
      <c r="B25" s="101" t="s">
        <v>103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61">
      <c r="B26" s="101" t="s">
        <v>225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61">
      <c r="B27" s="101" t="s">
        <v>233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</sheetData>
  <sheetProtection sheet="1" objects="1" scenarios="1"/>
  <mergeCells count="1">
    <mergeCell ref="B6:Q6"/>
  </mergeCells>
  <phoneticPr fontId="3" type="noConversion"/>
  <conditionalFormatting sqref="B58:B12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20">
    <cfRule type="cellIs" dxfId="1" priority="2" operator="equal">
      <formula>2958465</formula>
    </cfRule>
  </conditionalFormatting>
  <conditionalFormatting sqref="B11:B23 B28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21:Q1048576 B24:B27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171</v>
      </c>
      <c r="C1" s="80" t="s" vm="1">
        <v>243</v>
      </c>
    </row>
    <row r="2" spans="2:64">
      <c r="B2" s="58" t="s">
        <v>170</v>
      </c>
      <c r="C2" s="80" t="s">
        <v>244</v>
      </c>
    </row>
    <row r="3" spans="2:64">
      <c r="B3" s="58" t="s">
        <v>172</v>
      </c>
      <c r="C3" s="80" t="s">
        <v>245</v>
      </c>
    </row>
    <row r="4" spans="2:64">
      <c r="B4" s="58" t="s">
        <v>173</v>
      </c>
      <c r="C4" s="80">
        <v>2112</v>
      </c>
    </row>
    <row r="6" spans="2:64" ht="26.25" customHeight="1">
      <c r="B6" s="140" t="s">
        <v>204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2:64" s="3" customFormat="1" ht="78.75">
      <c r="B7" s="61" t="s">
        <v>107</v>
      </c>
      <c r="C7" s="62" t="s">
        <v>37</v>
      </c>
      <c r="D7" s="62" t="s">
        <v>108</v>
      </c>
      <c r="E7" s="62" t="s">
        <v>15</v>
      </c>
      <c r="F7" s="62" t="s">
        <v>51</v>
      </c>
      <c r="G7" s="62" t="s">
        <v>18</v>
      </c>
      <c r="H7" s="62" t="s">
        <v>91</v>
      </c>
      <c r="I7" s="62" t="s">
        <v>42</v>
      </c>
      <c r="J7" s="62" t="s">
        <v>19</v>
      </c>
      <c r="K7" s="62" t="s">
        <v>227</v>
      </c>
      <c r="L7" s="62" t="s">
        <v>226</v>
      </c>
      <c r="M7" s="62" t="s">
        <v>100</v>
      </c>
      <c r="N7" s="62" t="s">
        <v>174</v>
      </c>
      <c r="O7" s="64" t="s">
        <v>176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234</v>
      </c>
      <c r="L8" s="33"/>
      <c r="M8" s="33" t="s">
        <v>230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242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103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225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171</v>
      </c>
      <c r="C1" s="80" t="s" vm="1">
        <v>243</v>
      </c>
    </row>
    <row r="2" spans="2:56">
      <c r="B2" s="58" t="s">
        <v>170</v>
      </c>
      <c r="C2" s="80" t="s">
        <v>244</v>
      </c>
    </row>
    <row r="3" spans="2:56">
      <c r="B3" s="58" t="s">
        <v>172</v>
      </c>
      <c r="C3" s="80" t="s">
        <v>245</v>
      </c>
    </row>
    <row r="4" spans="2:56">
      <c r="B4" s="58" t="s">
        <v>173</v>
      </c>
      <c r="C4" s="80">
        <v>2112</v>
      </c>
    </row>
    <row r="6" spans="2:56" ht="26.25" customHeight="1">
      <c r="B6" s="140" t="s">
        <v>205</v>
      </c>
      <c r="C6" s="141"/>
      <c r="D6" s="141"/>
      <c r="E6" s="141"/>
      <c r="F6" s="141"/>
      <c r="G6" s="141"/>
      <c r="H6" s="141"/>
      <c r="I6" s="141"/>
      <c r="J6" s="142"/>
    </row>
    <row r="7" spans="2:56" s="3" customFormat="1" ht="78.75">
      <c r="B7" s="61" t="s">
        <v>107</v>
      </c>
      <c r="C7" s="63" t="s">
        <v>44</v>
      </c>
      <c r="D7" s="63" t="s">
        <v>75</v>
      </c>
      <c r="E7" s="63" t="s">
        <v>45</v>
      </c>
      <c r="F7" s="63" t="s">
        <v>91</v>
      </c>
      <c r="G7" s="63" t="s">
        <v>216</v>
      </c>
      <c r="H7" s="63" t="s">
        <v>174</v>
      </c>
      <c r="I7" s="65" t="s">
        <v>175</v>
      </c>
      <c r="J7" s="79" t="s">
        <v>237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231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1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11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171</v>
      </c>
      <c r="C1" s="80" t="s" vm="1">
        <v>243</v>
      </c>
    </row>
    <row r="2" spans="2:60">
      <c r="B2" s="58" t="s">
        <v>170</v>
      </c>
      <c r="C2" s="80" t="s">
        <v>244</v>
      </c>
    </row>
    <row r="3" spans="2:60">
      <c r="B3" s="58" t="s">
        <v>172</v>
      </c>
      <c r="C3" s="80" t="s">
        <v>245</v>
      </c>
    </row>
    <row r="4" spans="2:60">
      <c r="B4" s="58" t="s">
        <v>173</v>
      </c>
      <c r="C4" s="80">
        <v>2112</v>
      </c>
    </row>
    <row r="6" spans="2:60" ht="26.25" customHeight="1">
      <c r="B6" s="140" t="s">
        <v>206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60" s="3" customFormat="1" ht="66">
      <c r="B7" s="61" t="s">
        <v>107</v>
      </c>
      <c r="C7" s="61" t="s">
        <v>108</v>
      </c>
      <c r="D7" s="61" t="s">
        <v>15</v>
      </c>
      <c r="E7" s="61" t="s">
        <v>16</v>
      </c>
      <c r="F7" s="61" t="s">
        <v>46</v>
      </c>
      <c r="G7" s="61" t="s">
        <v>91</v>
      </c>
      <c r="H7" s="61" t="s">
        <v>43</v>
      </c>
      <c r="I7" s="61" t="s">
        <v>100</v>
      </c>
      <c r="J7" s="61" t="s">
        <v>174</v>
      </c>
      <c r="K7" s="61" t="s">
        <v>175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230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1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1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171</v>
      </c>
      <c r="C1" s="80" t="s" vm="1">
        <v>243</v>
      </c>
    </row>
    <row r="2" spans="2:60">
      <c r="B2" s="58" t="s">
        <v>170</v>
      </c>
      <c r="C2" s="80" t="s">
        <v>244</v>
      </c>
    </row>
    <row r="3" spans="2:60">
      <c r="B3" s="58" t="s">
        <v>172</v>
      </c>
      <c r="C3" s="80" t="s">
        <v>245</v>
      </c>
    </row>
    <row r="4" spans="2:60">
      <c r="B4" s="58" t="s">
        <v>173</v>
      </c>
      <c r="C4" s="80">
        <v>2112</v>
      </c>
    </row>
    <row r="6" spans="2:60" ht="26.25" customHeight="1">
      <c r="B6" s="140" t="s">
        <v>207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60" s="3" customFormat="1" ht="78.75">
      <c r="B7" s="61" t="s">
        <v>107</v>
      </c>
      <c r="C7" s="63" t="s">
        <v>37</v>
      </c>
      <c r="D7" s="63" t="s">
        <v>15</v>
      </c>
      <c r="E7" s="63" t="s">
        <v>16</v>
      </c>
      <c r="F7" s="63" t="s">
        <v>46</v>
      </c>
      <c r="G7" s="63" t="s">
        <v>91</v>
      </c>
      <c r="H7" s="63" t="s">
        <v>43</v>
      </c>
      <c r="I7" s="63" t="s">
        <v>100</v>
      </c>
      <c r="J7" s="63" t="s">
        <v>174</v>
      </c>
      <c r="K7" s="65" t="s">
        <v>175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230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1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1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171</v>
      </c>
      <c r="C1" s="80" t="s" vm="1">
        <v>243</v>
      </c>
    </row>
    <row r="2" spans="2:47">
      <c r="B2" s="58" t="s">
        <v>170</v>
      </c>
      <c r="C2" s="80" t="s">
        <v>244</v>
      </c>
    </row>
    <row r="3" spans="2:47">
      <c r="B3" s="58" t="s">
        <v>172</v>
      </c>
      <c r="C3" s="80" t="s">
        <v>245</v>
      </c>
    </row>
    <row r="4" spans="2:47">
      <c r="B4" s="58" t="s">
        <v>173</v>
      </c>
      <c r="C4" s="80">
        <v>2112</v>
      </c>
    </row>
    <row r="6" spans="2:47" ht="26.25" customHeight="1">
      <c r="B6" s="140" t="s">
        <v>208</v>
      </c>
      <c r="C6" s="141"/>
      <c r="D6" s="142"/>
    </row>
    <row r="7" spans="2:47" s="3" customFormat="1" ht="33">
      <c r="B7" s="61" t="s">
        <v>107</v>
      </c>
      <c r="C7" s="66" t="s">
        <v>97</v>
      </c>
      <c r="D7" s="67" t="s">
        <v>96</v>
      </c>
    </row>
    <row r="8" spans="2:47" s="3" customFormat="1">
      <c r="B8" s="16"/>
      <c r="C8" s="33" t="s">
        <v>230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3"/>
      <c r="C10" s="103"/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11"/>
      <c r="C11" s="103"/>
      <c r="D11" s="103"/>
    </row>
    <row r="12" spans="2:47">
      <c r="B12" s="111"/>
      <c r="C12" s="103"/>
      <c r="D12" s="10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3"/>
      <c r="C13" s="103"/>
      <c r="D13" s="10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3"/>
      <c r="C14" s="103"/>
      <c r="D14" s="103"/>
    </row>
    <row r="15" spans="2:47">
      <c r="B15" s="103"/>
      <c r="C15" s="103"/>
      <c r="D15" s="10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3"/>
      <c r="C16" s="103"/>
      <c r="D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171</v>
      </c>
      <c r="C1" s="80" t="s" vm="1">
        <v>243</v>
      </c>
    </row>
    <row r="2" spans="2:18">
      <c r="B2" s="58" t="s">
        <v>170</v>
      </c>
      <c r="C2" s="80" t="s">
        <v>244</v>
      </c>
    </row>
    <row r="3" spans="2:18">
      <c r="B3" s="58" t="s">
        <v>172</v>
      </c>
      <c r="C3" s="80" t="s">
        <v>245</v>
      </c>
    </row>
    <row r="4" spans="2:18">
      <c r="B4" s="58" t="s">
        <v>173</v>
      </c>
      <c r="C4" s="80">
        <v>2112</v>
      </c>
    </row>
    <row r="6" spans="2:18" ht="26.25" customHeight="1">
      <c r="B6" s="140" t="s">
        <v>211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8" s="3" customFormat="1" ht="78.75">
      <c r="B7" s="23" t="s">
        <v>107</v>
      </c>
      <c r="C7" s="31" t="s">
        <v>37</v>
      </c>
      <c r="D7" s="31" t="s">
        <v>50</v>
      </c>
      <c r="E7" s="31" t="s">
        <v>15</v>
      </c>
      <c r="F7" s="31" t="s">
        <v>51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209</v>
      </c>
      <c r="L7" s="31" t="s">
        <v>232</v>
      </c>
      <c r="M7" s="31" t="s">
        <v>210</v>
      </c>
      <c r="N7" s="31" t="s">
        <v>48</v>
      </c>
      <c r="O7" s="31" t="s">
        <v>174</v>
      </c>
      <c r="P7" s="32" t="s">
        <v>176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234</v>
      </c>
      <c r="M8" s="33" t="s">
        <v>230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4"/>
  <sheetViews>
    <sheetView rightToLeft="1" workbookViewId="0">
      <selection activeCell="J27" sqref="J2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171</v>
      </c>
      <c r="C1" s="80" t="s" vm="1">
        <v>243</v>
      </c>
    </row>
    <row r="2" spans="2:13">
      <c r="B2" s="58" t="s">
        <v>170</v>
      </c>
      <c r="C2" s="80" t="s">
        <v>244</v>
      </c>
    </row>
    <row r="3" spans="2:13">
      <c r="B3" s="58" t="s">
        <v>172</v>
      </c>
      <c r="C3" s="80" t="s">
        <v>245</v>
      </c>
    </row>
    <row r="4" spans="2:13">
      <c r="B4" s="58" t="s">
        <v>173</v>
      </c>
      <c r="C4" s="80">
        <v>2112</v>
      </c>
    </row>
    <row r="6" spans="2:13" ht="26.25" customHeight="1">
      <c r="B6" s="129" t="s">
        <v>200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2:13" s="3" customFormat="1" ht="63">
      <c r="B7" s="13" t="s">
        <v>106</v>
      </c>
      <c r="C7" s="14" t="s">
        <v>37</v>
      </c>
      <c r="D7" s="14" t="s">
        <v>108</v>
      </c>
      <c r="E7" s="14" t="s">
        <v>15</v>
      </c>
      <c r="F7" s="14" t="s">
        <v>51</v>
      </c>
      <c r="G7" s="14" t="s">
        <v>91</v>
      </c>
      <c r="H7" s="14" t="s">
        <v>17</v>
      </c>
      <c r="I7" s="14" t="s">
        <v>19</v>
      </c>
      <c r="J7" s="14" t="s">
        <v>49</v>
      </c>
      <c r="K7" s="14" t="s">
        <v>174</v>
      </c>
      <c r="L7" s="14" t="s">
        <v>175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230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81" t="s">
        <v>36</v>
      </c>
      <c r="C10" s="82"/>
      <c r="D10" s="82"/>
      <c r="E10" s="82"/>
      <c r="F10" s="82"/>
      <c r="G10" s="82"/>
      <c r="H10" s="82"/>
      <c r="I10" s="82"/>
      <c r="J10" s="90">
        <f>J11+J33</f>
        <v>71936.328744669008</v>
      </c>
      <c r="K10" s="91">
        <f>J10/$J$10</f>
        <v>1</v>
      </c>
      <c r="L10" s="91">
        <f>J10/'[5]סכום נכסי הקרן'!$C$42</f>
        <v>9.7731609096311539E-2</v>
      </c>
    </row>
    <row r="11" spans="2:13">
      <c r="B11" s="83" t="s">
        <v>223</v>
      </c>
      <c r="C11" s="84"/>
      <c r="D11" s="84"/>
      <c r="E11" s="84"/>
      <c r="F11" s="84"/>
      <c r="G11" s="84"/>
      <c r="H11" s="84"/>
      <c r="I11" s="84"/>
      <c r="J11" s="93">
        <f>J12+J20</f>
        <v>68080.326534669002</v>
      </c>
      <c r="K11" s="94">
        <f t="shared" ref="K11:K18" si="0">J11/$J$10</f>
        <v>0.9463970113948057</v>
      </c>
      <c r="L11" s="94">
        <f>J11/'[5]סכום נכסי הקרן'!$C$42</f>
        <v>9.2492902767554647E-2</v>
      </c>
    </row>
    <row r="12" spans="2:13">
      <c r="B12" s="104" t="s">
        <v>33</v>
      </c>
      <c r="C12" s="84"/>
      <c r="D12" s="84"/>
      <c r="E12" s="84"/>
      <c r="F12" s="84"/>
      <c r="G12" s="84"/>
      <c r="H12" s="84"/>
      <c r="I12" s="84"/>
      <c r="J12" s="93">
        <f>SUM(J13:J18)</f>
        <v>58103.100414668996</v>
      </c>
      <c r="K12" s="94">
        <f t="shared" si="0"/>
        <v>0.80770177500856755</v>
      </c>
      <c r="L12" s="94">
        <f>J12/'[5]סכום נכסי הקרן'!$C$42</f>
        <v>7.8937994141534296E-2</v>
      </c>
    </row>
    <row r="13" spans="2:13">
      <c r="B13" s="89" t="s">
        <v>638</v>
      </c>
      <c r="C13" s="86" t="s">
        <v>639</v>
      </c>
      <c r="D13" s="86">
        <v>11</v>
      </c>
      <c r="E13" s="86" t="s">
        <v>640</v>
      </c>
      <c r="F13" s="86" t="s">
        <v>641</v>
      </c>
      <c r="G13" s="99" t="s">
        <v>156</v>
      </c>
      <c r="H13" s="100">
        <v>0</v>
      </c>
      <c r="I13" s="100">
        <v>0</v>
      </c>
      <c r="J13" s="96">
        <v>3.2307785489999996</v>
      </c>
      <c r="K13" s="97">
        <f t="shared" si="0"/>
        <v>4.4911640688077553E-5</v>
      </c>
      <c r="L13" s="97">
        <f>J13/'[5]סכום נכסי הקרן'!$C$42</f>
        <v>4.3892869116011961E-6</v>
      </c>
    </row>
    <row r="14" spans="2:13">
      <c r="B14" s="89" t="s">
        <v>642</v>
      </c>
      <c r="C14" s="86" t="s">
        <v>643</v>
      </c>
      <c r="D14" s="86">
        <v>12</v>
      </c>
      <c r="E14" s="86" t="s">
        <v>640</v>
      </c>
      <c r="F14" s="86" t="s">
        <v>641</v>
      </c>
      <c r="G14" s="99" t="s">
        <v>156</v>
      </c>
      <c r="H14" s="100">
        <v>0</v>
      </c>
      <c r="I14" s="100">
        <v>0</v>
      </c>
      <c r="J14" s="96">
        <v>310.31396884099996</v>
      </c>
      <c r="K14" s="97">
        <f t="shared" si="0"/>
        <v>4.3137309653711849E-3</v>
      </c>
      <c r="L14" s="97">
        <f>J14/'[5]סכום נכסי הקרן'!$C$42</f>
        <v>4.2158786845431125E-4</v>
      </c>
    </row>
    <row r="15" spans="2:13">
      <c r="B15" s="89" t="s">
        <v>644</v>
      </c>
      <c r="C15" s="86" t="s">
        <v>645</v>
      </c>
      <c r="D15" s="86">
        <v>10</v>
      </c>
      <c r="E15" s="86" t="s">
        <v>640</v>
      </c>
      <c r="F15" s="86" t="s">
        <v>641</v>
      </c>
      <c r="G15" s="99" t="s">
        <v>156</v>
      </c>
      <c r="H15" s="100">
        <v>0</v>
      </c>
      <c r="I15" s="100">
        <v>0</v>
      </c>
      <c r="J15" s="96">
        <v>260.55029877699991</v>
      </c>
      <c r="K15" s="97">
        <f t="shared" si="0"/>
        <v>3.6219571296416558E-3</v>
      </c>
      <c r="L15" s="97">
        <f>J15/'[5]סכום נכסי הקרן'!$C$42</f>
        <v>3.5397969835773691E-4</v>
      </c>
    </row>
    <row r="16" spans="2:13">
      <c r="B16" s="89" t="s">
        <v>644</v>
      </c>
      <c r="C16" s="86" t="s">
        <v>646</v>
      </c>
      <c r="D16" s="86">
        <v>10</v>
      </c>
      <c r="E16" s="86" t="s">
        <v>640</v>
      </c>
      <c r="F16" s="86" t="s">
        <v>641</v>
      </c>
      <c r="G16" s="99" t="s">
        <v>156</v>
      </c>
      <c r="H16" s="100">
        <v>0</v>
      </c>
      <c r="I16" s="100">
        <v>0</v>
      </c>
      <c r="J16" s="96">
        <v>57110.154999999999</v>
      </c>
      <c r="K16" s="97">
        <f t="shared" si="0"/>
        <v>0.79389866005960541</v>
      </c>
      <c r="L16" s="97">
        <f>J16/'[5]סכום נכסי הקרן'!$C$42</f>
        <v>7.7588993507030871E-2</v>
      </c>
    </row>
    <row r="17" spans="2:12">
      <c r="B17" s="89" t="s">
        <v>647</v>
      </c>
      <c r="C17" s="86" t="s">
        <v>648</v>
      </c>
      <c r="D17" s="86">
        <v>20</v>
      </c>
      <c r="E17" s="86" t="s">
        <v>640</v>
      </c>
      <c r="F17" s="86" t="s">
        <v>641</v>
      </c>
      <c r="G17" s="99" t="s">
        <v>156</v>
      </c>
      <c r="H17" s="100">
        <v>0</v>
      </c>
      <c r="I17" s="100">
        <v>0</v>
      </c>
      <c r="J17" s="96">
        <v>413.7252885019999</v>
      </c>
      <c r="K17" s="97">
        <f t="shared" si="0"/>
        <v>5.7512705432949951E-3</v>
      </c>
      <c r="L17" s="97">
        <f>J17/'[5]סכום נכסי הקרן'!$C$42</f>
        <v>5.6208092454443771E-4</v>
      </c>
    </row>
    <row r="18" spans="2:12">
      <c r="B18" s="89" t="s">
        <v>649</v>
      </c>
      <c r="C18" s="86" t="s">
        <v>650</v>
      </c>
      <c r="D18" s="86">
        <v>26</v>
      </c>
      <c r="E18" s="86" t="s">
        <v>640</v>
      </c>
      <c r="F18" s="86" t="s">
        <v>641</v>
      </c>
      <c r="G18" s="99" t="s">
        <v>156</v>
      </c>
      <c r="H18" s="100">
        <v>0</v>
      </c>
      <c r="I18" s="100">
        <v>0</v>
      </c>
      <c r="J18" s="96">
        <v>5.1250799999999987</v>
      </c>
      <c r="K18" s="97">
        <f t="shared" si="0"/>
        <v>7.1244669966283254E-5</v>
      </c>
      <c r="L18" s="97">
        <f>J18/'[5]סכום נכסי הקרן'!$C$42</f>
        <v>6.9628562353405221E-6</v>
      </c>
    </row>
    <row r="19" spans="2:12">
      <c r="B19" s="85"/>
      <c r="C19" s="86"/>
      <c r="D19" s="86"/>
      <c r="E19" s="86"/>
      <c r="F19" s="86"/>
      <c r="G19" s="86"/>
      <c r="H19" s="86"/>
      <c r="I19" s="86"/>
      <c r="J19" s="86"/>
      <c r="K19" s="97"/>
      <c r="L19" s="86"/>
    </row>
    <row r="20" spans="2:12">
      <c r="B20" s="104" t="s">
        <v>34</v>
      </c>
      <c r="C20" s="84"/>
      <c r="D20" s="84"/>
      <c r="E20" s="84"/>
      <c r="F20" s="84"/>
      <c r="G20" s="84"/>
      <c r="H20" s="84"/>
      <c r="I20" s="84"/>
      <c r="J20" s="93">
        <f>SUM(J21:J31)</f>
        <v>9977.2261200000012</v>
      </c>
      <c r="K20" s="94">
        <f t="shared" ref="K20:K31" si="1">J20/$J$10</f>
        <v>0.13869523638623807</v>
      </c>
      <c r="L20" s="94">
        <f>J20/'[5]סכום נכסי הקרן'!$C$42</f>
        <v>1.3554908626020344E-2</v>
      </c>
    </row>
    <row r="21" spans="2:12">
      <c r="B21" s="89" t="s">
        <v>644</v>
      </c>
      <c r="C21" s="86" t="s">
        <v>651</v>
      </c>
      <c r="D21" s="86">
        <v>10</v>
      </c>
      <c r="E21" s="86" t="s">
        <v>640</v>
      </c>
      <c r="F21" s="86" t="s">
        <v>641</v>
      </c>
      <c r="G21" s="99" t="s">
        <v>157</v>
      </c>
      <c r="H21" s="100">
        <v>0</v>
      </c>
      <c r="I21" s="100">
        <v>0</v>
      </c>
      <c r="J21" s="96">
        <v>342.21751</v>
      </c>
      <c r="K21" s="97">
        <f t="shared" si="1"/>
        <v>4.7572278982246606E-3</v>
      </c>
      <c r="L21" s="97">
        <f>J21/'[5]סכום נכסי הקרן'!$C$42</f>
        <v>4.6493153733136031E-4</v>
      </c>
    </row>
    <row r="22" spans="2:12">
      <c r="B22" s="89" t="s">
        <v>644</v>
      </c>
      <c r="C22" s="86" t="s">
        <v>652</v>
      </c>
      <c r="D22" s="86">
        <v>10</v>
      </c>
      <c r="E22" s="86" t="s">
        <v>640</v>
      </c>
      <c r="F22" s="86" t="s">
        <v>641</v>
      </c>
      <c r="G22" s="99" t="s">
        <v>158</v>
      </c>
      <c r="H22" s="100">
        <v>0</v>
      </c>
      <c r="I22" s="100">
        <v>0</v>
      </c>
      <c r="J22" s="96">
        <v>0.9617199999999998</v>
      </c>
      <c r="K22" s="97">
        <f t="shared" si="1"/>
        <v>1.3369044775881338E-5</v>
      </c>
      <c r="L22" s="97">
        <f>J22/'[5]סכום נכסי הקרן'!$C$42</f>
        <v>1.306578258027521E-6</v>
      </c>
    </row>
    <row r="23" spans="2:12">
      <c r="B23" s="89" t="s">
        <v>644</v>
      </c>
      <c r="C23" s="86" t="s">
        <v>653</v>
      </c>
      <c r="D23" s="86">
        <v>10</v>
      </c>
      <c r="E23" s="86" t="s">
        <v>640</v>
      </c>
      <c r="F23" s="86" t="s">
        <v>641</v>
      </c>
      <c r="G23" s="99" t="s">
        <v>165</v>
      </c>
      <c r="H23" s="100">
        <v>0</v>
      </c>
      <c r="I23" s="100">
        <v>0</v>
      </c>
      <c r="J23" s="96">
        <v>1547.4</v>
      </c>
      <c r="K23" s="97">
        <f t="shared" si="1"/>
        <v>2.1510689063551542E-2</v>
      </c>
      <c r="L23" s="97">
        <f>J23/'[5]סכום נכסי הקרן'!$C$42</f>
        <v>2.102274254951323E-3</v>
      </c>
    </row>
    <row r="24" spans="2:12">
      <c r="B24" s="89" t="s">
        <v>644</v>
      </c>
      <c r="C24" s="86" t="s">
        <v>654</v>
      </c>
      <c r="D24" s="86">
        <v>10</v>
      </c>
      <c r="E24" s="86" t="s">
        <v>640</v>
      </c>
      <c r="F24" s="86" t="s">
        <v>641</v>
      </c>
      <c r="G24" s="99" t="s">
        <v>159</v>
      </c>
      <c r="H24" s="100">
        <v>0</v>
      </c>
      <c r="I24" s="100">
        <v>0</v>
      </c>
      <c r="J24" s="96">
        <v>10.006299999999998</v>
      </c>
      <c r="K24" s="97">
        <f t="shared" si="1"/>
        <v>1.390993976842547E-4</v>
      </c>
      <c r="L24" s="97">
        <f>J24/'[5]סכום נכסי הקרן'!$C$42</f>
        <v>1.3594407960009964E-5</v>
      </c>
    </row>
    <row r="25" spans="2:12">
      <c r="B25" s="89" t="s">
        <v>644</v>
      </c>
      <c r="C25" s="86" t="s">
        <v>655</v>
      </c>
      <c r="D25" s="86">
        <v>10</v>
      </c>
      <c r="E25" s="86" t="s">
        <v>640</v>
      </c>
      <c r="F25" s="86" t="s">
        <v>641</v>
      </c>
      <c r="G25" s="99" t="s">
        <v>164</v>
      </c>
      <c r="H25" s="100">
        <v>0</v>
      </c>
      <c r="I25" s="100">
        <v>0</v>
      </c>
      <c r="J25" s="96">
        <v>0.30984999999999996</v>
      </c>
      <c r="K25" s="97">
        <f t="shared" si="1"/>
        <v>4.3072812500590956E-6</v>
      </c>
      <c r="L25" s="97">
        <f>J25/'[5]סכום נכסי הקרן'!$C$42</f>
        <v>4.2095752739864765E-7</v>
      </c>
    </row>
    <row r="26" spans="2:12">
      <c r="B26" s="89" t="s">
        <v>644</v>
      </c>
      <c r="C26" s="86" t="s">
        <v>656</v>
      </c>
      <c r="D26" s="86">
        <v>10</v>
      </c>
      <c r="E26" s="86" t="s">
        <v>640</v>
      </c>
      <c r="F26" s="86" t="s">
        <v>641</v>
      </c>
      <c r="G26" s="99" t="s">
        <v>155</v>
      </c>
      <c r="H26" s="100">
        <v>0</v>
      </c>
      <c r="I26" s="100">
        <v>0</v>
      </c>
      <c r="J26" s="96">
        <v>8048.7240000000002</v>
      </c>
      <c r="K26" s="97">
        <f t="shared" si="1"/>
        <v>0.11188677738292931</v>
      </c>
      <c r="L26" s="97">
        <f>J26/'[5]סכום נכסי הקרן'!$C$42</f>
        <v>1.0934874790234479E-2</v>
      </c>
    </row>
    <row r="27" spans="2:12">
      <c r="B27" s="89" t="s">
        <v>649</v>
      </c>
      <c r="C27" s="86" t="s">
        <v>657</v>
      </c>
      <c r="D27" s="86">
        <v>26</v>
      </c>
      <c r="E27" s="86" t="s">
        <v>640</v>
      </c>
      <c r="F27" s="86" t="s">
        <v>641</v>
      </c>
      <c r="G27" s="99" t="s">
        <v>155</v>
      </c>
      <c r="H27" s="100">
        <v>0</v>
      </c>
      <c r="I27" s="100">
        <v>0</v>
      </c>
      <c r="J27" s="96">
        <v>23.831330000000001</v>
      </c>
      <c r="K27" s="97">
        <f t="shared" si="1"/>
        <v>3.312836561980663E-4</v>
      </c>
      <c r="L27" s="97">
        <f>J27/'[5]סכום נכסי הקרן'!$C$42</f>
        <v>3.2376884787546279E-5</v>
      </c>
    </row>
    <row r="28" spans="2:12">
      <c r="B28" s="89" t="s">
        <v>649</v>
      </c>
      <c r="C28" s="86" t="s">
        <v>658</v>
      </c>
      <c r="D28" s="86">
        <v>26</v>
      </c>
      <c r="E28" s="86" t="s">
        <v>640</v>
      </c>
      <c r="F28" s="86" t="s">
        <v>641</v>
      </c>
      <c r="G28" s="99" t="s">
        <v>164</v>
      </c>
      <c r="H28" s="100">
        <v>0</v>
      </c>
      <c r="I28" s="100">
        <v>0</v>
      </c>
      <c r="J28" s="96">
        <v>2.0903499999999999</v>
      </c>
      <c r="K28" s="97">
        <f t="shared" si="1"/>
        <v>2.9058335843346882E-5</v>
      </c>
      <c r="L28" s="97">
        <f>J28/'[5]סכום נכסי הקרן'!$C$42</f>
        <v>2.8399179196313157E-6</v>
      </c>
    </row>
    <row r="29" spans="2:12">
      <c r="B29" s="89" t="s">
        <v>649</v>
      </c>
      <c r="C29" s="86" t="s">
        <v>659</v>
      </c>
      <c r="D29" s="86">
        <v>26</v>
      </c>
      <c r="E29" s="86" t="s">
        <v>640</v>
      </c>
      <c r="F29" s="86" t="s">
        <v>641</v>
      </c>
      <c r="G29" s="99" t="s">
        <v>165</v>
      </c>
      <c r="H29" s="100">
        <v>0</v>
      </c>
      <c r="I29" s="100">
        <v>0</v>
      </c>
      <c r="J29" s="96">
        <v>0.23612999999999998</v>
      </c>
      <c r="K29" s="97">
        <f t="shared" si="1"/>
        <v>3.2824861112682079E-6</v>
      </c>
      <c r="L29" s="97">
        <f>J29/'[5]סכום נכסי הקרן'!$C$42</f>
        <v>3.208026494905363E-7</v>
      </c>
    </row>
    <row r="30" spans="2:12">
      <c r="B30" s="89" t="s">
        <v>649</v>
      </c>
      <c r="C30" s="86" t="s">
        <v>660</v>
      </c>
      <c r="D30" s="86">
        <v>26</v>
      </c>
      <c r="E30" s="86" t="s">
        <v>640</v>
      </c>
      <c r="F30" s="86" t="s">
        <v>641</v>
      </c>
      <c r="G30" s="99" t="s">
        <v>158</v>
      </c>
      <c r="H30" s="100">
        <v>0</v>
      </c>
      <c r="I30" s="100">
        <v>0</v>
      </c>
      <c r="J30" s="96">
        <v>1.4460799999999998</v>
      </c>
      <c r="K30" s="97">
        <f t="shared" si="1"/>
        <v>2.0102221300905137E-5</v>
      </c>
      <c r="L30" s="97">
        <f>J30/'[5]סכום נכסי הקרן'!$C$42</f>
        <v>1.9646224341476083E-6</v>
      </c>
    </row>
    <row r="31" spans="2:12">
      <c r="B31" s="89" t="s">
        <v>649</v>
      </c>
      <c r="C31" s="86" t="s">
        <v>661</v>
      </c>
      <c r="D31" s="86">
        <v>26</v>
      </c>
      <c r="E31" s="86" t="s">
        <v>640</v>
      </c>
      <c r="F31" s="86" t="s">
        <v>641</v>
      </c>
      <c r="G31" s="99" t="s">
        <v>157</v>
      </c>
      <c r="H31" s="100">
        <v>0</v>
      </c>
      <c r="I31" s="100">
        <v>0</v>
      </c>
      <c r="J31" s="96">
        <v>2.8499999999999997E-3</v>
      </c>
      <c r="K31" s="97">
        <f t="shared" si="1"/>
        <v>3.9618368767688952E-8</v>
      </c>
      <c r="L31" s="97">
        <f>J31/'[5]סכום נכסי הקרן'!$C$42</f>
        <v>3.8719669294372951E-9</v>
      </c>
    </row>
    <row r="32" spans="2:12">
      <c r="B32" s="85"/>
      <c r="C32" s="86"/>
      <c r="D32" s="86"/>
      <c r="E32" s="86"/>
      <c r="F32" s="86"/>
      <c r="G32" s="86"/>
      <c r="H32" s="86"/>
      <c r="I32" s="86"/>
      <c r="J32" s="86"/>
      <c r="K32" s="97"/>
      <c r="L32" s="86"/>
    </row>
    <row r="33" spans="2:12">
      <c r="B33" s="83" t="s">
        <v>222</v>
      </c>
      <c r="C33" s="84"/>
      <c r="D33" s="84"/>
      <c r="E33" s="84"/>
      <c r="F33" s="84"/>
      <c r="G33" s="84"/>
      <c r="H33" s="84"/>
      <c r="I33" s="84"/>
      <c r="J33" s="93">
        <f>J34</f>
        <v>3856.0022099999996</v>
      </c>
      <c r="K33" s="94">
        <f t="shared" ref="K33:K36" si="2">J33/$J$10</f>
        <v>5.3602988605194239E-2</v>
      </c>
      <c r="L33" s="94">
        <f>J33/'[5]סכום נכסי הקרן'!$C$42</f>
        <v>5.2387063287568855E-3</v>
      </c>
    </row>
    <row r="34" spans="2:12" s="102" customFormat="1">
      <c r="B34" s="124" t="s">
        <v>35</v>
      </c>
      <c r="C34" s="117"/>
      <c r="D34" s="117"/>
      <c r="E34" s="117"/>
      <c r="F34" s="117"/>
      <c r="G34" s="117"/>
      <c r="H34" s="119">
        <v>0</v>
      </c>
      <c r="I34" s="119">
        <v>0</v>
      </c>
      <c r="J34" s="118">
        <f>SUM(J35:J36)</f>
        <v>3856.0022099999996</v>
      </c>
      <c r="K34" s="121">
        <f t="shared" si="2"/>
        <v>5.3602988605194239E-2</v>
      </c>
      <c r="L34" s="121">
        <f>J34/'[5]סכום נכסי הקרן'!$C$42</f>
        <v>5.2387063287568855E-3</v>
      </c>
    </row>
    <row r="35" spans="2:12">
      <c r="B35" s="89" t="s">
        <v>662</v>
      </c>
      <c r="C35" s="86" t="s">
        <v>663</v>
      </c>
      <c r="D35" s="86"/>
      <c r="E35" s="86" t="s">
        <v>248</v>
      </c>
      <c r="F35" s="86" t="s">
        <v>664</v>
      </c>
      <c r="G35" s="99"/>
      <c r="H35" s="100">
        <v>0</v>
      </c>
      <c r="I35" s="100">
        <v>0</v>
      </c>
      <c r="J35" s="96">
        <v>4204.2022099999995</v>
      </c>
      <c r="K35" s="97">
        <f t="shared" si="2"/>
        <v>5.8443380185864167E-2</v>
      </c>
      <c r="L35" s="97">
        <f>J35/'[5]סכום נכסי הקרן'!$C$42</f>
        <v>5.7117655865919961E-3</v>
      </c>
    </row>
    <row r="36" spans="2:12">
      <c r="B36" s="89" t="s">
        <v>665</v>
      </c>
      <c r="C36" s="86" t="s">
        <v>666</v>
      </c>
      <c r="D36" s="86"/>
      <c r="E36" s="86" t="s">
        <v>248</v>
      </c>
      <c r="F36" s="86" t="s">
        <v>664</v>
      </c>
      <c r="G36" s="99"/>
      <c r="H36" s="100">
        <v>0</v>
      </c>
      <c r="I36" s="100">
        <v>0</v>
      </c>
      <c r="J36" s="96">
        <v>-348.19999999999993</v>
      </c>
      <c r="K36" s="97">
        <f t="shared" si="2"/>
        <v>-4.8403915806699274E-3</v>
      </c>
      <c r="L36" s="97">
        <f>J36/'[5]סכום נכסי הקרן'!$C$42</f>
        <v>-4.7305925783511086E-4</v>
      </c>
    </row>
    <row r="37" spans="2:12">
      <c r="B37" s="6"/>
      <c r="D37" s="1"/>
    </row>
    <row r="38" spans="2:12">
      <c r="D38" s="1"/>
    </row>
    <row r="39" spans="2:12">
      <c r="D39" s="1"/>
    </row>
    <row r="40" spans="2:12">
      <c r="D40" s="1"/>
    </row>
    <row r="41" spans="2:12">
      <c r="B41" s="125" t="s">
        <v>242</v>
      </c>
      <c r="D41" s="1"/>
    </row>
    <row r="42" spans="2:12">
      <c r="B42" s="111"/>
      <c r="D42" s="1"/>
    </row>
    <row r="43" spans="2:12">
      <c r="D43" s="1"/>
    </row>
    <row r="44" spans="2:12"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171</v>
      </c>
      <c r="C1" s="80" t="s" vm="1">
        <v>243</v>
      </c>
    </row>
    <row r="2" spans="2:18">
      <c r="B2" s="58" t="s">
        <v>170</v>
      </c>
      <c r="C2" s="80" t="s">
        <v>244</v>
      </c>
    </row>
    <row r="3" spans="2:18">
      <c r="B3" s="58" t="s">
        <v>172</v>
      </c>
      <c r="C3" s="80" t="s">
        <v>245</v>
      </c>
    </row>
    <row r="4" spans="2:18">
      <c r="B4" s="58" t="s">
        <v>173</v>
      </c>
      <c r="C4" s="80">
        <v>2112</v>
      </c>
    </row>
    <row r="6" spans="2:18" ht="26.25" customHeight="1">
      <c r="B6" s="140" t="s">
        <v>212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8" s="3" customFormat="1" ht="78.75">
      <c r="B7" s="23" t="s">
        <v>107</v>
      </c>
      <c r="C7" s="31" t="s">
        <v>37</v>
      </c>
      <c r="D7" s="31" t="s">
        <v>50</v>
      </c>
      <c r="E7" s="31" t="s">
        <v>15</v>
      </c>
      <c r="F7" s="31" t="s">
        <v>51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209</v>
      </c>
      <c r="L7" s="31" t="s">
        <v>227</v>
      </c>
      <c r="M7" s="31" t="s">
        <v>210</v>
      </c>
      <c r="N7" s="31" t="s">
        <v>48</v>
      </c>
      <c r="O7" s="31" t="s">
        <v>174</v>
      </c>
      <c r="P7" s="32" t="s">
        <v>176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234</v>
      </c>
      <c r="M8" s="33" t="s">
        <v>230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171</v>
      </c>
      <c r="C1" s="80" t="s" vm="1">
        <v>243</v>
      </c>
    </row>
    <row r="2" spans="2:18">
      <c r="B2" s="58" t="s">
        <v>170</v>
      </c>
      <c r="C2" s="80" t="s">
        <v>244</v>
      </c>
    </row>
    <row r="3" spans="2:18">
      <c r="B3" s="58" t="s">
        <v>172</v>
      </c>
      <c r="C3" s="80" t="s">
        <v>245</v>
      </c>
    </row>
    <row r="4" spans="2:18">
      <c r="B4" s="58" t="s">
        <v>173</v>
      </c>
      <c r="C4" s="80">
        <v>2112</v>
      </c>
    </row>
    <row r="6" spans="2:18" ht="26.25" customHeight="1">
      <c r="B6" s="140" t="s">
        <v>214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8" s="3" customFormat="1" ht="78.75">
      <c r="B7" s="23" t="s">
        <v>107</v>
      </c>
      <c r="C7" s="31" t="s">
        <v>37</v>
      </c>
      <c r="D7" s="31" t="s">
        <v>50</v>
      </c>
      <c r="E7" s="31" t="s">
        <v>15</v>
      </c>
      <c r="F7" s="31" t="s">
        <v>51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209</v>
      </c>
      <c r="L7" s="31" t="s">
        <v>227</v>
      </c>
      <c r="M7" s="31" t="s">
        <v>210</v>
      </c>
      <c r="N7" s="31" t="s">
        <v>48</v>
      </c>
      <c r="O7" s="31" t="s">
        <v>174</v>
      </c>
      <c r="P7" s="32" t="s">
        <v>176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234</v>
      </c>
      <c r="M8" s="33" t="s">
        <v>230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11" workbookViewId="0">
      <selection activeCell="F28" sqref="F28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171</v>
      </c>
      <c r="C1" s="80" t="s" vm="1">
        <v>243</v>
      </c>
    </row>
    <row r="2" spans="2:53">
      <c r="B2" s="58" t="s">
        <v>170</v>
      </c>
      <c r="C2" s="80" t="s">
        <v>244</v>
      </c>
    </row>
    <row r="3" spans="2:53">
      <c r="B3" s="58" t="s">
        <v>172</v>
      </c>
      <c r="C3" s="80" t="s">
        <v>245</v>
      </c>
    </row>
    <row r="4" spans="2:53">
      <c r="B4" s="58" t="s">
        <v>173</v>
      </c>
      <c r="C4" s="80">
        <v>2112</v>
      </c>
    </row>
    <row r="6" spans="2:53" ht="21.75" customHeight="1">
      <c r="B6" s="131" t="s">
        <v>201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2:53" ht="27.75" customHeight="1">
      <c r="B7" s="134" t="s">
        <v>76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  <c r="AU7" s="3"/>
      <c r="AV7" s="3"/>
    </row>
    <row r="8" spans="2:53" s="3" customFormat="1" ht="66" customHeight="1">
      <c r="B8" s="23" t="s">
        <v>106</v>
      </c>
      <c r="C8" s="31" t="s">
        <v>37</v>
      </c>
      <c r="D8" s="31" t="s">
        <v>111</v>
      </c>
      <c r="E8" s="31" t="s">
        <v>15</v>
      </c>
      <c r="F8" s="31" t="s">
        <v>51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227</v>
      </c>
      <c r="M8" s="31" t="s">
        <v>226</v>
      </c>
      <c r="N8" s="31" t="s">
        <v>241</v>
      </c>
      <c r="O8" s="31" t="s">
        <v>49</v>
      </c>
      <c r="P8" s="31" t="s">
        <v>229</v>
      </c>
      <c r="Q8" s="31" t="s">
        <v>174</v>
      </c>
      <c r="R8" s="74" t="s">
        <v>176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234</v>
      </c>
      <c r="M9" s="33"/>
      <c r="N9" s="17" t="s">
        <v>230</v>
      </c>
      <c r="O9" s="33" t="s">
        <v>235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104</v>
      </c>
      <c r="R10" s="21" t="s">
        <v>105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1" t="s">
        <v>28</v>
      </c>
      <c r="C11" s="82"/>
      <c r="D11" s="82"/>
      <c r="E11" s="82"/>
      <c r="F11" s="82"/>
      <c r="G11" s="82"/>
      <c r="H11" s="90">
        <v>4.9049377132680805</v>
      </c>
      <c r="I11" s="82"/>
      <c r="J11" s="82"/>
      <c r="K11" s="91">
        <v>2.5072907592791488E-3</v>
      </c>
      <c r="L11" s="90"/>
      <c r="M11" s="92"/>
      <c r="N11" s="90"/>
      <c r="O11" s="90">
        <v>55644.684015159</v>
      </c>
      <c r="P11" s="82"/>
      <c r="Q11" s="91">
        <f>O11/$O$11</f>
        <v>1</v>
      </c>
      <c r="R11" s="91">
        <f>O11/'סכום נכסי הקרן'!$C$42</f>
        <v>7.5598074018868533E-2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3" t="s">
        <v>223</v>
      </c>
      <c r="C12" s="84"/>
      <c r="D12" s="84"/>
      <c r="E12" s="84"/>
      <c r="F12" s="84"/>
      <c r="G12" s="84"/>
      <c r="H12" s="93">
        <v>4.9049377132680823</v>
      </c>
      <c r="I12" s="84"/>
      <c r="J12" s="84"/>
      <c r="K12" s="94">
        <v>2.5072907592791492E-3</v>
      </c>
      <c r="L12" s="93"/>
      <c r="M12" s="95"/>
      <c r="N12" s="93"/>
      <c r="O12" s="93">
        <v>55644.684015158993</v>
      </c>
      <c r="P12" s="84"/>
      <c r="Q12" s="94">
        <f t="shared" ref="Q12:Q26" si="0">O12/$O$11</f>
        <v>0.99999999999999989</v>
      </c>
      <c r="R12" s="94">
        <f>O12/'סכום נכסי הקרן'!$C$42</f>
        <v>7.5598074018868519E-2</v>
      </c>
      <c r="AW12" s="4"/>
    </row>
    <row r="13" spans="2:53" s="102" customFormat="1">
      <c r="B13" s="124" t="s">
        <v>27</v>
      </c>
      <c r="C13" s="117"/>
      <c r="D13" s="117"/>
      <c r="E13" s="117"/>
      <c r="F13" s="117"/>
      <c r="G13" s="117"/>
      <c r="H13" s="118">
        <v>6.6902408837272205</v>
      </c>
      <c r="I13" s="117"/>
      <c r="J13" s="117"/>
      <c r="K13" s="121">
        <v>-5.9538365437591112E-3</v>
      </c>
      <c r="L13" s="118"/>
      <c r="M13" s="120"/>
      <c r="N13" s="118"/>
      <c r="O13" s="118">
        <v>13760.408828343996</v>
      </c>
      <c r="P13" s="117"/>
      <c r="Q13" s="121">
        <f t="shared" si="0"/>
        <v>0.24729062752149544</v>
      </c>
      <c r="R13" s="121">
        <f>O13/'סכום נכסי הקרן'!$C$42</f>
        <v>1.8694695163542462E-2</v>
      </c>
    </row>
    <row r="14" spans="2:53">
      <c r="B14" s="87" t="s">
        <v>26</v>
      </c>
      <c r="C14" s="84"/>
      <c r="D14" s="84"/>
      <c r="E14" s="84"/>
      <c r="F14" s="84"/>
      <c r="G14" s="84"/>
      <c r="H14" s="93">
        <v>6.6902408837272205</v>
      </c>
      <c r="I14" s="84"/>
      <c r="J14" s="84"/>
      <c r="K14" s="94">
        <v>-5.9538365437591112E-3</v>
      </c>
      <c r="L14" s="93"/>
      <c r="M14" s="95"/>
      <c r="N14" s="93"/>
      <c r="O14" s="93">
        <v>13760.408828343996</v>
      </c>
      <c r="P14" s="84"/>
      <c r="Q14" s="94">
        <f t="shared" si="0"/>
        <v>0.24729062752149544</v>
      </c>
      <c r="R14" s="94">
        <f>O14/'סכום נכסי הקרן'!$C$42</f>
        <v>1.8694695163542462E-2</v>
      </c>
    </row>
    <row r="15" spans="2:53">
      <c r="B15" s="88" t="s">
        <v>246</v>
      </c>
      <c r="C15" s="86" t="s">
        <v>247</v>
      </c>
      <c r="D15" s="99" t="s">
        <v>112</v>
      </c>
      <c r="E15" s="86" t="s">
        <v>248</v>
      </c>
      <c r="F15" s="86"/>
      <c r="G15" s="86"/>
      <c r="H15" s="96">
        <v>1.7999999999999017</v>
      </c>
      <c r="I15" s="99" t="s">
        <v>156</v>
      </c>
      <c r="J15" s="100">
        <v>0.04</v>
      </c>
      <c r="K15" s="97">
        <v>-9.1999999999996061E-3</v>
      </c>
      <c r="L15" s="96">
        <v>1406135.3729659999</v>
      </c>
      <c r="M15" s="98">
        <v>144.5</v>
      </c>
      <c r="N15" s="86"/>
      <c r="O15" s="96">
        <v>2031.8655428989998</v>
      </c>
      <c r="P15" s="97">
        <v>9.0439466669865395E-5</v>
      </c>
      <c r="Q15" s="97">
        <f t="shared" si="0"/>
        <v>3.6514998312246125E-2</v>
      </c>
      <c r="R15" s="97">
        <f>O15/'סכום נכסי הקרן'!$C$42</f>
        <v>2.7604635452080422E-3</v>
      </c>
    </row>
    <row r="16" spans="2:53" ht="20.25">
      <c r="B16" s="88" t="s">
        <v>249</v>
      </c>
      <c r="C16" s="86" t="s">
        <v>250</v>
      </c>
      <c r="D16" s="99" t="s">
        <v>112</v>
      </c>
      <c r="E16" s="86" t="s">
        <v>248</v>
      </c>
      <c r="F16" s="86"/>
      <c r="G16" s="86"/>
      <c r="H16" s="96">
        <v>4.5200000000003211</v>
      </c>
      <c r="I16" s="99" t="s">
        <v>156</v>
      </c>
      <c r="J16" s="100">
        <v>0.04</v>
      </c>
      <c r="K16" s="97">
        <v>-9.3000000000015345E-3</v>
      </c>
      <c r="L16" s="96">
        <v>875835.8026869999</v>
      </c>
      <c r="M16" s="98">
        <v>155.94999999999999</v>
      </c>
      <c r="N16" s="86"/>
      <c r="O16" s="96">
        <v>1365.8659014030002</v>
      </c>
      <c r="P16" s="97">
        <v>7.5386795807140251E-5</v>
      </c>
      <c r="Q16" s="97">
        <f t="shared" si="0"/>
        <v>2.4546206445002081E-2</v>
      </c>
      <c r="R16" s="97">
        <f>O16/'סכום נכסי הקרן'!$C$42</f>
        <v>1.8556459317116952E-3</v>
      </c>
      <c r="AU16" s="4"/>
    </row>
    <row r="17" spans="2:48" ht="20.25">
      <c r="B17" s="88" t="s">
        <v>251</v>
      </c>
      <c r="C17" s="86" t="s">
        <v>252</v>
      </c>
      <c r="D17" s="99" t="s">
        <v>112</v>
      </c>
      <c r="E17" s="86" t="s">
        <v>248</v>
      </c>
      <c r="F17" s="86"/>
      <c r="G17" s="86"/>
      <c r="H17" s="96">
        <v>7.4899999999929703</v>
      </c>
      <c r="I17" s="99" t="s">
        <v>156</v>
      </c>
      <c r="J17" s="100">
        <v>7.4999999999999997E-3</v>
      </c>
      <c r="K17" s="97">
        <v>-7.1000000000010907E-3</v>
      </c>
      <c r="L17" s="96">
        <v>481946.11173699988</v>
      </c>
      <c r="M17" s="98">
        <v>113.96</v>
      </c>
      <c r="N17" s="86"/>
      <c r="O17" s="96">
        <v>549.22579921399995</v>
      </c>
      <c r="P17" s="97">
        <v>3.4973182684375797E-5</v>
      </c>
      <c r="Q17" s="97">
        <f t="shared" si="0"/>
        <v>9.8702294556004145E-3</v>
      </c>
      <c r="R17" s="97">
        <f>O17/'סכום נכסי הקרן'!$C$42</f>
        <v>7.4617033696769669E-4</v>
      </c>
      <c r="AV17" s="4"/>
    </row>
    <row r="18" spans="2:48">
      <c r="B18" s="88" t="s">
        <v>253</v>
      </c>
      <c r="C18" s="86" t="s">
        <v>254</v>
      </c>
      <c r="D18" s="99" t="s">
        <v>112</v>
      </c>
      <c r="E18" s="86" t="s">
        <v>248</v>
      </c>
      <c r="F18" s="86"/>
      <c r="G18" s="86"/>
      <c r="H18" s="96">
        <v>13.419999999999975</v>
      </c>
      <c r="I18" s="99" t="s">
        <v>156</v>
      </c>
      <c r="J18" s="100">
        <v>0.04</v>
      </c>
      <c r="K18" s="97">
        <v>9.9999999999881867E-4</v>
      </c>
      <c r="L18" s="96">
        <v>851511.27980199992</v>
      </c>
      <c r="M18" s="98">
        <v>198.8</v>
      </c>
      <c r="N18" s="86"/>
      <c r="O18" s="96">
        <v>1692.8043839619997</v>
      </c>
      <c r="P18" s="97">
        <v>5.2492425058238693E-5</v>
      </c>
      <c r="Q18" s="97">
        <f t="shared" si="0"/>
        <v>3.042167304788428E-2</v>
      </c>
      <c r="R18" s="97">
        <f>O18/'סכום נכסי הקרן'!$C$42</f>
        <v>2.2998198908517737E-3</v>
      </c>
      <c r="AU18" s="3"/>
    </row>
    <row r="19" spans="2:48">
      <c r="B19" s="88" t="s">
        <v>255</v>
      </c>
      <c r="C19" s="86" t="s">
        <v>256</v>
      </c>
      <c r="D19" s="99" t="s">
        <v>112</v>
      </c>
      <c r="E19" s="86" t="s">
        <v>248</v>
      </c>
      <c r="F19" s="86"/>
      <c r="G19" s="86"/>
      <c r="H19" s="96">
        <v>17.749999999996295</v>
      </c>
      <c r="I19" s="99" t="s">
        <v>156</v>
      </c>
      <c r="J19" s="100">
        <v>2.75E-2</v>
      </c>
      <c r="K19" s="97">
        <v>5.3999999999925878E-3</v>
      </c>
      <c r="L19" s="96">
        <v>685279.28335199982</v>
      </c>
      <c r="M19" s="98">
        <v>157.5</v>
      </c>
      <c r="N19" s="86"/>
      <c r="O19" s="96">
        <v>1079.3148509199998</v>
      </c>
      <c r="P19" s="97">
        <v>3.8770958172435773E-5</v>
      </c>
      <c r="Q19" s="97">
        <f t="shared" si="0"/>
        <v>1.9396549194635869E-2</v>
      </c>
      <c r="R19" s="97">
        <f>O19/'סכום נכסי הקרן'!$C$42</f>
        <v>1.4663417617267074E-3</v>
      </c>
      <c r="AV19" s="3"/>
    </row>
    <row r="20" spans="2:48">
      <c r="B20" s="88" t="s">
        <v>257</v>
      </c>
      <c r="C20" s="86" t="s">
        <v>258</v>
      </c>
      <c r="D20" s="99" t="s">
        <v>112</v>
      </c>
      <c r="E20" s="86" t="s">
        <v>248</v>
      </c>
      <c r="F20" s="86"/>
      <c r="G20" s="86"/>
      <c r="H20" s="96">
        <v>3.9100000000003754</v>
      </c>
      <c r="I20" s="99" t="s">
        <v>156</v>
      </c>
      <c r="J20" s="100">
        <v>1.7500000000000002E-2</v>
      </c>
      <c r="K20" s="97">
        <v>-9.6000000000009845E-3</v>
      </c>
      <c r="L20" s="96">
        <v>1426435.2202639997</v>
      </c>
      <c r="M20" s="98">
        <v>114</v>
      </c>
      <c r="N20" s="96"/>
      <c r="O20" s="96">
        <v>1626.1361292289998</v>
      </c>
      <c r="P20" s="97">
        <v>8.7098681105737577E-5</v>
      </c>
      <c r="Q20" s="97">
        <f t="shared" si="0"/>
        <v>2.9223566599569508E-2</v>
      </c>
      <c r="R20" s="97">
        <f>O20/'סכום נכסי הקרן'!$C$42</f>
        <v>2.2092453508895898E-3</v>
      </c>
    </row>
    <row r="21" spans="2:48">
      <c r="B21" s="88" t="s">
        <v>259</v>
      </c>
      <c r="C21" s="86" t="s">
        <v>260</v>
      </c>
      <c r="D21" s="99" t="s">
        <v>112</v>
      </c>
      <c r="E21" s="86" t="s">
        <v>248</v>
      </c>
      <c r="F21" s="86"/>
      <c r="G21" s="86"/>
      <c r="H21" s="96">
        <v>9.0000000366839583E-2</v>
      </c>
      <c r="I21" s="99" t="s">
        <v>156</v>
      </c>
      <c r="J21" s="100">
        <v>0.03</v>
      </c>
      <c r="K21" s="97">
        <v>2.049999999833255E-2</v>
      </c>
      <c r="L21" s="96">
        <v>1050.292886</v>
      </c>
      <c r="M21" s="98">
        <v>114.2</v>
      </c>
      <c r="N21" s="86"/>
      <c r="O21" s="96">
        <v>1.1994343839999997</v>
      </c>
      <c r="P21" s="97">
        <v>1.1766946477664842E-7</v>
      </c>
      <c r="Q21" s="97">
        <f t="shared" si="0"/>
        <v>2.1555237579806254E-5</v>
      </c>
      <c r="R21" s="97">
        <f>O21/'סכום נכסי הקרן'!$C$42</f>
        <v>1.6295344460524898E-6</v>
      </c>
    </row>
    <row r="22" spans="2:48">
      <c r="B22" s="88" t="s">
        <v>261</v>
      </c>
      <c r="C22" s="86" t="s">
        <v>262</v>
      </c>
      <c r="D22" s="99" t="s">
        <v>112</v>
      </c>
      <c r="E22" s="86" t="s">
        <v>248</v>
      </c>
      <c r="F22" s="86"/>
      <c r="G22" s="86"/>
      <c r="H22" s="96">
        <v>1.0900000000000889</v>
      </c>
      <c r="I22" s="99" t="s">
        <v>156</v>
      </c>
      <c r="J22" s="100">
        <v>1E-3</v>
      </c>
      <c r="K22" s="97">
        <v>-6.7000000000004443E-3</v>
      </c>
      <c r="L22" s="96">
        <v>875387.52068599989</v>
      </c>
      <c r="M22" s="98">
        <v>102.66</v>
      </c>
      <c r="N22" s="86"/>
      <c r="O22" s="96">
        <v>898.67280028799996</v>
      </c>
      <c r="P22" s="97">
        <v>5.7760617867024501E-5</v>
      </c>
      <c r="Q22" s="97">
        <f t="shared" si="0"/>
        <v>1.6150200440408272E-2</v>
      </c>
      <c r="R22" s="97">
        <f>O22/'סכום נכסי הקרן'!$C$42</f>
        <v>1.2209240483135476E-3</v>
      </c>
    </row>
    <row r="23" spans="2:48">
      <c r="B23" s="88" t="s">
        <v>263</v>
      </c>
      <c r="C23" s="86" t="s">
        <v>264</v>
      </c>
      <c r="D23" s="99" t="s">
        <v>112</v>
      </c>
      <c r="E23" s="86" t="s">
        <v>248</v>
      </c>
      <c r="F23" s="86"/>
      <c r="G23" s="86"/>
      <c r="H23" s="96">
        <v>5.9499999999999202</v>
      </c>
      <c r="I23" s="99" t="s">
        <v>156</v>
      </c>
      <c r="J23" s="100">
        <v>7.4999999999999997E-3</v>
      </c>
      <c r="K23" s="97">
        <v>-8.3000000000004841E-3</v>
      </c>
      <c r="L23" s="96">
        <v>1105851.1866399997</v>
      </c>
      <c r="M23" s="98">
        <v>112.05</v>
      </c>
      <c r="N23" s="86"/>
      <c r="O23" s="96">
        <v>1239.1063165179996</v>
      </c>
      <c r="P23" s="97">
        <v>8.0924804278355029E-5</v>
      </c>
      <c r="Q23" s="97">
        <f t="shared" si="0"/>
        <v>2.2268188569108168E-2</v>
      </c>
      <c r="R23" s="97">
        <f>O23/'סכום נכסי הקרן'!$C$42</f>
        <v>1.6834321677135615E-3</v>
      </c>
    </row>
    <row r="24" spans="2:48">
      <c r="B24" s="88" t="s">
        <v>265</v>
      </c>
      <c r="C24" s="86" t="s">
        <v>266</v>
      </c>
      <c r="D24" s="99" t="s">
        <v>112</v>
      </c>
      <c r="E24" s="86" t="s">
        <v>248</v>
      </c>
      <c r="F24" s="86"/>
      <c r="G24" s="86"/>
      <c r="H24" s="96">
        <v>9.4700000000003026</v>
      </c>
      <c r="I24" s="99" t="s">
        <v>156</v>
      </c>
      <c r="J24" s="100">
        <v>5.0000000000000001E-3</v>
      </c>
      <c r="K24" s="97">
        <v>-4.999999999986281E-3</v>
      </c>
      <c r="L24" s="96">
        <v>328029.91298699996</v>
      </c>
      <c r="M24" s="98">
        <v>111.1</v>
      </c>
      <c r="N24" s="86"/>
      <c r="O24" s="96">
        <v>364.44125078699994</v>
      </c>
      <c r="P24" s="97">
        <v>4.6176122897664735E-5</v>
      </c>
      <c r="Q24" s="97">
        <f t="shared" si="0"/>
        <v>6.5494351749345375E-3</v>
      </c>
      <c r="R24" s="97">
        <f>O24/'סכום נכסי הקרן'!$C$42</f>
        <v>4.9512468513648238E-4</v>
      </c>
    </row>
    <row r="25" spans="2:48">
      <c r="B25" s="88" t="s">
        <v>267</v>
      </c>
      <c r="C25" s="86" t="s">
        <v>268</v>
      </c>
      <c r="D25" s="99" t="s">
        <v>112</v>
      </c>
      <c r="E25" s="86" t="s">
        <v>248</v>
      </c>
      <c r="F25" s="86"/>
      <c r="G25" s="86"/>
      <c r="H25" s="96">
        <v>22.790000000028463</v>
      </c>
      <c r="I25" s="99" t="s">
        <v>156</v>
      </c>
      <c r="J25" s="100">
        <v>0.01</v>
      </c>
      <c r="K25" s="97">
        <v>8.1000000000072993E-3</v>
      </c>
      <c r="L25" s="96">
        <v>450568.97523299995</v>
      </c>
      <c r="M25" s="98">
        <v>106.42</v>
      </c>
      <c r="N25" s="86"/>
      <c r="O25" s="96">
        <v>479.49550276499991</v>
      </c>
      <c r="P25" s="97">
        <v>3.3374629211892668E-5</v>
      </c>
      <c r="Q25" s="97">
        <f t="shared" si="0"/>
        <v>8.6170945392442765E-3</v>
      </c>
      <c r="R25" s="97">
        <f>O25/'סכום נכסי הקרן'!$C$42</f>
        <v>6.5143575080537665E-4</v>
      </c>
    </row>
    <row r="26" spans="2:48">
      <c r="B26" s="88" t="s">
        <v>269</v>
      </c>
      <c r="C26" s="86" t="s">
        <v>270</v>
      </c>
      <c r="D26" s="99" t="s">
        <v>112</v>
      </c>
      <c r="E26" s="86" t="s">
        <v>248</v>
      </c>
      <c r="F26" s="86"/>
      <c r="G26" s="86"/>
      <c r="H26" s="96">
        <v>2.939999999999384</v>
      </c>
      <c r="I26" s="99" t="s">
        <v>156</v>
      </c>
      <c r="J26" s="100">
        <v>2.75E-2</v>
      </c>
      <c r="K26" s="97">
        <v>-0.01</v>
      </c>
      <c r="L26" s="96">
        <v>2087257.2274749996</v>
      </c>
      <c r="M26" s="98">
        <v>116.53</v>
      </c>
      <c r="N26" s="86"/>
      <c r="O26" s="96">
        <v>2432.2809159749995</v>
      </c>
      <c r="P26" s="97">
        <v>1.258806474953019E-4</v>
      </c>
      <c r="Q26" s="97">
        <f t="shared" si="0"/>
        <v>4.3710930505282151E-2</v>
      </c>
      <c r="R26" s="97">
        <f>O26/'סכום נכסי הקרן'!$C$42</f>
        <v>3.3044621597719385E-3</v>
      </c>
    </row>
    <row r="27" spans="2:48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02" customFormat="1">
      <c r="B28" s="124" t="s">
        <v>38</v>
      </c>
      <c r="C28" s="117"/>
      <c r="D28" s="117"/>
      <c r="E28" s="117"/>
      <c r="F28" s="117"/>
      <c r="G28" s="117"/>
      <c r="H28" s="118">
        <v>4.3184049059440124</v>
      </c>
      <c r="I28" s="117"/>
      <c r="J28" s="117"/>
      <c r="K28" s="121">
        <v>5.3905344618099919E-3</v>
      </c>
      <c r="L28" s="118"/>
      <c r="M28" s="120"/>
      <c r="N28" s="117"/>
      <c r="O28" s="118">
        <v>41884.275186815001</v>
      </c>
      <c r="P28" s="117"/>
      <c r="Q28" s="121">
        <f t="shared" ref="Q28:Q41" si="1">O28/$O$11</f>
        <v>0.75270937247850445</v>
      </c>
      <c r="R28" s="121">
        <f>O28/'סכום נכסי הקרן'!$C$42</f>
        <v>5.6903378855326071E-2</v>
      </c>
    </row>
    <row r="29" spans="2:48">
      <c r="B29" s="87" t="s">
        <v>23</v>
      </c>
      <c r="C29" s="84"/>
      <c r="D29" s="84"/>
      <c r="E29" s="84"/>
      <c r="F29" s="84"/>
      <c r="G29" s="84"/>
      <c r="H29" s="93">
        <v>0.56043976997519152</v>
      </c>
      <c r="I29" s="84"/>
      <c r="J29" s="84"/>
      <c r="K29" s="94">
        <v>1.6640419771039602E-3</v>
      </c>
      <c r="L29" s="93"/>
      <c r="M29" s="95"/>
      <c r="N29" s="84"/>
      <c r="O29" s="93">
        <v>14549.646194499997</v>
      </c>
      <c r="P29" s="84"/>
      <c r="Q29" s="94">
        <f t="shared" si="1"/>
        <v>0.26147414532062596</v>
      </c>
      <c r="R29" s="94">
        <f>O29/'סכום נכסי הקרן'!$C$42</f>
        <v>1.976694179196907E-2</v>
      </c>
    </row>
    <row r="30" spans="2:48">
      <c r="B30" s="88" t="s">
        <v>271</v>
      </c>
      <c r="C30" s="86" t="s">
        <v>272</v>
      </c>
      <c r="D30" s="99" t="s">
        <v>112</v>
      </c>
      <c r="E30" s="86" t="s">
        <v>248</v>
      </c>
      <c r="F30" s="86"/>
      <c r="G30" s="86"/>
      <c r="H30" s="96">
        <v>1.9999999999906867E-2</v>
      </c>
      <c r="I30" s="99" t="s">
        <v>156</v>
      </c>
      <c r="J30" s="100">
        <v>0</v>
      </c>
      <c r="K30" s="97">
        <v>0</v>
      </c>
      <c r="L30" s="96">
        <v>1503168.7488569997</v>
      </c>
      <c r="M30" s="98">
        <v>100</v>
      </c>
      <c r="N30" s="86"/>
      <c r="O30" s="96">
        <v>1503.1687488569996</v>
      </c>
      <c r="P30" s="97">
        <v>1.2526406240474997E-4</v>
      </c>
      <c r="Q30" s="97">
        <f t="shared" si="1"/>
        <v>2.7013699070471835E-2</v>
      </c>
      <c r="R30" s="97">
        <f>O30/'סכום נכסי הקרן'!$C$42</f>
        <v>2.0421836218529697E-3</v>
      </c>
    </row>
    <row r="31" spans="2:48">
      <c r="B31" s="88" t="s">
        <v>273</v>
      </c>
      <c r="C31" s="86" t="s">
        <v>274</v>
      </c>
      <c r="D31" s="99" t="s">
        <v>112</v>
      </c>
      <c r="E31" s="86" t="s">
        <v>248</v>
      </c>
      <c r="F31" s="86"/>
      <c r="G31" s="86"/>
      <c r="H31" s="96">
        <v>0.11000000001368149</v>
      </c>
      <c r="I31" s="99" t="s">
        <v>156</v>
      </c>
      <c r="J31" s="100">
        <v>0</v>
      </c>
      <c r="K31" s="97">
        <v>8.9999999996842736E-4</v>
      </c>
      <c r="L31" s="96">
        <v>19005.663399999998</v>
      </c>
      <c r="M31" s="98">
        <v>99.99</v>
      </c>
      <c r="N31" s="86"/>
      <c r="O31" s="96">
        <v>19.003762833999996</v>
      </c>
      <c r="P31" s="97">
        <v>1.5838052833333331E-6</v>
      </c>
      <c r="Q31" s="97">
        <f t="shared" si="1"/>
        <v>3.4151982656281947E-4</v>
      </c>
      <c r="R31" s="97">
        <f>O31/'סכום נכסי הקרן'!$C$42</f>
        <v>2.5818241127407174E-5</v>
      </c>
    </row>
    <row r="32" spans="2:48">
      <c r="B32" s="88" t="s">
        <v>275</v>
      </c>
      <c r="C32" s="86" t="s">
        <v>276</v>
      </c>
      <c r="D32" s="99" t="s">
        <v>112</v>
      </c>
      <c r="E32" s="86" t="s">
        <v>248</v>
      </c>
      <c r="F32" s="86"/>
      <c r="G32" s="86"/>
      <c r="H32" s="96">
        <v>0.28000000000044217</v>
      </c>
      <c r="I32" s="99" t="s">
        <v>156</v>
      </c>
      <c r="J32" s="100">
        <v>0</v>
      </c>
      <c r="K32" s="97">
        <v>1.4000000000022109E-3</v>
      </c>
      <c r="L32" s="96">
        <v>90513.200437000007</v>
      </c>
      <c r="M32" s="98">
        <v>99.96</v>
      </c>
      <c r="N32" s="86"/>
      <c r="O32" s="96">
        <v>90.476995156999962</v>
      </c>
      <c r="P32" s="97">
        <v>9.0513200437000008E-6</v>
      </c>
      <c r="Q32" s="97">
        <f t="shared" si="1"/>
        <v>1.6259773374281679E-3</v>
      </c>
      <c r="R32" s="97">
        <f>O32/'סכום נכסי הקרן'!$C$42</f>
        <v>1.229207551078974E-4</v>
      </c>
    </row>
    <row r="33" spans="2:18">
      <c r="B33" s="88" t="s">
        <v>277</v>
      </c>
      <c r="C33" s="86" t="s">
        <v>278</v>
      </c>
      <c r="D33" s="99" t="s">
        <v>112</v>
      </c>
      <c r="E33" s="86" t="s">
        <v>248</v>
      </c>
      <c r="F33" s="86"/>
      <c r="G33" s="86"/>
      <c r="H33" s="96">
        <v>0.19000000000144981</v>
      </c>
      <c r="I33" s="99" t="s">
        <v>156</v>
      </c>
      <c r="J33" s="100">
        <v>0</v>
      </c>
      <c r="K33" s="97">
        <v>1.599999999985501E-3</v>
      </c>
      <c r="L33" s="96">
        <v>137983.60040499998</v>
      </c>
      <c r="M33" s="98">
        <v>99.97</v>
      </c>
      <c r="N33" s="86"/>
      <c r="O33" s="96">
        <v>137.94220532</v>
      </c>
      <c r="P33" s="97">
        <v>1.1498633367083331E-5</v>
      </c>
      <c r="Q33" s="97">
        <f t="shared" si="1"/>
        <v>2.4789826334968693E-3</v>
      </c>
      <c r="R33" s="97">
        <f>O33/'סכום נכסי הקרן'!$C$42</f>
        <v>1.8740631261858595E-4</v>
      </c>
    </row>
    <row r="34" spans="2:18">
      <c r="B34" s="88" t="s">
        <v>279</v>
      </c>
      <c r="C34" s="86" t="s">
        <v>280</v>
      </c>
      <c r="D34" s="99" t="s">
        <v>112</v>
      </c>
      <c r="E34" s="86" t="s">
        <v>248</v>
      </c>
      <c r="F34" s="86"/>
      <c r="G34" s="86"/>
      <c r="H34" s="96">
        <v>0.36000000000019922</v>
      </c>
      <c r="I34" s="99" t="s">
        <v>156</v>
      </c>
      <c r="J34" s="100">
        <v>0</v>
      </c>
      <c r="K34" s="97">
        <v>1.7000000000023244E-3</v>
      </c>
      <c r="L34" s="96">
        <v>1808214.8769999999</v>
      </c>
      <c r="M34" s="98">
        <v>99.94</v>
      </c>
      <c r="N34" s="86"/>
      <c r="O34" s="96">
        <v>1807.1299480739995</v>
      </c>
      <c r="P34" s="97">
        <v>1.808214877E-4</v>
      </c>
      <c r="Q34" s="97">
        <f t="shared" si="1"/>
        <v>3.2476237039672867E-2</v>
      </c>
      <c r="R34" s="97">
        <f>O34/'סכום נכסי הקרן'!$C$42</f>
        <v>2.4551409715795093E-3</v>
      </c>
    </row>
    <row r="35" spans="2:18">
      <c r="B35" s="88" t="s">
        <v>281</v>
      </c>
      <c r="C35" s="86" t="s">
        <v>282</v>
      </c>
      <c r="D35" s="99" t="s">
        <v>112</v>
      </c>
      <c r="E35" s="86" t="s">
        <v>248</v>
      </c>
      <c r="F35" s="86"/>
      <c r="G35" s="86"/>
      <c r="H35" s="96">
        <v>0.43999999999991807</v>
      </c>
      <c r="I35" s="99" t="s">
        <v>156</v>
      </c>
      <c r="J35" s="100">
        <v>0</v>
      </c>
      <c r="K35" s="97">
        <v>1.8000000000024583E-3</v>
      </c>
      <c r="L35" s="96">
        <v>1954103.4199999997</v>
      </c>
      <c r="M35" s="98">
        <v>99.92</v>
      </c>
      <c r="N35" s="86"/>
      <c r="O35" s="96">
        <v>1952.5401372639999</v>
      </c>
      <c r="P35" s="97">
        <v>1.9541034199999996E-4</v>
      </c>
      <c r="Q35" s="97">
        <f t="shared" si="1"/>
        <v>3.5089428070650547E-2</v>
      </c>
      <c r="R35" s="97">
        <f>O35/'סכום נכסי הקרן'!$C$42</f>
        <v>2.6526931805648034E-3</v>
      </c>
    </row>
    <row r="36" spans="2:18">
      <c r="B36" s="88" t="s">
        <v>283</v>
      </c>
      <c r="C36" s="86" t="s">
        <v>284</v>
      </c>
      <c r="D36" s="99" t="s">
        <v>112</v>
      </c>
      <c r="E36" s="86" t="s">
        <v>248</v>
      </c>
      <c r="F36" s="86"/>
      <c r="G36" s="86"/>
      <c r="H36" s="96">
        <v>0.53000000000022918</v>
      </c>
      <c r="I36" s="99" t="s">
        <v>156</v>
      </c>
      <c r="J36" s="100">
        <v>0</v>
      </c>
      <c r="K36" s="97">
        <v>1.7000000000017515E-3</v>
      </c>
      <c r="L36" s="96">
        <v>742885.34041699988</v>
      </c>
      <c r="M36" s="98">
        <v>99.91</v>
      </c>
      <c r="N36" s="86"/>
      <c r="O36" s="96">
        <v>742.21674361099986</v>
      </c>
      <c r="P36" s="97">
        <v>8.2542815601888879E-5</v>
      </c>
      <c r="Q36" s="97">
        <f t="shared" si="1"/>
        <v>1.3338502262117285E-2</v>
      </c>
      <c r="R36" s="97">
        <f>O36/'סכום נכסי הקרן'!$C$42</f>
        <v>1.0083650813123878E-3</v>
      </c>
    </row>
    <row r="37" spans="2:18">
      <c r="B37" s="88" t="s">
        <v>285</v>
      </c>
      <c r="C37" s="86" t="s">
        <v>286</v>
      </c>
      <c r="D37" s="99" t="s">
        <v>112</v>
      </c>
      <c r="E37" s="86" t="s">
        <v>248</v>
      </c>
      <c r="F37" s="86"/>
      <c r="G37" s="86"/>
      <c r="H37" s="96">
        <v>0.60999999999997823</v>
      </c>
      <c r="I37" s="99" t="s">
        <v>156</v>
      </c>
      <c r="J37" s="100">
        <v>0</v>
      </c>
      <c r="K37" s="97">
        <v>1.600000000000249E-3</v>
      </c>
      <c r="L37" s="96">
        <v>3215341.9964829995</v>
      </c>
      <c r="M37" s="98">
        <v>99.9</v>
      </c>
      <c r="N37" s="86"/>
      <c r="O37" s="96">
        <v>3212.1266544869995</v>
      </c>
      <c r="P37" s="97">
        <v>3.5726022183144441E-4</v>
      </c>
      <c r="Q37" s="97">
        <f t="shared" si="1"/>
        <v>5.7725669780278314E-2</v>
      </c>
      <c r="R37" s="97">
        <f>O37/'סכום נכסי הקרן'!$C$42</f>
        <v>4.3639494568382424E-3</v>
      </c>
    </row>
    <row r="38" spans="2:18">
      <c r="B38" s="88" t="s">
        <v>287</v>
      </c>
      <c r="C38" s="86" t="s">
        <v>288</v>
      </c>
      <c r="D38" s="99" t="s">
        <v>112</v>
      </c>
      <c r="E38" s="86" t="s">
        <v>248</v>
      </c>
      <c r="F38" s="86"/>
      <c r="G38" s="86"/>
      <c r="H38" s="96">
        <v>0.68000000000036098</v>
      </c>
      <c r="I38" s="99" t="s">
        <v>156</v>
      </c>
      <c r="J38" s="100">
        <v>0</v>
      </c>
      <c r="K38" s="97">
        <v>1.5999999999981951E-3</v>
      </c>
      <c r="L38" s="96">
        <v>1331125.3453439998</v>
      </c>
      <c r="M38" s="98">
        <v>99.89</v>
      </c>
      <c r="N38" s="86"/>
      <c r="O38" s="96">
        <v>1329.6611074639995</v>
      </c>
      <c r="P38" s="97">
        <v>1.479028161493333E-4</v>
      </c>
      <c r="Q38" s="97">
        <f t="shared" si="1"/>
        <v>2.3895563987779436E-2</v>
      </c>
      <c r="R38" s="97">
        <f>O38/'סכום נכסי הקרן'!$C$42</f>
        <v>1.8064586150707592E-3</v>
      </c>
    </row>
    <row r="39" spans="2:18">
      <c r="B39" s="88" t="s">
        <v>289</v>
      </c>
      <c r="C39" s="86" t="s">
        <v>290</v>
      </c>
      <c r="D39" s="99" t="s">
        <v>112</v>
      </c>
      <c r="E39" s="86" t="s">
        <v>248</v>
      </c>
      <c r="F39" s="86"/>
      <c r="G39" s="86"/>
      <c r="H39" s="96">
        <v>0.78000000000009351</v>
      </c>
      <c r="I39" s="99" t="s">
        <v>156</v>
      </c>
      <c r="J39" s="100">
        <v>0</v>
      </c>
      <c r="K39" s="97">
        <v>1.5000000000046753E-3</v>
      </c>
      <c r="L39" s="96">
        <v>428296.6399999999</v>
      </c>
      <c r="M39" s="98">
        <v>99.88</v>
      </c>
      <c r="N39" s="86"/>
      <c r="O39" s="96">
        <v>427.78268403199991</v>
      </c>
      <c r="P39" s="97">
        <v>4.7588515555555542E-5</v>
      </c>
      <c r="Q39" s="97">
        <f t="shared" si="1"/>
        <v>7.6877547532745666E-3</v>
      </c>
      <c r="R39" s="97">
        <f>O39/'סכום נכסי הקרן'!$C$42</f>
        <v>5.8117945287695905E-4</v>
      </c>
    </row>
    <row r="40" spans="2:18">
      <c r="B40" s="88" t="s">
        <v>291</v>
      </c>
      <c r="C40" s="86" t="s">
        <v>292</v>
      </c>
      <c r="D40" s="99" t="s">
        <v>112</v>
      </c>
      <c r="E40" s="86" t="s">
        <v>248</v>
      </c>
      <c r="F40" s="86"/>
      <c r="G40" s="86"/>
      <c r="H40" s="96">
        <v>0.8600000000000676</v>
      </c>
      <c r="I40" s="99" t="s">
        <v>156</v>
      </c>
      <c r="J40" s="100">
        <v>0</v>
      </c>
      <c r="K40" s="97">
        <v>1.3999999999993252E-3</v>
      </c>
      <c r="L40" s="96">
        <v>1780107.9099999997</v>
      </c>
      <c r="M40" s="98">
        <v>99.88</v>
      </c>
      <c r="N40" s="86"/>
      <c r="O40" s="96">
        <v>1777.9717805079997</v>
      </c>
      <c r="P40" s="97">
        <v>1.9778976777777774E-4</v>
      </c>
      <c r="Q40" s="97">
        <f t="shared" si="1"/>
        <v>3.1952230693297418E-2</v>
      </c>
      <c r="R40" s="97">
        <f>O40/'סכום נכסי הקרן'!$C$42</f>
        <v>2.4155271010198615E-3</v>
      </c>
    </row>
    <row r="41" spans="2:18">
      <c r="B41" s="88" t="s">
        <v>293</v>
      </c>
      <c r="C41" s="86" t="s">
        <v>294</v>
      </c>
      <c r="D41" s="99" t="s">
        <v>112</v>
      </c>
      <c r="E41" s="86" t="s">
        <v>248</v>
      </c>
      <c r="F41" s="86"/>
      <c r="G41" s="86"/>
      <c r="H41" s="96">
        <v>0.93000000000028393</v>
      </c>
      <c r="I41" s="99" t="s">
        <v>156</v>
      </c>
      <c r="J41" s="100">
        <v>0</v>
      </c>
      <c r="K41" s="97">
        <v>1.9999999999974188E-3</v>
      </c>
      <c r="L41" s="96">
        <v>1552575.3199999996</v>
      </c>
      <c r="M41" s="98">
        <v>99.81</v>
      </c>
      <c r="N41" s="86"/>
      <c r="O41" s="96">
        <v>1549.6254268919997</v>
      </c>
      <c r="P41" s="97">
        <v>1.7250836888888885E-4</v>
      </c>
      <c r="Q41" s="97">
        <f t="shared" si="1"/>
        <v>2.7848579865595843E-2</v>
      </c>
      <c r="R41" s="97">
        <f>O41/'סכום נכסי הקרן'!$C$42</f>
        <v>2.1052990019996866E-3</v>
      </c>
    </row>
    <row r="42" spans="2:18">
      <c r="B42" s="89"/>
      <c r="C42" s="86"/>
      <c r="D42" s="86"/>
      <c r="E42" s="86"/>
      <c r="F42" s="86"/>
      <c r="G42" s="86"/>
      <c r="H42" s="86"/>
      <c r="I42" s="86"/>
      <c r="J42" s="86"/>
      <c r="K42" s="97"/>
      <c r="L42" s="96"/>
      <c r="M42" s="98"/>
      <c r="N42" s="86"/>
      <c r="O42" s="86"/>
      <c r="P42" s="86"/>
      <c r="Q42" s="97"/>
      <c r="R42" s="86"/>
    </row>
    <row r="43" spans="2:18">
      <c r="B43" s="87" t="s">
        <v>24</v>
      </c>
      <c r="C43" s="84"/>
      <c r="D43" s="84"/>
      <c r="E43" s="84"/>
      <c r="F43" s="84"/>
      <c r="G43" s="84"/>
      <c r="H43" s="93">
        <v>6.3395900494102522</v>
      </c>
      <c r="I43" s="84"/>
      <c r="J43" s="84"/>
      <c r="K43" s="94">
        <v>7.1868194962057628E-3</v>
      </c>
      <c r="L43" s="93"/>
      <c r="M43" s="95"/>
      <c r="N43" s="84"/>
      <c r="O43" s="93">
        <v>27233.688309893001</v>
      </c>
      <c r="P43" s="84"/>
      <c r="Q43" s="94">
        <f t="shared" ref="Q43:Q62" si="2">O43/$O$11</f>
        <v>0.4894212051320817</v>
      </c>
      <c r="R43" s="94">
        <f>O43/'סכום נכסי הקרן'!$C$42</f>
        <v>3.6999300491978956E-2</v>
      </c>
    </row>
    <row r="44" spans="2:18">
      <c r="B44" s="88" t="s">
        <v>295</v>
      </c>
      <c r="C44" s="86" t="s">
        <v>296</v>
      </c>
      <c r="D44" s="99" t="s">
        <v>112</v>
      </c>
      <c r="E44" s="86" t="s">
        <v>248</v>
      </c>
      <c r="F44" s="86"/>
      <c r="G44" s="86"/>
      <c r="H44" s="96">
        <v>0.17000000008080526</v>
      </c>
      <c r="I44" s="99" t="s">
        <v>156</v>
      </c>
      <c r="J44" s="100">
        <v>0</v>
      </c>
      <c r="K44" s="97">
        <v>1.2000000002308723E-3</v>
      </c>
      <c r="L44" s="96">
        <v>1732.9071469999994</v>
      </c>
      <c r="M44" s="98">
        <v>99.98</v>
      </c>
      <c r="N44" s="86"/>
      <c r="O44" s="96">
        <v>1.7325605579999996</v>
      </c>
      <c r="P44" s="97">
        <v>5.122895921595684E-7</v>
      </c>
      <c r="Q44" s="97">
        <f t="shared" si="2"/>
        <v>3.1136137955748064E-5</v>
      </c>
      <c r="R44" s="97">
        <f>O44/'סכום נכסי הקרן'!$C$42</f>
        <v>2.3538320618403439E-6</v>
      </c>
    </row>
    <row r="45" spans="2:18">
      <c r="B45" s="88" t="s">
        <v>297</v>
      </c>
      <c r="C45" s="86" t="s">
        <v>298</v>
      </c>
      <c r="D45" s="99" t="s">
        <v>112</v>
      </c>
      <c r="E45" s="86" t="s">
        <v>248</v>
      </c>
      <c r="F45" s="86"/>
      <c r="G45" s="86"/>
      <c r="H45" s="96">
        <v>5.8999999999924739</v>
      </c>
      <c r="I45" s="99" t="s">
        <v>156</v>
      </c>
      <c r="J45" s="100">
        <v>6.25E-2</v>
      </c>
      <c r="K45" s="97">
        <v>6.7999999999825197E-3</v>
      </c>
      <c r="L45" s="96">
        <v>285819.849422</v>
      </c>
      <c r="M45" s="98">
        <v>144.12</v>
      </c>
      <c r="N45" s="86"/>
      <c r="O45" s="96">
        <v>411.92357092899999</v>
      </c>
      <c r="P45" s="97">
        <v>1.6850210018741862E-5</v>
      </c>
      <c r="Q45" s="97">
        <f t="shared" si="2"/>
        <v>7.4027479573211654E-3</v>
      </c>
      <c r="R45" s="97">
        <f>O45/'סכום נכסי הקרן'!$C$42</f>
        <v>5.5963348802059326E-4</v>
      </c>
    </row>
    <row r="46" spans="2:18">
      <c r="B46" s="88" t="s">
        <v>299</v>
      </c>
      <c r="C46" s="86" t="s">
        <v>300</v>
      </c>
      <c r="D46" s="99" t="s">
        <v>112</v>
      </c>
      <c r="E46" s="86" t="s">
        <v>248</v>
      </c>
      <c r="F46" s="86"/>
      <c r="G46" s="86"/>
      <c r="H46" s="96">
        <v>4.1899999999981121</v>
      </c>
      <c r="I46" s="99" t="s">
        <v>156</v>
      </c>
      <c r="J46" s="100">
        <v>3.7499999999999999E-2</v>
      </c>
      <c r="K46" s="97">
        <v>4.0000000000032006E-3</v>
      </c>
      <c r="L46" s="96">
        <v>534963.28702100005</v>
      </c>
      <c r="M46" s="98">
        <v>116.81</v>
      </c>
      <c r="N46" s="86"/>
      <c r="O46" s="96">
        <v>624.89059942199992</v>
      </c>
      <c r="P46" s="97">
        <v>3.2967507768910385E-5</v>
      </c>
      <c r="Q46" s="97">
        <f t="shared" si="2"/>
        <v>1.1230014339766295E-2</v>
      </c>
      <c r="R46" s="97">
        <f>O46/'סכום נכסי הקרן'!$C$42</f>
        <v>8.4896745529060747E-4</v>
      </c>
    </row>
    <row r="47" spans="2:18">
      <c r="B47" s="88" t="s">
        <v>301</v>
      </c>
      <c r="C47" s="86" t="s">
        <v>302</v>
      </c>
      <c r="D47" s="99" t="s">
        <v>112</v>
      </c>
      <c r="E47" s="86" t="s">
        <v>248</v>
      </c>
      <c r="F47" s="86"/>
      <c r="G47" s="86"/>
      <c r="H47" s="96">
        <v>18.830000000000158</v>
      </c>
      <c r="I47" s="99" t="s">
        <v>156</v>
      </c>
      <c r="J47" s="100">
        <v>3.7499999999999999E-2</v>
      </c>
      <c r="K47" s="97">
        <v>2.0999999999999998E-2</v>
      </c>
      <c r="L47" s="96">
        <v>2691610.1895829998</v>
      </c>
      <c r="M47" s="98">
        <v>136</v>
      </c>
      <c r="N47" s="86"/>
      <c r="O47" s="96">
        <v>3660.5897767799997</v>
      </c>
      <c r="P47" s="97">
        <v>1.986140743456242E-4</v>
      </c>
      <c r="Q47" s="97">
        <f t="shared" si="2"/>
        <v>6.578507617695814E-2</v>
      </c>
      <c r="R47" s="97">
        <f>O47/'סכום נכסי הקרן'!$C$42</f>
        <v>4.9732250581625862E-3</v>
      </c>
    </row>
    <row r="48" spans="2:18">
      <c r="B48" s="88" t="s">
        <v>303</v>
      </c>
      <c r="C48" s="86" t="s">
        <v>304</v>
      </c>
      <c r="D48" s="99" t="s">
        <v>112</v>
      </c>
      <c r="E48" s="86" t="s">
        <v>248</v>
      </c>
      <c r="F48" s="86"/>
      <c r="G48" s="86"/>
      <c r="H48" s="96">
        <v>3.1100000000005079</v>
      </c>
      <c r="I48" s="99" t="s">
        <v>156</v>
      </c>
      <c r="J48" s="100">
        <v>1.2500000000000001E-2</v>
      </c>
      <c r="K48" s="97">
        <v>3.1000000000026319E-3</v>
      </c>
      <c r="L48" s="96">
        <v>1570847.3168069997</v>
      </c>
      <c r="M48" s="98">
        <v>104</v>
      </c>
      <c r="N48" s="86"/>
      <c r="O48" s="96">
        <v>1633.6811449469999</v>
      </c>
      <c r="P48" s="97">
        <v>1.3520548425392483E-4</v>
      </c>
      <c r="Q48" s="97">
        <f t="shared" si="2"/>
        <v>2.9359159349380874E-2</v>
      </c>
      <c r="R48" s="97">
        <f>O48/'סכום נכסי הקרן'!$C$42</f>
        <v>2.2194959016262517E-3</v>
      </c>
    </row>
    <row r="49" spans="2:18">
      <c r="B49" s="88" t="s">
        <v>305</v>
      </c>
      <c r="C49" s="86" t="s">
        <v>306</v>
      </c>
      <c r="D49" s="99" t="s">
        <v>112</v>
      </c>
      <c r="E49" s="86" t="s">
        <v>248</v>
      </c>
      <c r="F49" s="86"/>
      <c r="G49" s="86"/>
      <c r="H49" s="96">
        <v>4.0400000000001395</v>
      </c>
      <c r="I49" s="99" t="s">
        <v>156</v>
      </c>
      <c r="J49" s="100">
        <v>1.4999999999999999E-2</v>
      </c>
      <c r="K49" s="97">
        <v>3.6999999999998271E-3</v>
      </c>
      <c r="L49" s="96">
        <v>1086578.303231</v>
      </c>
      <c r="M49" s="98">
        <v>105.9</v>
      </c>
      <c r="N49" s="86"/>
      <c r="O49" s="96">
        <v>1150.6863695459997</v>
      </c>
      <c r="P49" s="97">
        <v>7.6702214909341908E-5</v>
      </c>
      <c r="Q49" s="97">
        <f t="shared" si="2"/>
        <v>2.0679178791500084E-2</v>
      </c>
      <c r="R49" s="97">
        <f>O49/'סכום נכסי הקרן'!$C$42</f>
        <v>1.5633060889292396E-3</v>
      </c>
    </row>
    <row r="50" spans="2:18">
      <c r="B50" s="88" t="s">
        <v>307</v>
      </c>
      <c r="C50" s="86" t="s">
        <v>308</v>
      </c>
      <c r="D50" s="99" t="s">
        <v>112</v>
      </c>
      <c r="E50" s="86" t="s">
        <v>248</v>
      </c>
      <c r="F50" s="86"/>
      <c r="G50" s="86"/>
      <c r="H50" s="96">
        <v>1.3400000000002377</v>
      </c>
      <c r="I50" s="99" t="s">
        <v>156</v>
      </c>
      <c r="J50" s="100">
        <v>5.0000000000000001E-3</v>
      </c>
      <c r="K50" s="97">
        <v>1.9999999999986795E-3</v>
      </c>
      <c r="L50" s="96">
        <v>3007504.7259249999</v>
      </c>
      <c r="M50" s="98">
        <v>100.73</v>
      </c>
      <c r="N50" s="86"/>
      <c r="O50" s="96">
        <v>3029.4594156919998</v>
      </c>
      <c r="P50" s="97">
        <v>1.9224866895892347E-4</v>
      </c>
      <c r="Q50" s="97">
        <f t="shared" si="2"/>
        <v>5.4442926028058662E-2</v>
      </c>
      <c r="R50" s="97">
        <f>O50/'סכום נכסי הקרן'!$C$42</f>
        <v>4.1157803516729628E-3</v>
      </c>
    </row>
    <row r="51" spans="2:18">
      <c r="B51" s="88" t="s">
        <v>309</v>
      </c>
      <c r="C51" s="86" t="s">
        <v>310</v>
      </c>
      <c r="D51" s="99" t="s">
        <v>112</v>
      </c>
      <c r="E51" s="86" t="s">
        <v>248</v>
      </c>
      <c r="F51" s="86"/>
      <c r="G51" s="86"/>
      <c r="H51" s="96">
        <v>2.2100000000003748</v>
      </c>
      <c r="I51" s="99" t="s">
        <v>156</v>
      </c>
      <c r="J51" s="100">
        <v>5.5E-2</v>
      </c>
      <c r="K51" s="97">
        <v>2.5000000000015375E-3</v>
      </c>
      <c r="L51" s="96">
        <v>2806365.7714209999</v>
      </c>
      <c r="M51" s="98">
        <v>115.87</v>
      </c>
      <c r="N51" s="86"/>
      <c r="O51" s="96">
        <v>3251.7358886179995</v>
      </c>
      <c r="P51" s="97">
        <v>1.5835905937156683E-4</v>
      </c>
      <c r="Q51" s="97">
        <f t="shared" si="2"/>
        <v>5.8437494006294395E-2</v>
      </c>
      <c r="R51" s="97">
        <f>O51/'סכום נכסי הקרן'!$C$42</f>
        <v>4.4177619973650301E-3</v>
      </c>
    </row>
    <row r="52" spans="2:18">
      <c r="B52" s="88" t="s">
        <v>311</v>
      </c>
      <c r="C52" s="86" t="s">
        <v>312</v>
      </c>
      <c r="D52" s="99" t="s">
        <v>112</v>
      </c>
      <c r="E52" s="86" t="s">
        <v>248</v>
      </c>
      <c r="F52" s="86"/>
      <c r="G52" s="86"/>
      <c r="H52" s="96">
        <v>15.169999999999417</v>
      </c>
      <c r="I52" s="99" t="s">
        <v>156</v>
      </c>
      <c r="J52" s="100">
        <v>5.5E-2</v>
      </c>
      <c r="K52" s="97">
        <v>1.8400000000000829E-2</v>
      </c>
      <c r="L52" s="96">
        <v>1416246.7571749997</v>
      </c>
      <c r="M52" s="98">
        <v>170.12</v>
      </c>
      <c r="N52" s="86"/>
      <c r="O52" s="96">
        <v>2409.3190376199996</v>
      </c>
      <c r="P52" s="97">
        <v>7.7459840688876469E-5</v>
      </c>
      <c r="Q52" s="97">
        <f t="shared" si="2"/>
        <v>4.3298278717220154E-2</v>
      </c>
      <c r="R52" s="97">
        <f>O52/'סכום נכסי הקרן'!$C$42</f>
        <v>3.2732664793540095E-3</v>
      </c>
    </row>
    <row r="53" spans="2:18">
      <c r="B53" s="88" t="s">
        <v>313</v>
      </c>
      <c r="C53" s="86" t="s">
        <v>314</v>
      </c>
      <c r="D53" s="99" t="s">
        <v>112</v>
      </c>
      <c r="E53" s="86" t="s">
        <v>248</v>
      </c>
      <c r="F53" s="86"/>
      <c r="G53" s="86"/>
      <c r="H53" s="96">
        <v>3.2899999999997589</v>
      </c>
      <c r="I53" s="99" t="s">
        <v>156</v>
      </c>
      <c r="J53" s="100">
        <v>4.2500000000000003E-2</v>
      </c>
      <c r="K53" s="97">
        <v>3.3000000000002003E-3</v>
      </c>
      <c r="L53" s="96">
        <v>1721448.0489699997</v>
      </c>
      <c r="M53" s="98">
        <v>115.75</v>
      </c>
      <c r="N53" s="86"/>
      <c r="O53" s="96">
        <v>1992.5761497119997</v>
      </c>
      <c r="P53" s="97">
        <v>1.0173328484954313E-4</v>
      </c>
      <c r="Q53" s="97">
        <f t="shared" si="2"/>
        <v>3.5808922001770598E-2</v>
      </c>
      <c r="R53" s="97">
        <f>O53/'סכום נכסי הקרן'!$C$42</f>
        <v>2.7070855360257435E-3</v>
      </c>
    </row>
    <row r="54" spans="2:18">
      <c r="B54" s="88" t="s">
        <v>315</v>
      </c>
      <c r="C54" s="86" t="s">
        <v>316</v>
      </c>
      <c r="D54" s="99" t="s">
        <v>112</v>
      </c>
      <c r="E54" s="86" t="s">
        <v>248</v>
      </c>
      <c r="F54" s="86"/>
      <c r="G54" s="86"/>
      <c r="H54" s="96">
        <v>7.0099999999931351</v>
      </c>
      <c r="I54" s="99" t="s">
        <v>156</v>
      </c>
      <c r="J54" s="100">
        <v>0.02</v>
      </c>
      <c r="K54" s="97">
        <v>7.4999999999937131E-3</v>
      </c>
      <c r="L54" s="96">
        <v>722307.58585999999</v>
      </c>
      <c r="M54" s="98">
        <v>110.1</v>
      </c>
      <c r="N54" s="86"/>
      <c r="O54" s="96">
        <v>795.26064994599983</v>
      </c>
      <c r="P54" s="97">
        <v>4.4382043134304169E-5</v>
      </c>
      <c r="Q54" s="97">
        <f t="shared" si="2"/>
        <v>1.4291763247848635E-2</v>
      </c>
      <c r="R54" s="97">
        <f>O54/'סכום נכסי הקרן'!$C$42</f>
        <v>1.0804297758710061E-3</v>
      </c>
    </row>
    <row r="55" spans="2:18">
      <c r="B55" s="88" t="s">
        <v>317</v>
      </c>
      <c r="C55" s="86" t="s">
        <v>318</v>
      </c>
      <c r="D55" s="99" t="s">
        <v>112</v>
      </c>
      <c r="E55" s="86" t="s">
        <v>248</v>
      </c>
      <c r="F55" s="86"/>
      <c r="G55" s="86"/>
      <c r="H55" s="96">
        <v>1.579999999999891</v>
      </c>
      <c r="I55" s="99" t="s">
        <v>156</v>
      </c>
      <c r="J55" s="100">
        <v>0.01</v>
      </c>
      <c r="K55" s="97">
        <v>2.1000000000005446E-3</v>
      </c>
      <c r="L55" s="96">
        <v>1984995.4534079998</v>
      </c>
      <c r="M55" s="98">
        <v>101.67</v>
      </c>
      <c r="N55" s="86"/>
      <c r="O55" s="96">
        <v>2018.1449657089997</v>
      </c>
      <c r="P55" s="97">
        <v>1.3629837708484637E-4</v>
      </c>
      <c r="Q55" s="97">
        <f t="shared" si="2"/>
        <v>3.626842350581426E-2</v>
      </c>
      <c r="R55" s="97">
        <f>O55/'סכום נכסי הקרן'!$C$42</f>
        <v>2.7418229647402179E-3</v>
      </c>
    </row>
    <row r="56" spans="2:18">
      <c r="B56" s="88" t="s">
        <v>319</v>
      </c>
      <c r="C56" s="86" t="s">
        <v>320</v>
      </c>
      <c r="D56" s="99" t="s">
        <v>112</v>
      </c>
      <c r="E56" s="86" t="s">
        <v>248</v>
      </c>
      <c r="F56" s="86"/>
      <c r="G56" s="86"/>
      <c r="H56" s="96">
        <v>2.8200000000000354</v>
      </c>
      <c r="I56" s="99" t="s">
        <v>156</v>
      </c>
      <c r="J56" s="100">
        <v>7.4999999999999997E-3</v>
      </c>
      <c r="K56" s="97">
        <v>2.800000000001412E-3</v>
      </c>
      <c r="L56" s="96">
        <v>2792780.5955069996</v>
      </c>
      <c r="M56" s="98">
        <v>101.44</v>
      </c>
      <c r="N56" s="86"/>
      <c r="O56" s="96">
        <v>2832.9967049449992</v>
      </c>
      <c r="P56" s="97">
        <v>4.8990125872362005E-4</v>
      </c>
      <c r="Q56" s="97">
        <f t="shared" si="2"/>
        <v>5.0912261523009462E-2</v>
      </c>
      <c r="R56" s="97">
        <f>O56/'סכום נכסי הקרן'!$C$42</f>
        <v>3.8488689150844618E-3</v>
      </c>
    </row>
    <row r="57" spans="2:18">
      <c r="B57" s="88" t="s">
        <v>321</v>
      </c>
      <c r="C57" s="86" t="s">
        <v>322</v>
      </c>
      <c r="D57" s="99" t="s">
        <v>112</v>
      </c>
      <c r="E57" s="86" t="s">
        <v>248</v>
      </c>
      <c r="F57" s="86"/>
      <c r="G57" s="86"/>
      <c r="H57" s="96">
        <v>5.6899999999977044</v>
      </c>
      <c r="I57" s="99" t="s">
        <v>156</v>
      </c>
      <c r="J57" s="100">
        <v>1.7500000000000002E-2</v>
      </c>
      <c r="K57" s="97">
        <v>5.7000000000051818E-3</v>
      </c>
      <c r="L57" s="96">
        <v>504939.30515699997</v>
      </c>
      <c r="M57" s="98">
        <v>106.99</v>
      </c>
      <c r="N57" s="86"/>
      <c r="O57" s="96">
        <v>540.23458609600004</v>
      </c>
      <c r="P57" s="97">
        <v>2.7464345914657964E-5</v>
      </c>
      <c r="Q57" s="97">
        <f t="shared" si="2"/>
        <v>9.7086468484361716E-3</v>
      </c>
      <c r="R57" s="97">
        <f>O57/'סכום נכסי הקרן'!$C$42</f>
        <v>7.3395500307113243E-4</v>
      </c>
    </row>
    <row r="58" spans="2:18">
      <c r="B58" s="88" t="s">
        <v>323</v>
      </c>
      <c r="C58" s="86" t="s">
        <v>324</v>
      </c>
      <c r="D58" s="99" t="s">
        <v>112</v>
      </c>
      <c r="E58" s="86" t="s">
        <v>248</v>
      </c>
      <c r="F58" s="86"/>
      <c r="G58" s="86"/>
      <c r="H58" s="96">
        <v>8.3099999999988494</v>
      </c>
      <c r="I58" s="99" t="s">
        <v>156</v>
      </c>
      <c r="J58" s="100">
        <v>2.2499999999999999E-2</v>
      </c>
      <c r="K58" s="97">
        <v>9.0999999999977436E-3</v>
      </c>
      <c r="L58" s="96">
        <v>1549121.8744389997</v>
      </c>
      <c r="M58" s="98">
        <v>111.57</v>
      </c>
      <c r="N58" s="86"/>
      <c r="O58" s="96">
        <v>1728.3553432289998</v>
      </c>
      <c r="P58" s="97">
        <v>1.0313172043123641E-4</v>
      </c>
      <c r="Q58" s="97">
        <f t="shared" si="2"/>
        <v>3.1060565331957904E-2</v>
      </c>
      <c r="R58" s="97">
        <f>O58/'סכום נכסי הקרן'!$C$42</f>
        <v>2.3481189170332555E-3</v>
      </c>
    </row>
    <row r="59" spans="2:18">
      <c r="B59" s="88" t="s">
        <v>325</v>
      </c>
      <c r="C59" s="86" t="s">
        <v>326</v>
      </c>
      <c r="D59" s="99" t="s">
        <v>112</v>
      </c>
      <c r="E59" s="86" t="s">
        <v>248</v>
      </c>
      <c r="F59" s="86"/>
      <c r="G59" s="86"/>
      <c r="H59" s="96">
        <v>0.34999999999965281</v>
      </c>
      <c r="I59" s="99" t="s">
        <v>156</v>
      </c>
      <c r="J59" s="100">
        <v>0.05</v>
      </c>
      <c r="K59" s="97">
        <v>1.8999999999968753E-3</v>
      </c>
      <c r="L59" s="96">
        <v>1097971.5645359997</v>
      </c>
      <c r="M59" s="98">
        <v>104.93</v>
      </c>
      <c r="N59" s="86"/>
      <c r="O59" s="96">
        <v>1152.1015461439997</v>
      </c>
      <c r="P59" s="97">
        <v>6.6592609913485617E-5</v>
      </c>
      <c r="Q59" s="97">
        <f t="shared" si="2"/>
        <v>2.0704611168789071E-2</v>
      </c>
      <c r="R59" s="97">
        <f>O59/'סכום נכסי הקרן'!$C$42</f>
        <v>1.5652287276700083E-3</v>
      </c>
    </row>
    <row r="60" spans="2:18">
      <c r="B60" s="89"/>
      <c r="C60" s="86"/>
      <c r="D60" s="86"/>
      <c r="E60" s="86"/>
      <c r="F60" s="86"/>
      <c r="G60" s="86"/>
      <c r="H60" s="86"/>
      <c r="I60" s="86"/>
      <c r="J60" s="86"/>
      <c r="K60" s="97"/>
      <c r="L60" s="96"/>
      <c r="M60" s="98"/>
      <c r="N60" s="86"/>
      <c r="O60" s="86"/>
      <c r="P60" s="86"/>
      <c r="Q60" s="97"/>
      <c r="R60" s="86"/>
    </row>
    <row r="61" spans="2:18">
      <c r="B61" s="87" t="s">
        <v>25</v>
      </c>
      <c r="C61" s="84"/>
      <c r="D61" s="84"/>
      <c r="E61" s="84"/>
      <c r="F61" s="84"/>
      <c r="G61" s="84"/>
      <c r="H61" s="93">
        <v>0.68000000000039618</v>
      </c>
      <c r="I61" s="84"/>
      <c r="J61" s="84"/>
      <c r="K61" s="94">
        <v>2.3999999999722611E-3</v>
      </c>
      <c r="L61" s="93"/>
      <c r="M61" s="95"/>
      <c r="N61" s="84"/>
      <c r="O61" s="93">
        <v>100.94068242199998</v>
      </c>
      <c r="P61" s="84"/>
      <c r="Q61" s="94">
        <f t="shared" si="2"/>
        <v>1.8140220257967718E-3</v>
      </c>
      <c r="R61" s="94">
        <f>O61/'סכום נכסי הקרן'!$C$42</f>
        <v>1.3713657137804221E-4</v>
      </c>
    </row>
    <row r="62" spans="2:18">
      <c r="B62" s="88" t="s">
        <v>327</v>
      </c>
      <c r="C62" s="86" t="s">
        <v>328</v>
      </c>
      <c r="D62" s="99" t="s">
        <v>112</v>
      </c>
      <c r="E62" s="86" t="s">
        <v>248</v>
      </c>
      <c r="F62" s="86"/>
      <c r="G62" s="86"/>
      <c r="H62" s="96">
        <v>0.68000000000039618</v>
      </c>
      <c r="I62" s="99" t="s">
        <v>156</v>
      </c>
      <c r="J62" s="100">
        <v>1.6000000000000001E-3</v>
      </c>
      <c r="K62" s="97">
        <v>2.3999999999722611E-3</v>
      </c>
      <c r="L62" s="96">
        <v>100960.87861599999</v>
      </c>
      <c r="M62" s="98">
        <v>99.98</v>
      </c>
      <c r="N62" s="86"/>
      <c r="O62" s="96">
        <v>100.94068242199998</v>
      </c>
      <c r="P62" s="97">
        <v>5.4799235564633153E-6</v>
      </c>
      <c r="Q62" s="97">
        <f t="shared" si="2"/>
        <v>1.8140220257967718E-3</v>
      </c>
      <c r="R62" s="97">
        <f>O62/'סכום נכסי הקרן'!$C$42</f>
        <v>1.3713657137804221E-4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101" t="s">
        <v>103</v>
      </c>
      <c r="C66" s="102"/>
      <c r="D66" s="102"/>
    </row>
    <row r="67" spans="2:4">
      <c r="B67" s="101" t="s">
        <v>225</v>
      </c>
      <c r="C67" s="102"/>
      <c r="D67" s="102"/>
    </row>
    <row r="68" spans="2:4">
      <c r="B68" s="137" t="s">
        <v>233</v>
      </c>
      <c r="C68" s="137"/>
      <c r="D68" s="137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N32:N1048576 C5:C29 O1:Q9 O11:Q1048576 C69:D1048576 E1:I30 D1:D29 R1:AF1048576 AJ1:XFD1048576 AG1:AI27 AG31:AI1048576 A1:B1048576 E32:I1048576 C32:D67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topLeftCell="A7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171</v>
      </c>
      <c r="C1" s="80" t="s" vm="1">
        <v>243</v>
      </c>
    </row>
    <row r="2" spans="2:67">
      <c r="B2" s="58" t="s">
        <v>170</v>
      </c>
      <c r="C2" s="80" t="s">
        <v>244</v>
      </c>
    </row>
    <row r="3" spans="2:67">
      <c r="B3" s="58" t="s">
        <v>172</v>
      </c>
      <c r="C3" s="80" t="s">
        <v>245</v>
      </c>
    </row>
    <row r="4" spans="2:67">
      <c r="B4" s="58" t="s">
        <v>173</v>
      </c>
      <c r="C4" s="80">
        <v>2112</v>
      </c>
    </row>
    <row r="6" spans="2:67" ht="26.25" customHeight="1">
      <c r="B6" s="134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  <c r="BO6" s="3"/>
    </row>
    <row r="7" spans="2:67" ht="26.25" customHeight="1">
      <c r="B7" s="134" t="s">
        <v>77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9"/>
      <c r="AZ7" s="45"/>
      <c r="BJ7" s="3"/>
      <c r="BO7" s="3"/>
    </row>
    <row r="8" spans="2:67" s="3" customFormat="1" ht="78.75">
      <c r="B8" s="39" t="s">
        <v>106</v>
      </c>
      <c r="C8" s="14" t="s">
        <v>37</v>
      </c>
      <c r="D8" s="14" t="s">
        <v>111</v>
      </c>
      <c r="E8" s="14" t="s">
        <v>217</v>
      </c>
      <c r="F8" s="14" t="s">
        <v>108</v>
      </c>
      <c r="G8" s="14" t="s">
        <v>50</v>
      </c>
      <c r="H8" s="14" t="s">
        <v>15</v>
      </c>
      <c r="I8" s="14" t="s">
        <v>51</v>
      </c>
      <c r="J8" s="14" t="s">
        <v>92</v>
      </c>
      <c r="K8" s="14" t="s">
        <v>18</v>
      </c>
      <c r="L8" s="14" t="s">
        <v>91</v>
      </c>
      <c r="M8" s="14" t="s">
        <v>17</v>
      </c>
      <c r="N8" s="14" t="s">
        <v>19</v>
      </c>
      <c r="O8" s="14" t="s">
        <v>227</v>
      </c>
      <c r="P8" s="14" t="s">
        <v>226</v>
      </c>
      <c r="Q8" s="14" t="s">
        <v>49</v>
      </c>
      <c r="R8" s="14" t="s">
        <v>48</v>
      </c>
      <c r="S8" s="14" t="s">
        <v>174</v>
      </c>
      <c r="T8" s="40" t="s">
        <v>176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234</v>
      </c>
      <c r="P9" s="17"/>
      <c r="Q9" s="17" t="s">
        <v>230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104</v>
      </c>
      <c r="R10" s="20" t="s">
        <v>105</v>
      </c>
      <c r="S10" s="47" t="s">
        <v>177</v>
      </c>
      <c r="T10" s="75" t="s">
        <v>218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topLeftCell="A1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171</v>
      </c>
      <c r="C1" s="80" t="s" vm="1">
        <v>243</v>
      </c>
    </row>
    <row r="2" spans="2:66">
      <c r="B2" s="58" t="s">
        <v>170</v>
      </c>
      <c r="C2" s="80" t="s">
        <v>244</v>
      </c>
    </row>
    <row r="3" spans="2:66">
      <c r="B3" s="58" t="s">
        <v>172</v>
      </c>
      <c r="C3" s="80" t="s">
        <v>245</v>
      </c>
    </row>
    <row r="4" spans="2:66">
      <c r="B4" s="58" t="s">
        <v>173</v>
      </c>
      <c r="C4" s="80">
        <v>2112</v>
      </c>
    </row>
    <row r="6" spans="2:66" ht="26.25" customHeight="1">
      <c r="B6" s="140" t="s">
        <v>201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/>
    </row>
    <row r="7" spans="2:66" ht="26.25" customHeight="1">
      <c r="B7" s="140" t="s">
        <v>78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2"/>
      <c r="BN7" s="3"/>
    </row>
    <row r="8" spans="2:66" s="3" customFormat="1" ht="78.75">
      <c r="B8" s="23" t="s">
        <v>106</v>
      </c>
      <c r="C8" s="31" t="s">
        <v>37</v>
      </c>
      <c r="D8" s="31" t="s">
        <v>111</v>
      </c>
      <c r="E8" s="31" t="s">
        <v>217</v>
      </c>
      <c r="F8" s="31" t="s">
        <v>108</v>
      </c>
      <c r="G8" s="31" t="s">
        <v>50</v>
      </c>
      <c r="H8" s="31" t="s">
        <v>15</v>
      </c>
      <c r="I8" s="31" t="s">
        <v>51</v>
      </c>
      <c r="J8" s="31" t="s">
        <v>92</v>
      </c>
      <c r="K8" s="31" t="s">
        <v>18</v>
      </c>
      <c r="L8" s="31" t="s">
        <v>91</v>
      </c>
      <c r="M8" s="31" t="s">
        <v>17</v>
      </c>
      <c r="N8" s="31" t="s">
        <v>19</v>
      </c>
      <c r="O8" s="14" t="s">
        <v>227</v>
      </c>
      <c r="P8" s="31" t="s">
        <v>226</v>
      </c>
      <c r="Q8" s="31" t="s">
        <v>241</v>
      </c>
      <c r="R8" s="31" t="s">
        <v>49</v>
      </c>
      <c r="S8" s="14" t="s">
        <v>48</v>
      </c>
      <c r="T8" s="31" t="s">
        <v>174</v>
      </c>
      <c r="U8" s="15" t="s">
        <v>176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234</v>
      </c>
      <c r="P9" s="33"/>
      <c r="Q9" s="17" t="s">
        <v>230</v>
      </c>
      <c r="R9" s="33" t="s">
        <v>230</v>
      </c>
      <c r="S9" s="17" t="s">
        <v>20</v>
      </c>
      <c r="T9" s="33" t="s">
        <v>230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104</v>
      </c>
      <c r="R10" s="20" t="s">
        <v>105</v>
      </c>
      <c r="S10" s="20" t="s">
        <v>177</v>
      </c>
      <c r="T10" s="21" t="s">
        <v>218</v>
      </c>
      <c r="U10" s="21" t="s">
        <v>236</v>
      </c>
      <c r="V10" s="5"/>
      <c r="BI10" s="1"/>
      <c r="BJ10" s="3"/>
      <c r="BK10" s="1"/>
    </row>
    <row r="11" spans="2:66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5"/>
      <c r="BI11" s="1"/>
      <c r="BJ11" s="3"/>
      <c r="BK11" s="1"/>
      <c r="BN11" s="1"/>
    </row>
    <row r="12" spans="2:66">
      <c r="B12" s="101" t="s">
        <v>242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BJ12" s="3"/>
    </row>
    <row r="13" spans="2:66" ht="20.25">
      <c r="B13" s="101" t="s">
        <v>103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BJ13" s="4"/>
    </row>
    <row r="14" spans="2:66">
      <c r="B14" s="101" t="s">
        <v>225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2:66">
      <c r="B15" s="101" t="s">
        <v>233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2:66">
      <c r="B16" s="137" t="s">
        <v>238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61" ht="2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BI17" s="4"/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BI19" s="3"/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2:2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2:2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2:2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2:2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2:2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2:2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0" spans="2:2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2:2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2:2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2:2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2:2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2:2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2:2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2:21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2:21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2:21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2:21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2:21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2:21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2:21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2:21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2:21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2:21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  <row r="57" spans="2:2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2:21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</row>
    <row r="59" spans="2:21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2:21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</row>
    <row r="61" spans="2:21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2:21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</row>
    <row r="63" spans="2:21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</row>
    <row r="64" spans="2:21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2:21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</row>
    <row r="66" spans="2:21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</row>
    <row r="67" spans="2:21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2:21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2:21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2:21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2:21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2:21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2:21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2:21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2:21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2:21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2:21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2:21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2:21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2:21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2:21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2:21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2:21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2:21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2:21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2:21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2:21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2:21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2:21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2:21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2:21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2:21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2:21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2:21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2:21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2:21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2:21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2:21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</row>
    <row r="99" spans="2:21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</row>
    <row r="100" spans="2:2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</row>
    <row r="101" spans="2:2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</row>
    <row r="102" spans="2:2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</row>
    <row r="103" spans="2:2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</row>
    <row r="104" spans="2:2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</row>
    <row r="105" spans="2:2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</row>
    <row r="106" spans="2:2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</row>
    <row r="107" spans="2:2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</row>
    <row r="108" spans="2:2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</row>
    <row r="109" spans="2:2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</row>
    <row r="110" spans="2:2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7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171</v>
      </c>
      <c r="C1" s="80" t="s" vm="1">
        <v>243</v>
      </c>
    </row>
    <row r="2" spans="2:62">
      <c r="B2" s="58" t="s">
        <v>170</v>
      </c>
      <c r="C2" s="80" t="s">
        <v>244</v>
      </c>
    </row>
    <row r="3" spans="2:62">
      <c r="B3" s="58" t="s">
        <v>172</v>
      </c>
      <c r="C3" s="80" t="s">
        <v>245</v>
      </c>
    </row>
    <row r="4" spans="2:62">
      <c r="B4" s="58" t="s">
        <v>173</v>
      </c>
      <c r="C4" s="80">
        <v>2112</v>
      </c>
    </row>
    <row r="6" spans="2:62" ht="26.25" customHeight="1">
      <c r="B6" s="140" t="s">
        <v>201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  <c r="BJ6" s="3"/>
    </row>
    <row r="7" spans="2:62" ht="26.25" customHeight="1">
      <c r="B7" s="140" t="s">
        <v>79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BF7" s="3"/>
      <c r="BJ7" s="3"/>
    </row>
    <row r="8" spans="2:62" s="3" customFormat="1" ht="78.75">
      <c r="B8" s="23" t="s">
        <v>106</v>
      </c>
      <c r="C8" s="31" t="s">
        <v>37</v>
      </c>
      <c r="D8" s="31" t="s">
        <v>111</v>
      </c>
      <c r="E8" s="31" t="s">
        <v>217</v>
      </c>
      <c r="F8" s="31" t="s">
        <v>108</v>
      </c>
      <c r="G8" s="31" t="s">
        <v>50</v>
      </c>
      <c r="H8" s="31" t="s">
        <v>91</v>
      </c>
      <c r="I8" s="14" t="s">
        <v>227</v>
      </c>
      <c r="J8" s="14" t="s">
        <v>226</v>
      </c>
      <c r="K8" s="31" t="s">
        <v>241</v>
      </c>
      <c r="L8" s="14" t="s">
        <v>49</v>
      </c>
      <c r="M8" s="14" t="s">
        <v>48</v>
      </c>
      <c r="N8" s="14" t="s">
        <v>174</v>
      </c>
      <c r="O8" s="15" t="s">
        <v>176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234</v>
      </c>
      <c r="J9" s="17"/>
      <c r="K9" s="17" t="s">
        <v>230</v>
      </c>
      <c r="L9" s="17" t="s">
        <v>230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BF11" s="1"/>
      <c r="BG11" s="3"/>
      <c r="BH11" s="1"/>
      <c r="BJ11" s="1"/>
    </row>
    <row r="12" spans="2:62" ht="20.25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BG12" s="4"/>
    </row>
    <row r="13" spans="2:62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2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2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2" ht="20.25">
      <c r="B16" s="101" t="s">
        <v>239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BF16" s="4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17" workbookViewId="0">
      <selection activeCell="G40" sqref="G40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171</v>
      </c>
      <c r="C1" s="80" t="s" vm="1">
        <v>243</v>
      </c>
    </row>
    <row r="2" spans="2:63">
      <c r="B2" s="58" t="s">
        <v>170</v>
      </c>
      <c r="C2" s="80" t="s">
        <v>244</v>
      </c>
    </row>
    <row r="3" spans="2:63">
      <c r="B3" s="58" t="s">
        <v>172</v>
      </c>
      <c r="C3" s="80" t="s">
        <v>245</v>
      </c>
    </row>
    <row r="4" spans="2:63">
      <c r="B4" s="58" t="s">
        <v>173</v>
      </c>
      <c r="C4" s="80">
        <v>2112</v>
      </c>
    </row>
    <row r="6" spans="2:63" ht="26.25" customHeight="1">
      <c r="B6" s="140" t="s">
        <v>201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2"/>
      <c r="BK6" s="3"/>
    </row>
    <row r="7" spans="2:63" ht="26.25" customHeight="1">
      <c r="B7" s="140" t="s">
        <v>80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  <c r="BH7" s="3"/>
      <c r="BK7" s="3"/>
    </row>
    <row r="8" spans="2:63" s="3" customFormat="1" ht="74.25" customHeight="1">
      <c r="B8" s="23" t="s">
        <v>106</v>
      </c>
      <c r="C8" s="31" t="s">
        <v>37</v>
      </c>
      <c r="D8" s="31" t="s">
        <v>111</v>
      </c>
      <c r="E8" s="31" t="s">
        <v>108</v>
      </c>
      <c r="F8" s="31" t="s">
        <v>50</v>
      </c>
      <c r="G8" s="31" t="s">
        <v>91</v>
      </c>
      <c r="H8" s="31" t="s">
        <v>227</v>
      </c>
      <c r="I8" s="31" t="s">
        <v>226</v>
      </c>
      <c r="J8" s="31" t="s">
        <v>241</v>
      </c>
      <c r="K8" s="31" t="s">
        <v>49</v>
      </c>
      <c r="L8" s="31" t="s">
        <v>48</v>
      </c>
      <c r="M8" s="31" t="s">
        <v>174</v>
      </c>
      <c r="N8" s="15" t="s">
        <v>176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234</v>
      </c>
      <c r="I9" s="33"/>
      <c r="J9" s="17" t="s">
        <v>230</v>
      </c>
      <c r="K9" s="33" t="s">
        <v>230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 t="s">
        <v>30</v>
      </c>
      <c r="C11" s="82"/>
      <c r="D11" s="82"/>
      <c r="E11" s="82"/>
      <c r="F11" s="82"/>
      <c r="G11" s="82"/>
      <c r="H11" s="90"/>
      <c r="I11" s="92"/>
      <c r="J11" s="90">
        <v>31.040599999999994</v>
      </c>
      <c r="K11" s="90">
        <v>407822.86324000009</v>
      </c>
      <c r="L11" s="82"/>
      <c r="M11" s="91">
        <f>K11/$K$11</f>
        <v>1</v>
      </c>
      <c r="N11" s="91">
        <f>K11/'סכום נכסי הקרן'!$C$42</f>
        <v>0.55406232504448039</v>
      </c>
      <c r="O11" s="5"/>
      <c r="BH11" s="1"/>
      <c r="BI11" s="3"/>
      <c r="BK11" s="1"/>
    </row>
    <row r="12" spans="2:63" ht="20.25">
      <c r="B12" s="83" t="s">
        <v>223</v>
      </c>
      <c r="C12" s="84"/>
      <c r="D12" s="84"/>
      <c r="E12" s="84"/>
      <c r="F12" s="84"/>
      <c r="G12" s="84"/>
      <c r="H12" s="93"/>
      <c r="I12" s="95"/>
      <c r="J12" s="84"/>
      <c r="K12" s="93">
        <v>238818.59753999993</v>
      </c>
      <c r="L12" s="84"/>
      <c r="M12" s="94">
        <f t="shared" ref="M12:M17" si="0">K12/$K$11</f>
        <v>0.58559394057183434</v>
      </c>
      <c r="N12" s="94">
        <f>K12/'סכום נכסי הקרן'!$C$42</f>
        <v>0.3244555402451898</v>
      </c>
      <c r="BI12" s="4"/>
    </row>
    <row r="13" spans="2:63">
      <c r="B13" s="104" t="s">
        <v>52</v>
      </c>
      <c r="C13" s="84"/>
      <c r="D13" s="84"/>
      <c r="E13" s="84"/>
      <c r="F13" s="84"/>
      <c r="G13" s="84"/>
      <c r="H13" s="93"/>
      <c r="I13" s="95"/>
      <c r="J13" s="84"/>
      <c r="K13" s="93">
        <v>94358.622370000012</v>
      </c>
      <c r="L13" s="84"/>
      <c r="M13" s="94">
        <f t="shared" si="0"/>
        <v>0.23137158525237173</v>
      </c>
      <c r="N13" s="94">
        <f>K13/'סכום נכסי הקרן'!$C$42</f>
        <v>0.12819427847415626</v>
      </c>
    </row>
    <row r="14" spans="2:63">
      <c r="B14" s="89" t="s">
        <v>329</v>
      </c>
      <c r="C14" s="86" t="s">
        <v>330</v>
      </c>
      <c r="D14" s="99" t="s">
        <v>112</v>
      </c>
      <c r="E14" s="86" t="s">
        <v>331</v>
      </c>
      <c r="F14" s="99" t="s">
        <v>332</v>
      </c>
      <c r="G14" s="99" t="s">
        <v>156</v>
      </c>
      <c r="H14" s="96">
        <v>1606064.9999999998</v>
      </c>
      <c r="I14" s="98">
        <v>1523</v>
      </c>
      <c r="J14" s="86"/>
      <c r="K14" s="96">
        <v>24460.369949999997</v>
      </c>
      <c r="L14" s="97">
        <v>0.17356811559557714</v>
      </c>
      <c r="M14" s="97">
        <f t="shared" si="0"/>
        <v>5.9977927072728358E-2</v>
      </c>
      <c r="N14" s="97">
        <f>K14/'סכום נכסי הקרן'!$C$42</f>
        <v>3.3231509725264161E-2</v>
      </c>
    </row>
    <row r="15" spans="2:63">
      <c r="B15" s="89" t="s">
        <v>333</v>
      </c>
      <c r="C15" s="86" t="s">
        <v>334</v>
      </c>
      <c r="D15" s="99" t="s">
        <v>112</v>
      </c>
      <c r="E15" s="86" t="s">
        <v>335</v>
      </c>
      <c r="F15" s="99" t="s">
        <v>332</v>
      </c>
      <c r="G15" s="99" t="s">
        <v>156</v>
      </c>
      <c r="H15" s="96">
        <v>1648167.9999999998</v>
      </c>
      <c r="I15" s="98">
        <v>1519</v>
      </c>
      <c r="J15" s="86"/>
      <c r="K15" s="96">
        <v>25035.671920000001</v>
      </c>
      <c r="L15" s="97">
        <v>0.21607627134420612</v>
      </c>
      <c r="M15" s="97">
        <f t="shared" si="0"/>
        <v>6.1388593373850969E-2</v>
      </c>
      <c r="N15" s="97">
        <f>K15/'סכום נכסי הקרן'!$C$42</f>
        <v>3.4013106775926047E-2</v>
      </c>
    </row>
    <row r="16" spans="2:63" ht="20.25">
      <c r="B16" s="89" t="s">
        <v>336</v>
      </c>
      <c r="C16" s="86" t="s">
        <v>337</v>
      </c>
      <c r="D16" s="99" t="s">
        <v>112</v>
      </c>
      <c r="E16" s="86" t="s">
        <v>338</v>
      </c>
      <c r="F16" s="99" t="s">
        <v>332</v>
      </c>
      <c r="G16" s="99" t="s">
        <v>156</v>
      </c>
      <c r="H16" s="96">
        <v>142296.99999999997</v>
      </c>
      <c r="I16" s="98">
        <v>15210</v>
      </c>
      <c r="J16" s="86"/>
      <c r="K16" s="96">
        <v>21643.373699999996</v>
      </c>
      <c r="L16" s="97">
        <v>0.11442648445962297</v>
      </c>
      <c r="M16" s="97">
        <f t="shared" si="0"/>
        <v>5.3070525590575006E-2</v>
      </c>
      <c r="N16" s="97">
        <f>K16/'סכום נכסי הקרן'!$C$42</f>
        <v>2.9404378800046583E-2</v>
      </c>
      <c r="BH16" s="4"/>
    </row>
    <row r="17" spans="2:14">
      <c r="B17" s="89" t="s">
        <v>339</v>
      </c>
      <c r="C17" s="86" t="s">
        <v>340</v>
      </c>
      <c r="D17" s="99" t="s">
        <v>112</v>
      </c>
      <c r="E17" s="86" t="s">
        <v>341</v>
      </c>
      <c r="F17" s="99" t="s">
        <v>332</v>
      </c>
      <c r="G17" s="99" t="s">
        <v>156</v>
      </c>
      <c r="H17" s="96">
        <v>1523569.9999999998</v>
      </c>
      <c r="I17" s="98">
        <v>1524</v>
      </c>
      <c r="J17" s="86"/>
      <c r="K17" s="96">
        <v>23219.206799999996</v>
      </c>
      <c r="L17" s="97">
        <v>0.10584360458896219</v>
      </c>
      <c r="M17" s="97">
        <f t="shared" si="0"/>
        <v>5.6934539215217322E-2</v>
      </c>
      <c r="N17" s="97">
        <f>K17/'סכום נכסי הקרן'!$C$42</f>
        <v>3.1545283172919457E-2</v>
      </c>
    </row>
    <row r="18" spans="2:14">
      <c r="B18" s="85"/>
      <c r="C18" s="86"/>
      <c r="D18" s="86"/>
      <c r="E18" s="86"/>
      <c r="F18" s="86"/>
      <c r="G18" s="86"/>
      <c r="H18" s="96"/>
      <c r="I18" s="98"/>
      <c r="J18" s="86"/>
      <c r="K18" s="86"/>
      <c r="L18" s="86"/>
      <c r="M18" s="97"/>
      <c r="N18" s="86"/>
    </row>
    <row r="19" spans="2:14">
      <c r="B19" s="104" t="s">
        <v>53</v>
      </c>
      <c r="C19" s="84"/>
      <c r="D19" s="84"/>
      <c r="E19" s="84"/>
      <c r="F19" s="84"/>
      <c r="G19" s="84"/>
      <c r="H19" s="93"/>
      <c r="I19" s="95"/>
      <c r="J19" s="84"/>
      <c r="K19" s="93">
        <v>144459.97516999996</v>
      </c>
      <c r="L19" s="84"/>
      <c r="M19" s="94">
        <f t="shared" ref="M19:M26" si="1">K19/$K$11</f>
        <v>0.35422235531946272</v>
      </c>
      <c r="N19" s="94">
        <f>K19/'סכום נכסי הקרן'!$C$42</f>
        <v>0.19626126177103356</v>
      </c>
    </row>
    <row r="20" spans="2:14">
      <c r="B20" s="89" t="s">
        <v>342</v>
      </c>
      <c r="C20" s="86" t="s">
        <v>343</v>
      </c>
      <c r="D20" s="99" t="s">
        <v>112</v>
      </c>
      <c r="E20" s="86" t="s">
        <v>331</v>
      </c>
      <c r="F20" s="99" t="s">
        <v>344</v>
      </c>
      <c r="G20" s="99" t="s">
        <v>156</v>
      </c>
      <c r="H20" s="96">
        <v>11123285.999999998</v>
      </c>
      <c r="I20" s="98">
        <v>355.44</v>
      </c>
      <c r="J20" s="86"/>
      <c r="K20" s="96">
        <v>39536.607759999992</v>
      </c>
      <c r="L20" s="97">
        <v>0.13368445743551488</v>
      </c>
      <c r="M20" s="97">
        <f t="shared" si="1"/>
        <v>9.6945540144307826E-2</v>
      </c>
      <c r="N20" s="97">
        <f>K20/'סכום נכסי הקרן'!$C$42</f>
        <v>5.3713871375048204E-2</v>
      </c>
    </row>
    <row r="21" spans="2:14">
      <c r="B21" s="89" t="s">
        <v>345</v>
      </c>
      <c r="C21" s="86" t="s">
        <v>346</v>
      </c>
      <c r="D21" s="99" t="s">
        <v>112</v>
      </c>
      <c r="E21" s="86" t="s">
        <v>331</v>
      </c>
      <c r="F21" s="99" t="s">
        <v>344</v>
      </c>
      <c r="G21" s="99" t="s">
        <v>156</v>
      </c>
      <c r="H21" s="96">
        <v>1334199.9999999998</v>
      </c>
      <c r="I21" s="98">
        <v>378.15</v>
      </c>
      <c r="J21" s="86"/>
      <c r="K21" s="96">
        <v>5045.2772999999988</v>
      </c>
      <c r="L21" s="97">
        <v>0.10382256442045382</v>
      </c>
      <c r="M21" s="97">
        <f t="shared" si="1"/>
        <v>1.2371246820046228E-2</v>
      </c>
      <c r="N21" s="97">
        <f>K21/'סכום נכסי הקרן'!$C$42</f>
        <v>6.8544417768139467E-3</v>
      </c>
    </row>
    <row r="22" spans="2:14">
      <c r="B22" s="89" t="s">
        <v>347</v>
      </c>
      <c r="C22" s="86" t="s">
        <v>348</v>
      </c>
      <c r="D22" s="99" t="s">
        <v>112</v>
      </c>
      <c r="E22" s="86" t="s">
        <v>335</v>
      </c>
      <c r="F22" s="99" t="s">
        <v>344</v>
      </c>
      <c r="G22" s="99" t="s">
        <v>156</v>
      </c>
      <c r="H22" s="96">
        <v>11763176.999999998</v>
      </c>
      <c r="I22" s="98">
        <v>345.82</v>
      </c>
      <c r="J22" s="86"/>
      <c r="K22" s="96">
        <v>40679.418699999995</v>
      </c>
      <c r="L22" s="97">
        <v>0.16784694746174228</v>
      </c>
      <c r="M22" s="97">
        <f t="shared" si="1"/>
        <v>9.9747763960110605E-2</v>
      </c>
      <c r="N22" s="97">
        <f>K22/'סכום נכסי הקרן'!$C$42</f>
        <v>5.5266478017726904E-2</v>
      </c>
    </row>
    <row r="23" spans="2:14">
      <c r="B23" s="89" t="s">
        <v>349</v>
      </c>
      <c r="C23" s="86" t="s">
        <v>350</v>
      </c>
      <c r="D23" s="99" t="s">
        <v>112</v>
      </c>
      <c r="E23" s="86" t="s">
        <v>335</v>
      </c>
      <c r="F23" s="99" t="s">
        <v>344</v>
      </c>
      <c r="G23" s="99" t="s">
        <v>156</v>
      </c>
      <c r="H23" s="96">
        <v>1600599.9999999998</v>
      </c>
      <c r="I23" s="98">
        <v>375.1</v>
      </c>
      <c r="J23" s="86"/>
      <c r="K23" s="96">
        <v>6003.8505999999988</v>
      </c>
      <c r="L23" s="97">
        <v>0.1327450178529028</v>
      </c>
      <c r="M23" s="97">
        <f t="shared" si="1"/>
        <v>1.4721711657609512E-2</v>
      </c>
      <c r="N23" s="97">
        <f>K23/'סכום נכסי הקרן'!$C$42</f>
        <v>8.1567457896495575E-3</v>
      </c>
    </row>
    <row r="24" spans="2:14">
      <c r="B24" s="89" t="s">
        <v>351</v>
      </c>
      <c r="C24" s="86" t="s">
        <v>352</v>
      </c>
      <c r="D24" s="99" t="s">
        <v>112</v>
      </c>
      <c r="E24" s="86" t="s">
        <v>338</v>
      </c>
      <c r="F24" s="99" t="s">
        <v>344</v>
      </c>
      <c r="G24" s="99" t="s">
        <v>156</v>
      </c>
      <c r="H24" s="96">
        <v>291999.99999999994</v>
      </c>
      <c r="I24" s="98">
        <v>3770.66</v>
      </c>
      <c r="J24" s="86"/>
      <c r="K24" s="96">
        <v>11010.327199999998</v>
      </c>
      <c r="L24" s="97">
        <v>0.18070637627399538</v>
      </c>
      <c r="M24" s="97">
        <f t="shared" si="1"/>
        <v>2.6997817416431896E-2</v>
      </c>
      <c r="N24" s="97">
        <f>K24/'סכום נכסי הקרן'!$C$42</f>
        <v>1.4958473488874623E-2</v>
      </c>
    </row>
    <row r="25" spans="2:14">
      <c r="B25" s="89" t="s">
        <v>353</v>
      </c>
      <c r="C25" s="86" t="s">
        <v>354</v>
      </c>
      <c r="D25" s="99" t="s">
        <v>112</v>
      </c>
      <c r="E25" s="86" t="s">
        <v>338</v>
      </c>
      <c r="F25" s="99" t="s">
        <v>344</v>
      </c>
      <c r="G25" s="99" t="s">
        <v>156</v>
      </c>
      <c r="H25" s="96">
        <v>33518158.999999996</v>
      </c>
      <c r="I25" s="98">
        <v>105.37</v>
      </c>
      <c r="J25" s="86"/>
      <c r="K25" s="96">
        <v>35318.084139999992</v>
      </c>
      <c r="L25" s="97">
        <v>0.18554339705951367</v>
      </c>
      <c r="M25" s="97">
        <f t="shared" si="1"/>
        <v>8.6601530525804812E-2</v>
      </c>
      <c r="N25" s="97">
        <f>K25/'סכום נכסי הקרן'!$C$42</f>
        <v>4.7982645355537958E-2</v>
      </c>
    </row>
    <row r="26" spans="2:14">
      <c r="B26" s="89" t="s">
        <v>355</v>
      </c>
      <c r="C26" s="86" t="s">
        <v>356</v>
      </c>
      <c r="D26" s="99" t="s">
        <v>112</v>
      </c>
      <c r="E26" s="86" t="s">
        <v>341</v>
      </c>
      <c r="F26" s="99" t="s">
        <v>344</v>
      </c>
      <c r="G26" s="99" t="s">
        <v>156</v>
      </c>
      <c r="H26" s="96">
        <v>1813056.9999999998</v>
      </c>
      <c r="I26" s="98">
        <v>378.72</v>
      </c>
      <c r="J26" s="86"/>
      <c r="K26" s="96">
        <v>6866.4094699999987</v>
      </c>
      <c r="L26" s="97">
        <v>9.465622623390274E-2</v>
      </c>
      <c r="M26" s="97">
        <f t="shared" si="1"/>
        <v>1.6836744795151855E-2</v>
      </c>
      <c r="N26" s="97">
        <f>K26/'סכום נכסי הקרן'!$C$42</f>
        <v>9.3286059673823897E-3</v>
      </c>
    </row>
    <row r="27" spans="2:14">
      <c r="B27" s="85"/>
      <c r="C27" s="86"/>
      <c r="D27" s="86"/>
      <c r="E27" s="86"/>
      <c r="F27" s="86"/>
      <c r="G27" s="86"/>
      <c r="H27" s="96"/>
      <c r="I27" s="98"/>
      <c r="J27" s="86"/>
      <c r="K27" s="86"/>
      <c r="L27" s="86"/>
      <c r="M27" s="97"/>
      <c r="N27" s="86"/>
    </row>
    <row r="28" spans="2:14">
      <c r="B28" s="83" t="s">
        <v>222</v>
      </c>
      <c r="C28" s="84"/>
      <c r="D28" s="84"/>
      <c r="E28" s="84"/>
      <c r="F28" s="84"/>
      <c r="G28" s="84"/>
      <c r="H28" s="93"/>
      <c r="I28" s="95"/>
      <c r="J28" s="93">
        <v>31.040599999999994</v>
      </c>
      <c r="K28" s="93">
        <v>169004.26570000011</v>
      </c>
      <c r="L28" s="84"/>
      <c r="M28" s="94">
        <f t="shared" ref="M28:M38" si="2">K28/$K$11</f>
        <v>0.41440605942816555</v>
      </c>
      <c r="N28" s="94">
        <f>K28/'סכום נכסי הקרן'!$C$42</f>
        <v>0.2296067847992905</v>
      </c>
    </row>
    <row r="29" spans="2:14">
      <c r="B29" s="104" t="s">
        <v>54</v>
      </c>
      <c r="C29" s="84"/>
      <c r="D29" s="84"/>
      <c r="E29" s="84"/>
      <c r="F29" s="84"/>
      <c r="G29" s="84"/>
      <c r="H29" s="93"/>
      <c r="I29" s="95"/>
      <c r="J29" s="93">
        <v>31.040599999999994</v>
      </c>
      <c r="K29" s="93">
        <v>117119.87252000008</v>
      </c>
      <c r="L29" s="84"/>
      <c r="M29" s="94">
        <f t="shared" si="2"/>
        <v>0.28718319416799365</v>
      </c>
      <c r="N29" s="94">
        <f>K29/'סכום נכסי הקרן'!$C$42</f>
        <v>0.15911738827441901</v>
      </c>
    </row>
    <row r="30" spans="2:14">
      <c r="B30" s="89" t="s">
        <v>357</v>
      </c>
      <c r="C30" s="86" t="s">
        <v>358</v>
      </c>
      <c r="D30" s="99" t="s">
        <v>116</v>
      </c>
      <c r="E30" s="86"/>
      <c r="F30" s="99" t="s">
        <v>332</v>
      </c>
      <c r="G30" s="99" t="s">
        <v>165</v>
      </c>
      <c r="H30" s="96">
        <v>199802.99999999997</v>
      </c>
      <c r="I30" s="98">
        <v>1665</v>
      </c>
      <c r="J30" s="86"/>
      <c r="K30" s="96">
        <v>10738.651999999998</v>
      </c>
      <c r="L30" s="97">
        <v>7.1974407365711339E-5</v>
      </c>
      <c r="M30" s="97">
        <f t="shared" si="2"/>
        <v>2.6331657609103682E-2</v>
      </c>
      <c r="N30" s="97">
        <f>K30/'סכום נכסי הקרן'!$C$42</f>
        <v>1.4589379437175167E-2</v>
      </c>
    </row>
    <row r="31" spans="2:14">
      <c r="B31" s="89" t="s">
        <v>359</v>
      </c>
      <c r="C31" s="86" t="s">
        <v>360</v>
      </c>
      <c r="D31" s="99" t="s">
        <v>29</v>
      </c>
      <c r="E31" s="86"/>
      <c r="F31" s="99" t="s">
        <v>332</v>
      </c>
      <c r="G31" s="99" t="s">
        <v>164</v>
      </c>
      <c r="H31" s="96">
        <v>17135.999999999996</v>
      </c>
      <c r="I31" s="98">
        <v>3678</v>
      </c>
      <c r="J31" s="86"/>
      <c r="K31" s="96">
        <v>1655.5094099999997</v>
      </c>
      <c r="L31" s="97">
        <v>3.3770862020960631E-4</v>
      </c>
      <c r="M31" s="97">
        <f t="shared" si="2"/>
        <v>4.0593835197163704E-3</v>
      </c>
      <c r="N31" s="97">
        <f>K31/'סכום נכסי הקרן'!$C$42</f>
        <v>2.2491514711812984E-3</v>
      </c>
    </row>
    <row r="32" spans="2:14">
      <c r="B32" s="89" t="s">
        <v>361</v>
      </c>
      <c r="C32" s="86" t="s">
        <v>362</v>
      </c>
      <c r="D32" s="99" t="s">
        <v>29</v>
      </c>
      <c r="E32" s="86"/>
      <c r="F32" s="99" t="s">
        <v>332</v>
      </c>
      <c r="G32" s="99" t="s">
        <v>157</v>
      </c>
      <c r="H32" s="96">
        <v>333138</v>
      </c>
      <c r="I32" s="98">
        <v>2458</v>
      </c>
      <c r="J32" s="86"/>
      <c r="K32" s="96">
        <v>31157.364410000195</v>
      </c>
      <c r="L32" s="97">
        <v>1.3915538847117795E-3</v>
      </c>
      <c r="M32" s="97">
        <f t="shared" si="2"/>
        <v>7.6399258644958223E-2</v>
      </c>
      <c r="N32" s="97">
        <f>K32/'סכום נכסי הקרן'!$C$42</f>
        <v>4.2329950876500169E-2</v>
      </c>
    </row>
    <row r="33" spans="2:14">
      <c r="B33" s="89" t="s">
        <v>363</v>
      </c>
      <c r="C33" s="86" t="s">
        <v>364</v>
      </c>
      <c r="D33" s="99" t="s">
        <v>365</v>
      </c>
      <c r="E33" s="86"/>
      <c r="F33" s="99" t="s">
        <v>332</v>
      </c>
      <c r="G33" s="99" t="s">
        <v>155</v>
      </c>
      <c r="H33" s="96">
        <v>73819.999999999985</v>
      </c>
      <c r="I33" s="98">
        <v>2462</v>
      </c>
      <c r="J33" s="86"/>
      <c r="K33" s="96">
        <v>6328.3553299999994</v>
      </c>
      <c r="L33" s="97">
        <v>1.0112328767123285E-2</v>
      </c>
      <c r="M33" s="97">
        <f t="shared" si="2"/>
        <v>1.5517411848182281E-2</v>
      </c>
      <c r="N33" s="97">
        <f>K33/'סכום נכסי הקרן'!$C$42</f>
        <v>8.5976132872766422E-3</v>
      </c>
    </row>
    <row r="34" spans="2:14">
      <c r="B34" s="89" t="s">
        <v>366</v>
      </c>
      <c r="C34" s="86" t="s">
        <v>367</v>
      </c>
      <c r="D34" s="99" t="s">
        <v>115</v>
      </c>
      <c r="E34" s="86"/>
      <c r="F34" s="99" t="s">
        <v>332</v>
      </c>
      <c r="G34" s="99" t="s">
        <v>155</v>
      </c>
      <c r="H34" s="96">
        <v>80491.999999999985</v>
      </c>
      <c r="I34" s="98">
        <v>3043.25</v>
      </c>
      <c r="J34" s="86"/>
      <c r="K34" s="96">
        <v>8529.412449999998</v>
      </c>
      <c r="L34" s="97">
        <v>8.4322656877310292E-4</v>
      </c>
      <c r="M34" s="97">
        <f t="shared" si="2"/>
        <v>2.0914502885485641E-2</v>
      </c>
      <c r="N34" s="97">
        <f>K34/'סכום נכסי הקרן'!$C$42</f>
        <v>1.1587938095881668E-2</v>
      </c>
    </row>
    <row r="35" spans="2:14">
      <c r="B35" s="89" t="s">
        <v>368</v>
      </c>
      <c r="C35" s="86" t="s">
        <v>369</v>
      </c>
      <c r="D35" s="99" t="s">
        <v>115</v>
      </c>
      <c r="E35" s="86"/>
      <c r="F35" s="99" t="s">
        <v>332</v>
      </c>
      <c r="G35" s="99" t="s">
        <v>155</v>
      </c>
      <c r="H35" s="96">
        <v>16579.999999999996</v>
      </c>
      <c r="I35" s="98">
        <v>54194.5</v>
      </c>
      <c r="J35" s="86"/>
      <c r="K35" s="96">
        <v>31287.330289999994</v>
      </c>
      <c r="L35" s="97">
        <v>1.4423260944453915E-3</v>
      </c>
      <c r="M35" s="97">
        <f t="shared" si="2"/>
        <v>7.6717940827137204E-2</v>
      </c>
      <c r="N35" s="97">
        <f>K35/'סכום נכסי הקרן'!$C$42</f>
        <v>4.2506520667308499E-2</v>
      </c>
    </row>
    <row r="36" spans="2:14">
      <c r="B36" s="89" t="s">
        <v>370</v>
      </c>
      <c r="C36" s="86" t="s">
        <v>371</v>
      </c>
      <c r="D36" s="99" t="s">
        <v>127</v>
      </c>
      <c r="E36" s="86"/>
      <c r="F36" s="99" t="s">
        <v>332</v>
      </c>
      <c r="G36" s="99" t="s">
        <v>159</v>
      </c>
      <c r="H36" s="96">
        <v>7322.9999999999991</v>
      </c>
      <c r="I36" s="98">
        <v>8608</v>
      </c>
      <c r="J36" s="86"/>
      <c r="K36" s="96">
        <v>1484.3807699999998</v>
      </c>
      <c r="L36" s="97">
        <v>1.5306606503182019E-4</v>
      </c>
      <c r="M36" s="97">
        <f t="shared" si="2"/>
        <v>3.6397683989738824E-3</v>
      </c>
      <c r="N36" s="97">
        <f>K36/'סכום נכסי הקרן'!$C$42</f>
        <v>2.0166585417588953E-3</v>
      </c>
    </row>
    <row r="37" spans="2:14">
      <c r="B37" s="89" t="s">
        <v>372</v>
      </c>
      <c r="C37" s="86" t="s">
        <v>373</v>
      </c>
      <c r="D37" s="99" t="s">
        <v>365</v>
      </c>
      <c r="E37" s="86"/>
      <c r="F37" s="99" t="s">
        <v>332</v>
      </c>
      <c r="G37" s="99" t="s">
        <v>155</v>
      </c>
      <c r="H37" s="96">
        <v>138430.00000000003</v>
      </c>
      <c r="I37" s="98">
        <v>4026</v>
      </c>
      <c r="J37" s="86"/>
      <c r="K37" s="96">
        <v>19405.853839999898</v>
      </c>
      <c r="L37" s="97">
        <v>9.2140479775657932E-5</v>
      </c>
      <c r="M37" s="97">
        <f t="shared" si="2"/>
        <v>4.758402627510299E-2</v>
      </c>
      <c r="N37" s="97">
        <f>K37/'סכום נכסי הקרן'!$C$42</f>
        <v>2.6364516232961207E-2</v>
      </c>
    </row>
    <row r="38" spans="2:14">
      <c r="B38" s="89" t="s">
        <v>374</v>
      </c>
      <c r="C38" s="86" t="s">
        <v>375</v>
      </c>
      <c r="D38" s="99" t="s">
        <v>365</v>
      </c>
      <c r="E38" s="86"/>
      <c r="F38" s="99" t="s">
        <v>332</v>
      </c>
      <c r="G38" s="99" t="s">
        <v>155</v>
      </c>
      <c r="H38" s="96">
        <v>6849.9999999999991</v>
      </c>
      <c r="I38" s="98">
        <v>27260</v>
      </c>
      <c r="J38" s="96">
        <v>31.040599999999994</v>
      </c>
      <c r="K38" s="96">
        <v>6533.0140199999987</v>
      </c>
      <c r="L38" s="97">
        <v>1.5358965067820973E-5</v>
      </c>
      <c r="M38" s="97">
        <f t="shared" si="2"/>
        <v>1.601924415933341E-2</v>
      </c>
      <c r="N38" s="97">
        <f>K38/'סכום נכסי הקרן'!$C$42</f>
        <v>8.875659664375481E-3</v>
      </c>
    </row>
    <row r="39" spans="2:14">
      <c r="B39" s="85"/>
      <c r="C39" s="86"/>
      <c r="D39" s="86"/>
      <c r="E39" s="86"/>
      <c r="F39" s="86"/>
      <c r="G39" s="86"/>
      <c r="H39" s="96"/>
      <c r="I39" s="98"/>
      <c r="J39" s="86"/>
      <c r="K39" s="86"/>
      <c r="L39" s="86"/>
      <c r="M39" s="97"/>
      <c r="N39" s="86"/>
    </row>
    <row r="40" spans="2:14">
      <c r="B40" s="104" t="s">
        <v>55</v>
      </c>
      <c r="C40" s="84"/>
      <c r="D40" s="84"/>
      <c r="E40" s="84"/>
      <c r="F40" s="84"/>
      <c r="G40" s="84"/>
      <c r="H40" s="93"/>
      <c r="I40" s="95"/>
      <c r="J40" s="84"/>
      <c r="K40" s="93">
        <v>51884.393179999992</v>
      </c>
      <c r="L40" s="84"/>
      <c r="M40" s="94">
        <f t="shared" ref="M40:M49" si="3">K40/$K$11</f>
        <v>0.12722286526017176</v>
      </c>
      <c r="N40" s="94">
        <f>K40/'סכום נכסי הקרן'!$C$42</f>
        <v>7.048939652487142E-2</v>
      </c>
    </row>
    <row r="41" spans="2:14">
      <c r="B41" s="89" t="s">
        <v>376</v>
      </c>
      <c r="C41" s="86" t="s">
        <v>377</v>
      </c>
      <c r="D41" s="99" t="s">
        <v>29</v>
      </c>
      <c r="E41" s="86"/>
      <c r="F41" s="99" t="s">
        <v>344</v>
      </c>
      <c r="G41" s="99" t="s">
        <v>157</v>
      </c>
      <c r="H41" s="96">
        <v>8380.9999999999982</v>
      </c>
      <c r="I41" s="98">
        <v>19637</v>
      </c>
      <c r="J41" s="86"/>
      <c r="K41" s="96">
        <v>6262.1813699999993</v>
      </c>
      <c r="L41" s="97">
        <v>1.2957938109263508E-2</v>
      </c>
      <c r="M41" s="97">
        <f t="shared" si="3"/>
        <v>1.5355150322493719E-2</v>
      </c>
      <c r="N41" s="97">
        <f>K41/'סכום נכסי הקרן'!$C$42</f>
        <v>8.507710289088373E-3</v>
      </c>
    </row>
    <row r="42" spans="2:14">
      <c r="B42" s="89" t="s">
        <v>378</v>
      </c>
      <c r="C42" s="86" t="s">
        <v>379</v>
      </c>
      <c r="D42" s="99" t="s">
        <v>115</v>
      </c>
      <c r="E42" s="86"/>
      <c r="F42" s="99" t="s">
        <v>344</v>
      </c>
      <c r="G42" s="99" t="s">
        <v>155</v>
      </c>
      <c r="H42" s="96">
        <v>19301.999999999996</v>
      </c>
      <c r="I42" s="98">
        <v>10287.5</v>
      </c>
      <c r="J42" s="86"/>
      <c r="K42" s="96">
        <v>6914.1838999999982</v>
      </c>
      <c r="L42" s="97">
        <v>2.9861367880232733E-3</v>
      </c>
      <c r="M42" s="97">
        <f t="shared" si="3"/>
        <v>1.6953889845874245E-2</v>
      </c>
      <c r="N42" s="97">
        <f>K42/'סכום נכסי הקרן'!$C$42</f>
        <v>9.3935116265530909E-3</v>
      </c>
    </row>
    <row r="43" spans="2:14">
      <c r="B43" s="89" t="s">
        <v>380</v>
      </c>
      <c r="C43" s="86" t="s">
        <v>381</v>
      </c>
      <c r="D43" s="99" t="s">
        <v>115</v>
      </c>
      <c r="E43" s="86"/>
      <c r="F43" s="99" t="s">
        <v>344</v>
      </c>
      <c r="G43" s="99" t="s">
        <v>155</v>
      </c>
      <c r="H43" s="96">
        <v>27891.999999999996</v>
      </c>
      <c r="I43" s="98">
        <v>10368</v>
      </c>
      <c r="J43" s="86"/>
      <c r="K43" s="96">
        <v>10069.395789999997</v>
      </c>
      <c r="L43" s="97">
        <v>6.6290407838353498E-4</v>
      </c>
      <c r="M43" s="97">
        <f t="shared" si="3"/>
        <v>2.4690611286484563E-2</v>
      </c>
      <c r="N43" s="97">
        <f>K43/'סכום נכסי הקרן'!$C$42</f>
        <v>1.3680137496159126E-2</v>
      </c>
    </row>
    <row r="44" spans="2:14">
      <c r="B44" s="89" t="s">
        <v>382</v>
      </c>
      <c r="C44" s="86" t="s">
        <v>383</v>
      </c>
      <c r="D44" s="99" t="s">
        <v>115</v>
      </c>
      <c r="E44" s="86"/>
      <c r="F44" s="99" t="s">
        <v>344</v>
      </c>
      <c r="G44" s="99" t="s">
        <v>157</v>
      </c>
      <c r="H44" s="96">
        <v>2455.9999999999995</v>
      </c>
      <c r="I44" s="98">
        <v>10346</v>
      </c>
      <c r="J44" s="86"/>
      <c r="K44" s="96">
        <v>966.84196999999983</v>
      </c>
      <c r="L44" s="97">
        <v>3.2712730915784373E-5</v>
      </c>
      <c r="M44" s="97">
        <f t="shared" si="3"/>
        <v>2.3707399882360739E-3</v>
      </c>
      <c r="N44" s="97">
        <f>K44/'סכום נכסי הקרן'!$C$42</f>
        <v>1.3135377099580032E-3</v>
      </c>
    </row>
    <row r="45" spans="2:14">
      <c r="B45" s="89" t="s">
        <v>384</v>
      </c>
      <c r="C45" s="86" t="s">
        <v>385</v>
      </c>
      <c r="D45" s="99" t="s">
        <v>115</v>
      </c>
      <c r="E45" s="86"/>
      <c r="F45" s="99" t="s">
        <v>344</v>
      </c>
      <c r="G45" s="99" t="s">
        <v>155</v>
      </c>
      <c r="H45" s="96">
        <v>9681.9999999999982</v>
      </c>
      <c r="I45" s="98">
        <v>12153</v>
      </c>
      <c r="J45" s="86"/>
      <c r="K45" s="96">
        <v>4097.1073399999996</v>
      </c>
      <c r="L45" s="97">
        <v>2.1863387474686159E-4</v>
      </c>
      <c r="M45" s="97">
        <f t="shared" si="3"/>
        <v>1.0046291439989447E-2</v>
      </c>
      <c r="N45" s="97">
        <f>K45/'סכום נכסי הקרן'!$C$42</f>
        <v>5.5662715933150128E-3</v>
      </c>
    </row>
    <row r="46" spans="2:14">
      <c r="B46" s="89" t="s">
        <v>386</v>
      </c>
      <c r="C46" s="86" t="s">
        <v>387</v>
      </c>
      <c r="D46" s="99" t="s">
        <v>365</v>
      </c>
      <c r="E46" s="86"/>
      <c r="F46" s="99" t="s">
        <v>344</v>
      </c>
      <c r="G46" s="99" t="s">
        <v>155</v>
      </c>
      <c r="H46" s="96">
        <v>21840.999999999996</v>
      </c>
      <c r="I46" s="98">
        <v>10874</v>
      </c>
      <c r="J46" s="86"/>
      <c r="K46" s="96">
        <v>8269.7163699999983</v>
      </c>
      <c r="L46" s="97">
        <v>2.3315817558024394E-4</v>
      </c>
      <c r="M46" s="97">
        <f t="shared" si="3"/>
        <v>2.027771641908498E-2</v>
      </c>
      <c r="N46" s="97">
        <f>K46/'סכום נכסי הקרן'!$C$42</f>
        <v>1.1235118705750859E-2</v>
      </c>
    </row>
    <row r="47" spans="2:14">
      <c r="B47" s="89" t="s">
        <v>388</v>
      </c>
      <c r="C47" s="86" t="s">
        <v>389</v>
      </c>
      <c r="D47" s="99" t="s">
        <v>115</v>
      </c>
      <c r="E47" s="86"/>
      <c r="F47" s="99" t="s">
        <v>344</v>
      </c>
      <c r="G47" s="99" t="s">
        <v>155</v>
      </c>
      <c r="H47" s="96">
        <v>4005.9999999999986</v>
      </c>
      <c r="I47" s="98">
        <v>7077</v>
      </c>
      <c r="J47" s="86"/>
      <c r="K47" s="96">
        <v>987.16309000000001</v>
      </c>
      <c r="L47" s="97">
        <v>9.1366493562208728E-5</v>
      </c>
      <c r="M47" s="97">
        <f t="shared" si="3"/>
        <v>2.4205682882939878E-3</v>
      </c>
      <c r="N47" s="97">
        <f>K47/'סכום נכסי הקרן'!$C$42</f>
        <v>1.3411456937411047E-3</v>
      </c>
    </row>
    <row r="48" spans="2:14">
      <c r="B48" s="89" t="s">
        <v>390</v>
      </c>
      <c r="C48" s="86" t="s">
        <v>391</v>
      </c>
      <c r="D48" s="99" t="s">
        <v>365</v>
      </c>
      <c r="E48" s="86"/>
      <c r="F48" s="99" t="s">
        <v>344</v>
      </c>
      <c r="G48" s="99" t="s">
        <v>155</v>
      </c>
      <c r="H48" s="96">
        <v>52933.999999999993</v>
      </c>
      <c r="I48" s="98">
        <v>3528</v>
      </c>
      <c r="J48" s="86"/>
      <c r="K48" s="96">
        <v>6502.6751100000001</v>
      </c>
      <c r="L48" s="97">
        <v>3.838576676015078E-4</v>
      </c>
      <c r="M48" s="97">
        <f t="shared" si="3"/>
        <v>1.5944851787706747E-2</v>
      </c>
      <c r="N48" s="97">
        <f>K48/'סכום נכסי הקרן'!$C$42</f>
        <v>8.8344416539864398E-3</v>
      </c>
    </row>
    <row r="49" spans="2:14">
      <c r="B49" s="89" t="s">
        <v>392</v>
      </c>
      <c r="C49" s="86" t="s">
        <v>393</v>
      </c>
      <c r="D49" s="99" t="s">
        <v>365</v>
      </c>
      <c r="E49" s="86"/>
      <c r="F49" s="99" t="s">
        <v>344</v>
      </c>
      <c r="G49" s="99" t="s">
        <v>155</v>
      </c>
      <c r="H49" s="96">
        <v>27691.999999999996</v>
      </c>
      <c r="I49" s="98">
        <v>8105</v>
      </c>
      <c r="J49" s="86"/>
      <c r="K49" s="96">
        <v>7815.1282399999982</v>
      </c>
      <c r="L49" s="97">
        <v>8.9778594806649986E-5</v>
      </c>
      <c r="M49" s="97">
        <f t="shared" si="3"/>
        <v>1.9163045882008005E-2</v>
      </c>
      <c r="N49" s="97">
        <f>K49/'סכום נכסי הקרן'!$C$42</f>
        <v>1.0617521756319411E-2</v>
      </c>
    </row>
    <row r="50" spans="2:14">
      <c r="D50" s="1"/>
      <c r="E50" s="1"/>
      <c r="F50" s="1"/>
      <c r="G50" s="1"/>
    </row>
    <row r="51" spans="2:14">
      <c r="D51" s="1"/>
      <c r="E51" s="1"/>
      <c r="F51" s="1"/>
      <c r="G51" s="1"/>
    </row>
    <row r="52" spans="2:14">
      <c r="D52" s="1"/>
      <c r="E52" s="1"/>
      <c r="F52" s="1"/>
      <c r="G52" s="1"/>
    </row>
    <row r="53" spans="2:14">
      <c r="B53" s="101" t="s">
        <v>242</v>
      </c>
      <c r="D53" s="1"/>
      <c r="E53" s="1"/>
      <c r="F53" s="1"/>
      <c r="G53" s="1"/>
    </row>
    <row r="54" spans="2:14">
      <c r="B54" s="101" t="s">
        <v>103</v>
      </c>
      <c r="D54" s="1"/>
      <c r="E54" s="1"/>
      <c r="F54" s="1"/>
      <c r="G54" s="1"/>
    </row>
    <row r="55" spans="2:14">
      <c r="B55" s="101" t="s">
        <v>225</v>
      </c>
      <c r="D55" s="1"/>
      <c r="E55" s="1"/>
      <c r="F55" s="1"/>
      <c r="G55" s="1"/>
    </row>
    <row r="56" spans="2:14">
      <c r="B56" s="101" t="s">
        <v>233</v>
      </c>
      <c r="D56" s="1"/>
      <c r="E56" s="1"/>
      <c r="F56" s="1"/>
      <c r="G56" s="1"/>
    </row>
    <row r="57" spans="2:14">
      <c r="B57" s="101" t="s">
        <v>240</v>
      </c>
      <c r="D57" s="1"/>
      <c r="E57" s="1"/>
      <c r="F57" s="1"/>
      <c r="G57" s="1"/>
    </row>
    <row r="58" spans="2:14">
      <c r="D58" s="1"/>
      <c r="E58" s="1"/>
      <c r="F58" s="1"/>
      <c r="G58" s="1"/>
    </row>
    <row r="59" spans="2:14">
      <c r="D59" s="1"/>
      <c r="E59" s="1"/>
      <c r="F59" s="1"/>
      <c r="G59" s="1"/>
    </row>
    <row r="60" spans="2:14"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D63" s="1"/>
      <c r="E63" s="1"/>
      <c r="F63" s="1"/>
      <c r="G63" s="1"/>
    </row>
    <row r="64" spans="2:14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52 B54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171</v>
      </c>
      <c r="C1" s="80" t="s" vm="1">
        <v>243</v>
      </c>
    </row>
    <row r="2" spans="2:65">
      <c r="B2" s="58" t="s">
        <v>170</v>
      </c>
      <c r="C2" s="80" t="s">
        <v>244</v>
      </c>
    </row>
    <row r="3" spans="2:65">
      <c r="B3" s="58" t="s">
        <v>172</v>
      </c>
      <c r="C3" s="80" t="s">
        <v>245</v>
      </c>
    </row>
    <row r="4" spans="2:65">
      <c r="B4" s="58" t="s">
        <v>173</v>
      </c>
      <c r="C4" s="80">
        <v>2112</v>
      </c>
    </row>
    <row r="6" spans="2:65" ht="26.25" customHeight="1">
      <c r="B6" s="140" t="s">
        <v>201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2:65" ht="26.25" customHeight="1">
      <c r="B7" s="140" t="s">
        <v>81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BM7" s="3"/>
    </row>
    <row r="8" spans="2:65" s="3" customFormat="1" ht="78.75">
      <c r="B8" s="23" t="s">
        <v>106</v>
      </c>
      <c r="C8" s="31" t="s">
        <v>37</v>
      </c>
      <c r="D8" s="31" t="s">
        <v>111</v>
      </c>
      <c r="E8" s="31" t="s">
        <v>108</v>
      </c>
      <c r="F8" s="31" t="s">
        <v>50</v>
      </c>
      <c r="G8" s="31" t="s">
        <v>15</v>
      </c>
      <c r="H8" s="31" t="s">
        <v>51</v>
      </c>
      <c r="I8" s="31" t="s">
        <v>91</v>
      </c>
      <c r="J8" s="31" t="s">
        <v>227</v>
      </c>
      <c r="K8" s="31" t="s">
        <v>226</v>
      </c>
      <c r="L8" s="31" t="s">
        <v>49</v>
      </c>
      <c r="M8" s="31" t="s">
        <v>48</v>
      </c>
      <c r="N8" s="31" t="s">
        <v>174</v>
      </c>
      <c r="O8" s="21" t="s">
        <v>176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234</v>
      </c>
      <c r="K9" s="33"/>
      <c r="L9" s="33" t="s">
        <v>230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5"/>
      <c r="BG11" s="1"/>
      <c r="BH11" s="3"/>
      <c r="BI11" s="1"/>
      <c r="BM11" s="1"/>
    </row>
    <row r="12" spans="2:65" s="4" customFormat="1" ht="18" customHeight="1">
      <c r="B12" s="101" t="s">
        <v>242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5"/>
      <c r="BG12" s="1"/>
      <c r="BH12" s="3"/>
      <c r="BI12" s="1"/>
      <c r="BM12" s="1"/>
    </row>
    <row r="13" spans="2:65">
      <c r="B13" s="101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BH13" s="3"/>
    </row>
    <row r="14" spans="2:65" ht="20.25">
      <c r="B14" s="101" t="s">
        <v>225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BH14" s="4"/>
    </row>
    <row r="15" spans="2:65">
      <c r="B15" s="101" t="s">
        <v>233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microsoft.com/sharepoint/v3"/>
    <ds:schemaRef ds:uri="http://purl.org/dc/elements/1.1/"/>
    <ds:schemaRef ds:uri="http://purl.org/dc/dcmitype/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2019-12-03T05:57:34Z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