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8040E021-DAF9-4EA9-976A-D711F70FEA71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עתידיים'!$A$8:$AW$400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5" l="1"/>
  <c r="Q13" i="5"/>
  <c r="Q12" i="5" s="1"/>
  <c r="Q11" i="5" s="1"/>
  <c r="R160" i="5"/>
  <c r="Q160" i="5"/>
  <c r="O160" i="5"/>
  <c r="O13" i="5"/>
  <c r="C26" i="1"/>
  <c r="P23" i="15"/>
  <c r="N23" i="15"/>
  <c r="R12" i="5" l="1"/>
  <c r="O12" i="5"/>
  <c r="O11" i="5" s="1"/>
  <c r="R11" i="5" l="1"/>
  <c r="D11" i="1"/>
  <c r="P13" i="15"/>
  <c r="P12" i="15"/>
  <c r="P11" i="15" s="1"/>
  <c r="R32" i="15" s="1"/>
  <c r="R23" i="15"/>
  <c r="N13" i="15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0" i="20"/>
  <c r="J361" i="20"/>
  <c r="J362" i="20"/>
  <c r="J363" i="20"/>
  <c r="J364" i="20"/>
  <c r="J365" i="20"/>
  <c r="J366" i="20"/>
  <c r="J367" i="20"/>
  <c r="J368" i="20"/>
  <c r="J369" i="20"/>
  <c r="J370" i="20"/>
  <c r="J371" i="20"/>
  <c r="J372" i="20"/>
  <c r="J373" i="20"/>
  <c r="J374" i="20"/>
  <c r="J375" i="20"/>
  <c r="J376" i="20"/>
  <c r="J377" i="20"/>
  <c r="J378" i="20"/>
  <c r="J379" i="20"/>
  <c r="J380" i="20"/>
  <c r="J381" i="20"/>
  <c r="J382" i="20"/>
  <c r="J383" i="20"/>
  <c r="J384" i="20"/>
  <c r="J385" i="20"/>
  <c r="J386" i="20"/>
  <c r="J387" i="20"/>
  <c r="J388" i="20"/>
  <c r="J389" i="20"/>
  <c r="J390" i="20"/>
  <c r="J391" i="20"/>
  <c r="J392" i="20"/>
  <c r="J393" i="20"/>
  <c r="J394" i="20"/>
  <c r="J395" i="20"/>
  <c r="J396" i="20"/>
  <c r="J11" i="20"/>
  <c r="I284" i="20"/>
  <c r="I380" i="20"/>
  <c r="I297" i="20"/>
  <c r="I23" i="20"/>
  <c r="I12" i="20" s="1"/>
  <c r="I11" i="20" s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11" i="2"/>
  <c r="J18" i="2"/>
  <c r="J42" i="2"/>
  <c r="J41" i="2"/>
  <c r="J36" i="2"/>
  <c r="J33" i="2"/>
  <c r="J29" i="2"/>
  <c r="J28" i="2"/>
  <c r="J21" i="2"/>
  <c r="J20" i="2"/>
  <c r="J16" i="2"/>
  <c r="J15" i="2"/>
  <c r="J56" i="2"/>
  <c r="J55" i="2" s="1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11" i="24"/>
  <c r="E13" i="24"/>
  <c r="E12" i="24"/>
  <c r="E11" i="24" s="1"/>
  <c r="C47" i="27"/>
  <c r="C12" i="27"/>
  <c r="T20" i="5" l="1"/>
  <c r="T27" i="5"/>
  <c r="T31" i="5"/>
  <c r="T38" i="5"/>
  <c r="T45" i="5"/>
  <c r="T49" i="5"/>
  <c r="T56" i="5"/>
  <c r="T63" i="5"/>
  <c r="T67" i="5"/>
  <c r="T74" i="5"/>
  <c r="T81" i="5"/>
  <c r="T85" i="5"/>
  <c r="T92" i="5"/>
  <c r="T99" i="5"/>
  <c r="T103" i="5"/>
  <c r="T110" i="5"/>
  <c r="T117" i="5"/>
  <c r="T121" i="5"/>
  <c r="T128" i="5"/>
  <c r="T135" i="5"/>
  <c r="T139" i="5"/>
  <c r="T146" i="5"/>
  <c r="T153" i="5"/>
  <c r="T157" i="5"/>
  <c r="T164" i="5"/>
  <c r="T171" i="5"/>
  <c r="T175" i="5"/>
  <c r="T182" i="5"/>
  <c r="T189" i="5"/>
  <c r="T193" i="5"/>
  <c r="T200" i="5"/>
  <c r="T207" i="5"/>
  <c r="T211" i="5"/>
  <c r="T218" i="5"/>
  <c r="T225" i="5"/>
  <c r="T229" i="5"/>
  <c r="T236" i="5"/>
  <c r="T243" i="5"/>
  <c r="T247" i="5"/>
  <c r="T254" i="5"/>
  <c r="T261" i="5"/>
  <c r="T265" i="5"/>
  <c r="T268" i="5"/>
  <c r="T271" i="5"/>
  <c r="T274" i="5"/>
  <c r="T277" i="5"/>
  <c r="T280" i="5"/>
  <c r="T283" i="5"/>
  <c r="T286" i="5"/>
  <c r="T289" i="5"/>
  <c r="T292" i="5"/>
  <c r="T295" i="5"/>
  <c r="T298" i="5"/>
  <c r="T301" i="5"/>
  <c r="T304" i="5"/>
  <c r="T307" i="5"/>
  <c r="T310" i="5"/>
  <c r="T313" i="5"/>
  <c r="T316" i="5"/>
  <c r="T319" i="5"/>
  <c r="T322" i="5"/>
  <c r="T325" i="5"/>
  <c r="T328" i="5"/>
  <c r="T17" i="5"/>
  <c r="T24" i="5"/>
  <c r="T28" i="5"/>
  <c r="T35" i="5"/>
  <c r="T42" i="5"/>
  <c r="T46" i="5"/>
  <c r="T53" i="5"/>
  <c r="T60" i="5"/>
  <c r="T64" i="5"/>
  <c r="T71" i="5"/>
  <c r="T78" i="5"/>
  <c r="T82" i="5"/>
  <c r="T89" i="5"/>
  <c r="T96" i="5"/>
  <c r="T100" i="5"/>
  <c r="T107" i="5"/>
  <c r="T114" i="5"/>
  <c r="T118" i="5"/>
  <c r="T125" i="5"/>
  <c r="T132" i="5"/>
  <c r="T136" i="5"/>
  <c r="T143" i="5"/>
  <c r="T150" i="5"/>
  <c r="T154" i="5"/>
  <c r="T161" i="5"/>
  <c r="T168" i="5"/>
  <c r="T172" i="5"/>
  <c r="T179" i="5"/>
  <c r="T186" i="5"/>
  <c r="T190" i="5"/>
  <c r="T197" i="5"/>
  <c r="T204" i="5"/>
  <c r="T208" i="5"/>
  <c r="T215" i="5"/>
  <c r="T222" i="5"/>
  <c r="T226" i="5"/>
  <c r="T233" i="5"/>
  <c r="T240" i="5"/>
  <c r="T244" i="5"/>
  <c r="T251" i="5"/>
  <c r="T258" i="5"/>
  <c r="T262" i="5"/>
  <c r="T18" i="5"/>
  <c r="T23" i="5"/>
  <c r="T29" i="5"/>
  <c r="T34" i="5"/>
  <c r="T40" i="5"/>
  <c r="T66" i="5"/>
  <c r="T72" i="5"/>
  <c r="T77" i="5"/>
  <c r="T83" i="5"/>
  <c r="T88" i="5"/>
  <c r="T94" i="5"/>
  <c r="T120" i="5"/>
  <c r="T126" i="5"/>
  <c r="T131" i="5"/>
  <c r="T137" i="5"/>
  <c r="T142" i="5"/>
  <c r="T148" i="5"/>
  <c r="T174" i="5"/>
  <c r="T180" i="5"/>
  <c r="T185" i="5"/>
  <c r="T191" i="5"/>
  <c r="T196" i="5"/>
  <c r="T202" i="5"/>
  <c r="T228" i="5"/>
  <c r="T234" i="5"/>
  <c r="T239" i="5"/>
  <c r="T245" i="5"/>
  <c r="T250" i="5"/>
  <c r="T256" i="5"/>
  <c r="T288" i="5"/>
  <c r="T299" i="5"/>
  <c r="T306" i="5"/>
  <c r="T317" i="5"/>
  <c r="T324" i="5"/>
  <c r="T14" i="5"/>
  <c r="T19" i="5"/>
  <c r="T25" i="5"/>
  <c r="T51" i="5"/>
  <c r="T57" i="5"/>
  <c r="T62" i="5"/>
  <c r="T68" i="5"/>
  <c r="T73" i="5"/>
  <c r="T79" i="5"/>
  <c r="T105" i="5"/>
  <c r="T111" i="5"/>
  <c r="T116" i="5"/>
  <c r="T15" i="5"/>
  <c r="T32" i="5"/>
  <c r="T39" i="5"/>
  <c r="T55" i="5"/>
  <c r="T80" i="5"/>
  <c r="T87" i="5"/>
  <c r="T97" i="5"/>
  <c r="T104" i="5"/>
  <c r="T127" i="5"/>
  <c r="T140" i="5"/>
  <c r="T152" i="5"/>
  <c r="T159" i="5"/>
  <c r="T166" i="5"/>
  <c r="T178" i="5"/>
  <c r="T198" i="5"/>
  <c r="T205" i="5"/>
  <c r="T210" i="5"/>
  <c r="T217" i="5"/>
  <c r="T224" i="5"/>
  <c r="T237" i="5"/>
  <c r="T249" i="5"/>
  <c r="T263" i="5"/>
  <c r="T269" i="5"/>
  <c r="T279" i="5"/>
  <c r="T285" i="5"/>
  <c r="T302" i="5"/>
  <c r="T311" i="5"/>
  <c r="T315" i="5"/>
  <c r="C15" i="1"/>
  <c r="T16" i="5"/>
  <c r="T41" i="5"/>
  <c r="T48" i="5"/>
  <c r="T58" i="5"/>
  <c r="T65" i="5"/>
  <c r="T90" i="5"/>
  <c r="T106" i="5"/>
  <c r="T113" i="5"/>
  <c r="T122" i="5"/>
  <c r="T134" i="5"/>
  <c r="T147" i="5"/>
  <c r="T173" i="5"/>
  <c r="T187" i="5"/>
  <c r="T192" i="5"/>
  <c r="T199" i="5"/>
  <c r="T212" i="5"/>
  <c r="T219" i="5"/>
  <c r="T231" i="5"/>
  <c r="T238" i="5"/>
  <c r="T257" i="5"/>
  <c r="T275" i="5"/>
  <c r="T281" i="5"/>
  <c r="T290" i="5"/>
  <c r="T294" i="5"/>
  <c r="T303" i="5"/>
  <c r="T320" i="5"/>
  <c r="T26" i="5"/>
  <c r="T33" i="5"/>
  <c r="T43" i="5"/>
  <c r="T50" i="5"/>
  <c r="T75" i="5"/>
  <c r="T91" i="5"/>
  <c r="T98" i="5"/>
  <c r="T115" i="5"/>
  <c r="T129" i="5"/>
  <c r="T141" i="5"/>
  <c r="T155" i="5"/>
  <c r="T167" i="5"/>
  <c r="T181" i="5"/>
  <c r="T194" i="5"/>
  <c r="T206" i="5"/>
  <c r="T213" i="5"/>
  <c r="T220" i="5"/>
  <c r="T232" i="5"/>
  <c r="T252" i="5"/>
  <c r="T259" i="5"/>
  <c r="T264" i="5"/>
  <c r="T270" i="5"/>
  <c r="T276" i="5"/>
  <c r="T308" i="5"/>
  <c r="T312" i="5"/>
  <c r="T321" i="5"/>
  <c r="T11" i="5"/>
  <c r="T36" i="5"/>
  <c r="T52" i="5"/>
  <c r="T59" i="5"/>
  <c r="T76" i="5"/>
  <c r="T84" i="5"/>
  <c r="T101" i="5"/>
  <c r="T108" i="5"/>
  <c r="T123" i="5"/>
  <c r="T130" i="5"/>
  <c r="T149" i="5"/>
  <c r="T162" i="5"/>
  <c r="T169" i="5"/>
  <c r="T176" i="5"/>
  <c r="T188" i="5"/>
  <c r="T201" i="5"/>
  <c r="T214" i="5"/>
  <c r="T227" i="5"/>
  <c r="T241" i="5"/>
  <c r="T246" i="5"/>
  <c r="T253" i="5"/>
  <c r="T266" i="5"/>
  <c r="T272" i="5"/>
  <c r="T282" i="5"/>
  <c r="T287" i="5"/>
  <c r="T291" i="5"/>
  <c r="T296" i="5"/>
  <c r="T300" i="5"/>
  <c r="T326" i="5"/>
  <c r="T21" i="5"/>
  <c r="T37" i="5"/>
  <c r="T44" i="5"/>
  <c r="T61" i="5"/>
  <c r="T69" i="5"/>
  <c r="T86" i="5"/>
  <c r="T93" i="5"/>
  <c r="T109" i="5"/>
  <c r="T124" i="5"/>
  <c r="T144" i="5"/>
  <c r="T151" i="5"/>
  <c r="T156" i="5"/>
  <c r="T163" i="5"/>
  <c r="T170" i="5"/>
  <c r="T183" i="5"/>
  <c r="T195" i="5"/>
  <c r="T209" i="5"/>
  <c r="T221" i="5"/>
  <c r="T235" i="5"/>
  <c r="T248" i="5"/>
  <c r="T260" i="5"/>
  <c r="T267" i="5"/>
  <c r="T278" i="5"/>
  <c r="T305" i="5"/>
  <c r="T309" i="5"/>
  <c r="T314" i="5"/>
  <c r="T318" i="5"/>
  <c r="T22" i="5"/>
  <c r="T30" i="5"/>
  <c r="T47" i="5"/>
  <c r="T54" i="5"/>
  <c r="T70" i="5"/>
  <c r="T95" i="5"/>
  <c r="T102" i="5"/>
  <c r="T112" i="5"/>
  <c r="T119" i="5"/>
  <c r="T133" i="5"/>
  <c r="T138" i="5"/>
  <c r="T145" i="5"/>
  <c r="T158" i="5"/>
  <c r="T165" i="5"/>
  <c r="T177" i="5"/>
  <c r="T184" i="5"/>
  <c r="T203" i="5"/>
  <c r="T216" i="5"/>
  <c r="T223" i="5"/>
  <c r="T230" i="5"/>
  <c r="T242" i="5"/>
  <c r="T255" i="5"/>
  <c r="T273" i="5"/>
  <c r="T284" i="5"/>
  <c r="T293" i="5"/>
  <c r="T297" i="5"/>
  <c r="T323" i="5"/>
  <c r="T327" i="5"/>
  <c r="T160" i="5"/>
  <c r="T13" i="5"/>
  <c r="T12" i="5"/>
  <c r="R14" i="15"/>
  <c r="R17" i="15"/>
  <c r="R20" i="15"/>
  <c r="R26" i="15"/>
  <c r="R29" i="15"/>
  <c r="R33" i="15"/>
  <c r="R36" i="15"/>
  <c r="R39" i="15"/>
  <c r="R42" i="15"/>
  <c r="R15" i="15"/>
  <c r="R18" i="15"/>
  <c r="R21" i="15"/>
  <c r="R24" i="15"/>
  <c r="R27" i="15"/>
  <c r="R30" i="15"/>
  <c r="R34" i="15"/>
  <c r="R37" i="15"/>
  <c r="R40" i="15"/>
  <c r="R11" i="15"/>
  <c r="R16" i="15"/>
  <c r="R19" i="15"/>
  <c r="R22" i="15"/>
  <c r="R25" i="15"/>
  <c r="R28" i="15"/>
  <c r="R31" i="15"/>
  <c r="R35" i="15"/>
  <c r="R38" i="15"/>
  <c r="R41" i="15"/>
  <c r="R13" i="15"/>
  <c r="N12" i="15"/>
  <c r="N11" i="15" s="1"/>
  <c r="R12" i="15"/>
  <c r="C11" i="27"/>
  <c r="C43" i="1" s="1"/>
  <c r="J13" i="2"/>
  <c r="J12" i="2" s="1"/>
  <c r="J11" i="2" s="1"/>
  <c r="C42" i="1" l="1"/>
  <c r="D15" i="1"/>
  <c r="U15" i="5" l="1"/>
  <c r="U18" i="5"/>
  <c r="U21" i="5"/>
  <c r="U24" i="5"/>
  <c r="U27" i="5"/>
  <c r="U30" i="5"/>
  <c r="U33" i="5"/>
  <c r="U36" i="5"/>
  <c r="U39" i="5"/>
  <c r="U42" i="5"/>
  <c r="U45" i="5"/>
  <c r="U48" i="5"/>
  <c r="U51" i="5"/>
  <c r="U54" i="5"/>
  <c r="U57" i="5"/>
  <c r="U60" i="5"/>
  <c r="U63" i="5"/>
  <c r="U66" i="5"/>
  <c r="U69" i="5"/>
  <c r="U72" i="5"/>
  <c r="U75" i="5"/>
  <c r="U78" i="5"/>
  <c r="U81" i="5"/>
  <c r="U84" i="5"/>
  <c r="U87" i="5"/>
  <c r="U90" i="5"/>
  <c r="U93" i="5"/>
  <c r="U96" i="5"/>
  <c r="U99" i="5"/>
  <c r="U102" i="5"/>
  <c r="U105" i="5"/>
  <c r="U108" i="5"/>
  <c r="U111" i="5"/>
  <c r="U114" i="5"/>
  <c r="U117" i="5"/>
  <c r="U120" i="5"/>
  <c r="U123" i="5"/>
  <c r="U126" i="5"/>
  <c r="U129" i="5"/>
  <c r="U132" i="5"/>
  <c r="U135" i="5"/>
  <c r="U138" i="5"/>
  <c r="U141" i="5"/>
  <c r="U144" i="5"/>
  <c r="U147" i="5"/>
  <c r="U150" i="5"/>
  <c r="U153" i="5"/>
  <c r="U156" i="5"/>
  <c r="U159" i="5"/>
  <c r="U162" i="5"/>
  <c r="U165" i="5"/>
  <c r="U168" i="5"/>
  <c r="U171" i="5"/>
  <c r="U174" i="5"/>
  <c r="U177" i="5"/>
  <c r="U180" i="5"/>
  <c r="U183" i="5"/>
  <c r="U186" i="5"/>
  <c r="U189" i="5"/>
  <c r="U192" i="5"/>
  <c r="U195" i="5"/>
  <c r="U198" i="5"/>
  <c r="U201" i="5"/>
  <c r="U204" i="5"/>
  <c r="U207" i="5"/>
  <c r="U210" i="5"/>
  <c r="U213" i="5"/>
  <c r="U216" i="5"/>
  <c r="U219" i="5"/>
  <c r="U222" i="5"/>
  <c r="U225" i="5"/>
  <c r="U228" i="5"/>
  <c r="U231" i="5"/>
  <c r="U234" i="5"/>
  <c r="U237" i="5"/>
  <c r="U240" i="5"/>
  <c r="U243" i="5"/>
  <c r="U246" i="5"/>
  <c r="U249" i="5"/>
  <c r="U252" i="5"/>
  <c r="U255" i="5"/>
  <c r="U258" i="5"/>
  <c r="U261" i="5"/>
  <c r="U264" i="5"/>
  <c r="U16" i="5"/>
  <c r="U23" i="5"/>
  <c r="U34" i="5"/>
  <c r="U41" i="5"/>
  <c r="U52" i="5"/>
  <c r="U59" i="5"/>
  <c r="U70" i="5"/>
  <c r="U77" i="5"/>
  <c r="U88" i="5"/>
  <c r="U95" i="5"/>
  <c r="U106" i="5"/>
  <c r="U113" i="5"/>
  <c r="U124" i="5"/>
  <c r="U131" i="5"/>
  <c r="U142" i="5"/>
  <c r="U149" i="5"/>
  <c r="U167" i="5"/>
  <c r="U178" i="5"/>
  <c r="U185" i="5"/>
  <c r="U196" i="5"/>
  <c r="U203" i="5"/>
  <c r="U214" i="5"/>
  <c r="U221" i="5"/>
  <c r="U232" i="5"/>
  <c r="U239" i="5"/>
  <c r="U250" i="5"/>
  <c r="U257" i="5"/>
  <c r="U20" i="5"/>
  <c r="U31" i="5"/>
  <c r="U38" i="5"/>
  <c r="U49" i="5"/>
  <c r="U56" i="5"/>
  <c r="U67" i="5"/>
  <c r="U74" i="5"/>
  <c r="U85" i="5"/>
  <c r="U92" i="5"/>
  <c r="U103" i="5"/>
  <c r="U110" i="5"/>
  <c r="U121" i="5"/>
  <c r="U128" i="5"/>
  <c r="U139" i="5"/>
  <c r="U146" i="5"/>
  <c r="U157" i="5"/>
  <c r="U164" i="5"/>
  <c r="U175" i="5"/>
  <c r="U182" i="5"/>
  <c r="U193" i="5"/>
  <c r="U200" i="5"/>
  <c r="U211" i="5"/>
  <c r="U218" i="5"/>
  <c r="U229" i="5"/>
  <c r="U236" i="5"/>
  <c r="U247" i="5"/>
  <c r="U254" i="5"/>
  <c r="U265" i="5"/>
  <c r="U268" i="5"/>
  <c r="U271" i="5"/>
  <c r="U274" i="5"/>
  <c r="U277" i="5"/>
  <c r="U280" i="5"/>
  <c r="U283" i="5"/>
  <c r="U44" i="5"/>
  <c r="U50" i="5"/>
  <c r="U55" i="5"/>
  <c r="U61" i="5"/>
  <c r="U98" i="5"/>
  <c r="U104" i="5"/>
  <c r="U109" i="5"/>
  <c r="U115" i="5"/>
  <c r="U152" i="5"/>
  <c r="U158" i="5"/>
  <c r="U163" i="5"/>
  <c r="U169" i="5"/>
  <c r="U206" i="5"/>
  <c r="U212" i="5"/>
  <c r="U217" i="5"/>
  <c r="U223" i="5"/>
  <c r="U260" i="5"/>
  <c r="U266" i="5"/>
  <c r="U270" i="5"/>
  <c r="U275" i="5"/>
  <c r="U279" i="5"/>
  <c r="U284" i="5"/>
  <c r="U291" i="5"/>
  <c r="U295" i="5"/>
  <c r="U302" i="5"/>
  <c r="U309" i="5"/>
  <c r="U313" i="5"/>
  <c r="U320" i="5"/>
  <c r="U327" i="5"/>
  <c r="U29" i="5"/>
  <c r="U35" i="5"/>
  <c r="U40" i="5"/>
  <c r="U46" i="5"/>
  <c r="U83" i="5"/>
  <c r="U89" i="5"/>
  <c r="U94" i="5"/>
  <c r="U100" i="5"/>
  <c r="U22" i="5"/>
  <c r="U47" i="5"/>
  <c r="U64" i="5"/>
  <c r="U71" i="5"/>
  <c r="U112" i="5"/>
  <c r="U119" i="5"/>
  <c r="U133" i="5"/>
  <c r="U145" i="5"/>
  <c r="U172" i="5"/>
  <c r="U184" i="5"/>
  <c r="U191" i="5"/>
  <c r="U230" i="5"/>
  <c r="U242" i="5"/>
  <c r="U256" i="5"/>
  <c r="U273" i="5"/>
  <c r="U289" i="5"/>
  <c r="U293" i="5"/>
  <c r="U297" i="5"/>
  <c r="U306" i="5"/>
  <c r="U319" i="5"/>
  <c r="U323" i="5"/>
  <c r="U328" i="5"/>
  <c r="U25" i="5"/>
  <c r="U32" i="5"/>
  <c r="U73" i="5"/>
  <c r="U80" i="5"/>
  <c r="U97" i="5"/>
  <c r="U127" i="5"/>
  <c r="U140" i="5"/>
  <c r="U154" i="5"/>
  <c r="U166" i="5"/>
  <c r="U179" i="5"/>
  <c r="U205" i="5"/>
  <c r="U224" i="5"/>
  <c r="U244" i="5"/>
  <c r="U251" i="5"/>
  <c r="U263" i="5"/>
  <c r="U269" i="5"/>
  <c r="U285" i="5"/>
  <c r="U298" i="5"/>
  <c r="U307" i="5"/>
  <c r="U311" i="5"/>
  <c r="U315" i="5"/>
  <c r="U324" i="5"/>
  <c r="U17" i="5"/>
  <c r="U58" i="5"/>
  <c r="U65" i="5"/>
  <c r="U82" i="5"/>
  <c r="U107" i="5"/>
  <c r="U122" i="5"/>
  <c r="U134" i="5"/>
  <c r="U148" i="5"/>
  <c r="U161" i="5"/>
  <c r="U173" i="5"/>
  <c r="U187" i="5"/>
  <c r="U199" i="5"/>
  <c r="U226" i="5"/>
  <c r="U238" i="5"/>
  <c r="U245" i="5"/>
  <c r="U281" i="5"/>
  <c r="U286" i="5"/>
  <c r="U290" i="5"/>
  <c r="U294" i="5"/>
  <c r="U299" i="5"/>
  <c r="U303" i="5"/>
  <c r="U316" i="5"/>
  <c r="U325" i="5"/>
  <c r="U19" i="5"/>
  <c r="U26" i="5"/>
  <c r="U43" i="5"/>
  <c r="U68" i="5"/>
  <c r="U91" i="5"/>
  <c r="U116" i="5"/>
  <c r="U136" i="5"/>
  <c r="U143" i="5"/>
  <c r="U155" i="5"/>
  <c r="U181" i="5"/>
  <c r="U194" i="5"/>
  <c r="U208" i="5"/>
  <c r="U220" i="5"/>
  <c r="U233" i="5"/>
  <c r="U259" i="5"/>
  <c r="U276" i="5"/>
  <c r="U304" i="5"/>
  <c r="U308" i="5"/>
  <c r="U312" i="5"/>
  <c r="U317" i="5"/>
  <c r="U321" i="5"/>
  <c r="U28" i="5"/>
  <c r="U53" i="5"/>
  <c r="U76" i="5"/>
  <c r="U101" i="5"/>
  <c r="U118" i="5"/>
  <c r="U130" i="5"/>
  <c r="U137" i="5"/>
  <c r="U176" i="5"/>
  <c r="U188" i="5"/>
  <c r="U202" i="5"/>
  <c r="U215" i="5"/>
  <c r="U227" i="5"/>
  <c r="U241" i="5"/>
  <c r="U253" i="5"/>
  <c r="U272" i="5"/>
  <c r="U282" i="5"/>
  <c r="U287" i="5"/>
  <c r="U292" i="5"/>
  <c r="U296" i="5"/>
  <c r="U300" i="5"/>
  <c r="U322" i="5"/>
  <c r="U326" i="5"/>
  <c r="U14" i="5"/>
  <c r="U37" i="5"/>
  <c r="U62" i="5"/>
  <c r="U79" i="5"/>
  <c r="U86" i="5"/>
  <c r="U125" i="5"/>
  <c r="U151" i="5"/>
  <c r="U170" i="5"/>
  <c r="U190" i="5"/>
  <c r="U197" i="5"/>
  <c r="U209" i="5"/>
  <c r="U235" i="5"/>
  <c r="U248" i="5"/>
  <c r="U262" i="5"/>
  <c r="U267" i="5"/>
  <c r="U278" i="5"/>
  <c r="U288" i="5"/>
  <c r="U301" i="5"/>
  <c r="U305" i="5"/>
  <c r="U310" i="5"/>
  <c r="U314" i="5"/>
  <c r="U318" i="5"/>
  <c r="U13" i="5"/>
  <c r="U160" i="5"/>
  <c r="S32" i="15"/>
  <c r="D22" i="1"/>
  <c r="D16" i="1"/>
  <c r="D35" i="1"/>
  <c r="D29" i="1"/>
  <c r="D42" i="1"/>
  <c r="S14" i="15"/>
  <c r="S20" i="15"/>
  <c r="S27" i="15"/>
  <c r="S34" i="15"/>
  <c r="S40" i="15"/>
  <c r="K17" i="20"/>
  <c r="K23" i="20"/>
  <c r="K29" i="20"/>
  <c r="K35" i="20"/>
  <c r="K41" i="20"/>
  <c r="K47" i="20"/>
  <c r="K53" i="20"/>
  <c r="K59" i="20"/>
  <c r="K65" i="20"/>
  <c r="K71" i="20"/>
  <c r="K77" i="20"/>
  <c r="K83" i="20"/>
  <c r="K89" i="20"/>
  <c r="K95" i="20"/>
  <c r="K101" i="20"/>
  <c r="K107" i="20"/>
  <c r="K113" i="20"/>
  <c r="K119" i="20"/>
  <c r="K125" i="20"/>
  <c r="K131" i="20"/>
  <c r="K137" i="20"/>
  <c r="K143" i="20"/>
  <c r="K149" i="20"/>
  <c r="K155" i="20"/>
  <c r="K161" i="20"/>
  <c r="K167" i="20"/>
  <c r="K173" i="20"/>
  <c r="K179" i="20"/>
  <c r="K185" i="20"/>
  <c r="K191" i="20"/>
  <c r="K197" i="20"/>
  <c r="K203" i="20"/>
  <c r="K209" i="20"/>
  <c r="K215" i="20"/>
  <c r="K221" i="20"/>
  <c r="K227" i="20"/>
  <c r="K233" i="20"/>
  <c r="K239" i="20"/>
  <c r="K245" i="20"/>
  <c r="K251" i="20"/>
  <c r="K257" i="20"/>
  <c r="K263" i="20"/>
  <c r="K269" i="20"/>
  <c r="K275" i="20"/>
  <c r="K281" i="20"/>
  <c r="K287" i="20"/>
  <c r="K293" i="20"/>
  <c r="K299" i="20"/>
  <c r="K305" i="20"/>
  <c r="K311" i="20"/>
  <c r="K317" i="20"/>
  <c r="K323" i="20"/>
  <c r="K329" i="20"/>
  <c r="K335" i="20"/>
  <c r="K341" i="20"/>
  <c r="K347" i="20"/>
  <c r="K353" i="20"/>
  <c r="K359" i="20"/>
  <c r="K365" i="20"/>
  <c r="K371" i="20"/>
  <c r="K377" i="20"/>
  <c r="K383" i="20"/>
  <c r="K389" i="20"/>
  <c r="K395" i="20"/>
  <c r="L13" i="2"/>
  <c r="L16" i="2"/>
  <c r="L19" i="2"/>
  <c r="L22" i="2"/>
  <c r="L25" i="2"/>
  <c r="L28" i="2"/>
  <c r="L31" i="2"/>
  <c r="L34" i="2"/>
  <c r="L37" i="2"/>
  <c r="L40" i="2"/>
  <c r="L43" i="2"/>
  <c r="L46" i="2"/>
  <c r="L49" i="2"/>
  <c r="L52" i="2"/>
  <c r="L55" i="2"/>
  <c r="L58" i="2"/>
  <c r="L61" i="2"/>
  <c r="I13" i="24"/>
  <c r="I16" i="24"/>
  <c r="I19" i="24"/>
  <c r="I22" i="24"/>
  <c r="I25" i="24"/>
  <c r="D21" i="1"/>
  <c r="D34" i="1"/>
  <c r="D28" i="1"/>
  <c r="D41" i="1"/>
  <c r="S15" i="15"/>
  <c r="S21" i="15"/>
  <c r="S28" i="15"/>
  <c r="S35" i="15"/>
  <c r="S41" i="15"/>
  <c r="K12" i="20"/>
  <c r="K18" i="20"/>
  <c r="K24" i="20"/>
  <c r="K30" i="20"/>
  <c r="K36" i="20"/>
  <c r="K42" i="20"/>
  <c r="K48" i="20"/>
  <c r="K54" i="20"/>
  <c r="K60" i="20"/>
  <c r="K66" i="20"/>
  <c r="K72" i="20"/>
  <c r="K78" i="20"/>
  <c r="K84" i="20"/>
  <c r="K90" i="20"/>
  <c r="K96" i="20"/>
  <c r="K102" i="20"/>
  <c r="K108" i="20"/>
  <c r="K114" i="20"/>
  <c r="K120" i="20"/>
  <c r="K126" i="20"/>
  <c r="K132" i="20"/>
  <c r="K138" i="20"/>
  <c r="K144" i="20"/>
  <c r="K150" i="20"/>
  <c r="K156" i="20"/>
  <c r="K162" i="20"/>
  <c r="K168" i="20"/>
  <c r="K174" i="20"/>
  <c r="K180" i="20"/>
  <c r="K186" i="20"/>
  <c r="K192" i="20"/>
  <c r="K198" i="20"/>
  <c r="K204" i="20"/>
  <c r="K210" i="20"/>
  <c r="K216" i="20"/>
  <c r="K222" i="20"/>
  <c r="K228" i="20"/>
  <c r="K234" i="20"/>
  <c r="K240" i="20"/>
  <c r="K246" i="20"/>
  <c r="K252" i="20"/>
  <c r="K258" i="20"/>
  <c r="K264" i="20"/>
  <c r="K270" i="20"/>
  <c r="K276" i="20"/>
  <c r="K282" i="20"/>
  <c r="K288" i="20"/>
  <c r="K294" i="20"/>
  <c r="K300" i="20"/>
  <c r="K306" i="20"/>
  <c r="K312" i="20"/>
  <c r="K318" i="20"/>
  <c r="K324" i="20"/>
  <c r="K330" i="20"/>
  <c r="K336" i="20"/>
  <c r="K342" i="20"/>
  <c r="K348" i="20"/>
  <c r="K354" i="20"/>
  <c r="K360" i="20"/>
  <c r="K366" i="20"/>
  <c r="K372" i="20"/>
  <c r="K378" i="20"/>
  <c r="K384" i="20"/>
  <c r="K390" i="20"/>
  <c r="K396" i="20"/>
  <c r="L11" i="2"/>
  <c r="I11" i="24"/>
  <c r="D20" i="1"/>
  <c r="D14" i="1"/>
  <c r="D33" i="1"/>
  <c r="D27" i="1"/>
  <c r="D40" i="1"/>
  <c r="S16" i="15"/>
  <c r="S22" i="15"/>
  <c r="S29" i="15"/>
  <c r="S36" i="15"/>
  <c r="S42" i="15"/>
  <c r="K13" i="20"/>
  <c r="K19" i="20"/>
  <c r="K25" i="20"/>
  <c r="K31" i="20"/>
  <c r="K37" i="20"/>
  <c r="K43" i="20"/>
  <c r="K49" i="20"/>
  <c r="K55" i="20"/>
  <c r="K61" i="20"/>
  <c r="K67" i="20"/>
  <c r="K73" i="20"/>
  <c r="K79" i="20"/>
  <c r="K85" i="20"/>
  <c r="K91" i="20"/>
  <c r="K97" i="20"/>
  <c r="K103" i="20"/>
  <c r="K109" i="20"/>
  <c r="K115" i="20"/>
  <c r="K121" i="20"/>
  <c r="K127" i="20"/>
  <c r="K133" i="20"/>
  <c r="K139" i="20"/>
  <c r="K145" i="20"/>
  <c r="K151" i="20"/>
  <c r="K157" i="20"/>
  <c r="K163" i="20"/>
  <c r="K169" i="20"/>
  <c r="K175" i="20"/>
  <c r="K181" i="20"/>
  <c r="K187" i="20"/>
  <c r="K193" i="20"/>
  <c r="K199" i="20"/>
  <c r="K205" i="20"/>
  <c r="K211" i="20"/>
  <c r="K217" i="20"/>
  <c r="K223" i="20"/>
  <c r="K229" i="20"/>
  <c r="K235" i="20"/>
  <c r="K241" i="20"/>
  <c r="K247" i="20"/>
  <c r="K253" i="20"/>
  <c r="K259" i="20"/>
  <c r="K265" i="20"/>
  <c r="K271" i="20"/>
  <c r="K277" i="20"/>
  <c r="K283" i="20"/>
  <c r="K289" i="20"/>
  <c r="K295" i="20"/>
  <c r="K301" i="20"/>
  <c r="K307" i="20"/>
  <c r="K313" i="20"/>
  <c r="K319" i="20"/>
  <c r="K325" i="20"/>
  <c r="K331" i="20"/>
  <c r="K337" i="20"/>
  <c r="K343" i="20"/>
  <c r="K349" i="20"/>
  <c r="K355" i="20"/>
  <c r="K361" i="20"/>
  <c r="K367" i="20"/>
  <c r="K373" i="20"/>
  <c r="K379" i="20"/>
  <c r="K385" i="20"/>
  <c r="K391" i="20"/>
  <c r="K11" i="20"/>
  <c r="L14" i="2"/>
  <c r="L17" i="2"/>
  <c r="L20" i="2"/>
  <c r="L23" i="2"/>
  <c r="L26" i="2"/>
  <c r="L29" i="2"/>
  <c r="L32" i="2"/>
  <c r="L35" i="2"/>
  <c r="L38" i="2"/>
  <c r="L41" i="2"/>
  <c r="L44" i="2"/>
  <c r="L47" i="2"/>
  <c r="L50" i="2"/>
  <c r="L53" i="2"/>
  <c r="L56" i="2"/>
  <c r="L59" i="2"/>
  <c r="I14" i="24"/>
  <c r="I17" i="24"/>
  <c r="I20" i="24"/>
  <c r="I23" i="24"/>
  <c r="D19" i="1"/>
  <c r="D13" i="1"/>
  <c r="D32" i="1"/>
  <c r="D26" i="1"/>
  <c r="D39" i="1"/>
  <c r="S17" i="15"/>
  <c r="S24" i="15"/>
  <c r="S30" i="15"/>
  <c r="S37" i="15"/>
  <c r="K14" i="20"/>
  <c r="K20" i="20"/>
  <c r="K26" i="20"/>
  <c r="K32" i="20"/>
  <c r="K38" i="20"/>
  <c r="K44" i="20"/>
  <c r="K50" i="20"/>
  <c r="K56" i="20"/>
  <c r="K62" i="20"/>
  <c r="K68" i="20"/>
  <c r="K74" i="20"/>
  <c r="K80" i="20"/>
  <c r="K86" i="20"/>
  <c r="K92" i="20"/>
  <c r="K98" i="20"/>
  <c r="K104" i="20"/>
  <c r="K110" i="20"/>
  <c r="K116" i="20"/>
  <c r="K122" i="20"/>
  <c r="K128" i="20"/>
  <c r="K134" i="20"/>
  <c r="K140" i="20"/>
  <c r="K146" i="20"/>
  <c r="K152" i="20"/>
  <c r="K158" i="20"/>
  <c r="K164" i="20"/>
  <c r="K170" i="20"/>
  <c r="K176" i="20"/>
  <c r="K182" i="20"/>
  <c r="K188" i="20"/>
  <c r="K194" i="20"/>
  <c r="K200" i="20"/>
  <c r="K206" i="20"/>
  <c r="K212" i="20"/>
  <c r="K218" i="20"/>
  <c r="K224" i="20"/>
  <c r="K230" i="20"/>
  <c r="K236" i="20"/>
  <c r="K242" i="20"/>
  <c r="K248" i="20"/>
  <c r="K254" i="20"/>
  <c r="K260" i="20"/>
  <c r="K266" i="20"/>
  <c r="K272" i="20"/>
  <c r="K278" i="20"/>
  <c r="K284" i="20"/>
  <c r="K290" i="20"/>
  <c r="K296" i="20"/>
  <c r="K302" i="20"/>
  <c r="K308" i="20"/>
  <c r="K314" i="20"/>
  <c r="K320" i="20"/>
  <c r="K326" i="20"/>
  <c r="K332" i="20"/>
  <c r="K338" i="20"/>
  <c r="K344" i="20"/>
  <c r="K350" i="20"/>
  <c r="K356" i="20"/>
  <c r="K362" i="20"/>
  <c r="K368" i="20"/>
  <c r="K374" i="20"/>
  <c r="K380" i="20"/>
  <c r="K386" i="20"/>
  <c r="U12" i="5"/>
  <c r="D18" i="1"/>
  <c r="D25" i="1"/>
  <c r="S25" i="15"/>
  <c r="K21" i="20"/>
  <c r="K39" i="20"/>
  <c r="K57" i="20"/>
  <c r="K75" i="20"/>
  <c r="K93" i="20"/>
  <c r="K111" i="20"/>
  <c r="K129" i="20"/>
  <c r="K147" i="20"/>
  <c r="K165" i="20"/>
  <c r="K183" i="20"/>
  <c r="K201" i="20"/>
  <c r="K219" i="20"/>
  <c r="K237" i="20"/>
  <c r="K255" i="20"/>
  <c r="K273" i="20"/>
  <c r="K291" i="20"/>
  <c r="K309" i="20"/>
  <c r="K327" i="20"/>
  <c r="K345" i="20"/>
  <c r="K363" i="20"/>
  <c r="K381" i="20"/>
  <c r="K394" i="20"/>
  <c r="L15" i="2"/>
  <c r="L24" i="2"/>
  <c r="L33" i="2"/>
  <c r="L42" i="2"/>
  <c r="L51" i="2"/>
  <c r="L60" i="2"/>
  <c r="I18" i="24"/>
  <c r="D17" i="1"/>
  <c r="D24" i="1"/>
  <c r="S26" i="15"/>
  <c r="K22" i="20"/>
  <c r="K40" i="20"/>
  <c r="K58" i="20"/>
  <c r="K76" i="20"/>
  <c r="K94" i="20"/>
  <c r="K112" i="20"/>
  <c r="K130" i="20"/>
  <c r="K148" i="20"/>
  <c r="K166" i="20"/>
  <c r="K184" i="20"/>
  <c r="K202" i="20"/>
  <c r="K220" i="20"/>
  <c r="K238" i="20"/>
  <c r="K256" i="20"/>
  <c r="K274" i="20"/>
  <c r="K292" i="20"/>
  <c r="K310" i="20"/>
  <c r="K328" i="20"/>
  <c r="K346" i="20"/>
  <c r="K364" i="20"/>
  <c r="K382" i="20"/>
  <c r="D37" i="1"/>
  <c r="D43" i="1"/>
  <c r="S31" i="15"/>
  <c r="K27" i="20"/>
  <c r="K45" i="20"/>
  <c r="K63" i="20"/>
  <c r="K81" i="20"/>
  <c r="K99" i="20"/>
  <c r="K117" i="20"/>
  <c r="K135" i="20"/>
  <c r="K153" i="20"/>
  <c r="K171" i="20"/>
  <c r="K189" i="20"/>
  <c r="K207" i="20"/>
  <c r="K225" i="20"/>
  <c r="K243" i="20"/>
  <c r="K261" i="20"/>
  <c r="K279" i="20"/>
  <c r="K297" i="20"/>
  <c r="K315" i="20"/>
  <c r="K333" i="20"/>
  <c r="K351" i="20"/>
  <c r="K369" i="20"/>
  <c r="K387" i="20"/>
  <c r="L12" i="2"/>
  <c r="L21" i="2"/>
  <c r="L30" i="2"/>
  <c r="L39" i="2"/>
  <c r="L48" i="2"/>
  <c r="L57" i="2"/>
  <c r="I15" i="24"/>
  <c r="I24" i="24"/>
  <c r="D36" i="1"/>
  <c r="S13" i="15"/>
  <c r="S33" i="15"/>
  <c r="K28" i="20"/>
  <c r="K46" i="20"/>
  <c r="K64" i="20"/>
  <c r="K82" i="20"/>
  <c r="K100" i="20"/>
  <c r="K118" i="20"/>
  <c r="K136" i="20"/>
  <c r="K154" i="20"/>
  <c r="K172" i="20"/>
  <c r="K190" i="20"/>
  <c r="K208" i="20"/>
  <c r="K226" i="20"/>
  <c r="K244" i="20"/>
  <c r="K262" i="20"/>
  <c r="K280" i="20"/>
  <c r="K298" i="20"/>
  <c r="K316" i="20"/>
  <c r="K334" i="20"/>
  <c r="K352" i="20"/>
  <c r="K370" i="20"/>
  <c r="K388" i="20"/>
  <c r="D31" i="1"/>
  <c r="S18" i="15"/>
  <c r="S38" i="15"/>
  <c r="K15" i="20"/>
  <c r="K33" i="20"/>
  <c r="K51" i="20"/>
  <c r="K69" i="20"/>
  <c r="K87" i="20"/>
  <c r="K105" i="20"/>
  <c r="K123" i="20"/>
  <c r="K141" i="20"/>
  <c r="K159" i="20"/>
  <c r="K177" i="20"/>
  <c r="K195" i="20"/>
  <c r="K213" i="20"/>
  <c r="K231" i="20"/>
  <c r="K249" i="20"/>
  <c r="K267" i="20"/>
  <c r="K285" i="20"/>
  <c r="K303" i="20"/>
  <c r="K321" i="20"/>
  <c r="K339" i="20"/>
  <c r="K357" i="20"/>
  <c r="K375" i="20"/>
  <c r="K392" i="20"/>
  <c r="L18" i="2"/>
  <c r="L27" i="2"/>
  <c r="L36" i="2"/>
  <c r="L45" i="2"/>
  <c r="L54" i="2"/>
  <c r="I12" i="24"/>
  <c r="I21" i="24"/>
  <c r="D30" i="1"/>
  <c r="S19" i="15"/>
  <c r="S39" i="15"/>
  <c r="K16" i="20"/>
  <c r="K34" i="20"/>
  <c r="K52" i="20"/>
  <c r="K70" i="20"/>
  <c r="K88" i="20"/>
  <c r="K106" i="20"/>
  <c r="K124" i="20"/>
  <c r="K142" i="20"/>
  <c r="K160" i="20"/>
  <c r="K178" i="20"/>
  <c r="K196" i="20"/>
  <c r="K214" i="20"/>
  <c r="K232" i="20"/>
  <c r="K250" i="20"/>
  <c r="K268" i="20"/>
  <c r="K286" i="20"/>
  <c r="K304" i="20"/>
  <c r="K322" i="20"/>
  <c r="K340" i="20"/>
  <c r="K358" i="20"/>
  <c r="K376" i="20"/>
  <c r="K393" i="20"/>
  <c r="U11" i="5"/>
  <c r="S11" i="15"/>
  <c r="S12" i="15"/>
  <c r="S23" i="15"/>
</calcChain>
</file>

<file path=xl/sharedStrings.xml><?xml version="1.0" encoding="utf-8"?>
<sst xmlns="http://schemas.openxmlformats.org/spreadsheetml/2006/main" count="12134" uniqueCount="3314">
  <si>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</si>
  <si>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</si>
  <si>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</si>
  <si>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</si>
  <si>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</si>
  <si>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</si>
  <si>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</si>
  <si>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</si>
  <si>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</si>
  <si>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</si>
  <si>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</si>
  <si>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</si>
  <si>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</si>
  <si>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</si>
  <si>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</si>
  <si>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</si>
  <si>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</si>
  <si>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</si>
  <si>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</si>
  <si>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</si>
  <si>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</si>
  <si>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</si>
  <si>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</si>
  <si>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</si>
  <si>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</si>
  <si>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</si>
  <si>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</si>
  <si>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</si>
  <si>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</si>
  <si>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</si>
  <si>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</si>
  <si>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</si>
  <si>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</si>
  <si>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</si>
  <si>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</si>
  <si>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</si>
  <si>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</si>
  <si>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</si>
  <si>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</si>
  <si>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</si>
  <si>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</si>
  <si>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</si>
  <si>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</si>
  <si>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</si>
  <si>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</si>
  <si>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</si>
  <si>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</si>
  <si>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</si>
  <si>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</si>
  <si>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</si>
  <si>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</si>
  <si>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</si>
  <si>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</si>
  <si>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</si>
  <si>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</si>
  <si>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</si>
  <si>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</si>
  <si>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</si>
  <si>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</si>
  <si>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</si>
  <si>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</si>
  <si>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</si>
  <si>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</si>
  <si>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</si>
  <si>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</si>
  <si>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</si>
  <si>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</si>
  <si>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</si>
  <si>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</si>
  <si>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</si>
  <si>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</si>
  <si>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</si>
  <si>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</si>
  <si>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</si>
  <si>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</si>
  <si>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</si>
  <si>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</si>
  <si>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</si>
  <si>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</si>
  <si>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</si>
  <si>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</si>
  <si>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</si>
  <si>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</si>
  <si>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</si>
  <si>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</si>
  <si>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</si>
  <si>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</si>
  <si>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</si>
  <si>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</si>
  <si>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</si>
  <si>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</si>
  <si>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</si>
  <si>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</si>
  <si>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</si>
  <si>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</si>
  <si>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</si>
  <si>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</si>
  <si>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</si>
  <si>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</si>
  <si>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</si>
  <si>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</si>
  <si>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</si>
  <si>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</si>
  <si>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</si>
  <si>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</si>
  <si>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</si>
  <si>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</si>
  <si>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</si>
  <si>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</si>
  <si>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</si>
  <si>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</si>
  <si>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</si>
  <si>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</si>
  <si>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</si>
  <si>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</si>
  <si>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</si>
  <si>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</si>
  <si>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</si>
  <si>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</si>
  <si>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</si>
  <si>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</si>
  <si>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</si>
  <si>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</si>
  <si>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</si>
  <si>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</si>
  <si>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</si>
  <si>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</si>
  <si>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</si>
  <si>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</si>
  <si>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</si>
  <si>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</si>
  <si>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</si>
  <si>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</si>
  <si>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</si>
  <si>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</si>
  <si>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</si>
  <si>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</si>
  <si>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</si>
  <si>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</si>
  <si>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</si>
  <si>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</si>
  <si>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</si>
  <si>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</si>
  <si>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</si>
  <si>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</si>
  <si>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</si>
  <si>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</si>
  <si>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</si>
  <si>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</si>
  <si>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</si>
  <si>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</si>
  <si>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</si>
  <si>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</si>
  <si>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</si>
  <si>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</si>
  <si>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</si>
  <si>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</si>
  <si>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</si>
  <si>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</si>
  <si>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</si>
  <si>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</si>
  <si>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</si>
  <si>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</si>
  <si>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</si>
  <si>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</si>
  <si>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</si>
  <si>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</si>
  <si>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</si>
  <si>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</si>
  <si>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</si>
  <si>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</si>
  <si>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</si>
  <si>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</si>
  <si>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</si>
  <si>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</si>
  <si>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</si>
  <si>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</si>
  <si>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</si>
  <si>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</si>
  <si>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</si>
  <si>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</si>
  <si>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</si>
  <si>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</si>
  <si>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</si>
  <si>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</si>
  <si>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</si>
  <si>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</si>
  <si>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</si>
  <si>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</si>
  <si>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</si>
  <si>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</si>
  <si>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</si>
  <si>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</si>
  <si>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</si>
  <si>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</si>
  <si>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</si>
  <si>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9897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</si>
  <si>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</si>
  <si>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</si>
  <si>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</si>
  <si>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</si>
  <si>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</si>
  <si>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</si>
  <si>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</si>
  <si>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</si>
  <si>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</si>
  <si>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</si>
  <si>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</si>
  <si>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</si>
  <si>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</si>
  <si>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</si>
  <si>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</si>
  <si>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</si>
  <si>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20001- 12- בנק הפועלים</t>
  </si>
  <si>
    <t>20003- 12- בנק הפועלים</t>
  </si>
  <si>
    <t>70002- 12- בנק הפועלים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</si>
  <si>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</si>
  <si>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</si>
  <si>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</si>
  <si>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</si>
  <si>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</si>
  <si>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</si>
  <si>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</si>
  <si>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</si>
  <si>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</si>
  <si>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</si>
  <si>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</si>
  <si>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</si>
  <si>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</si>
  <si>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</si>
  <si>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</si>
  <si>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</si>
  <si>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</si>
  <si>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</si>
  <si>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</si>
  <si>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</si>
  <si>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</si>
  <si>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</si>
  <si>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</si>
  <si>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</si>
  <si>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</si>
  <si>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</si>
  <si>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</si>
  <si>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</si>
  <si>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</si>
  <si>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</si>
  <si>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</si>
  <si>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</si>
  <si>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</si>
  <si>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</si>
  <si>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</si>
  <si>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</si>
  <si>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</si>
  <si>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</si>
  <si>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</si>
  <si>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</si>
  <si>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</si>
  <si>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</si>
  <si>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</si>
  <si>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</si>
  <si>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</si>
  <si>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</si>
  <si>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</si>
  <si>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</si>
  <si>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</si>
  <si>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</si>
  <si>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</si>
  <si>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</si>
  <si>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</si>
  <si>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</si>
  <si>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</si>
  <si>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</si>
  <si>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</si>
  <si>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</si>
  <si>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</si>
  <si>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</si>
  <si>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</si>
  <si>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</si>
  <si>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</si>
  <si>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</si>
  <si>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</si>
  <si>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</si>
  <si>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</si>
  <si>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</si>
  <si>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</si>
  <si>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</si>
  <si>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</si>
  <si>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</si>
  <si>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</si>
  <si>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</si>
  <si>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</si>
  <si>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</si>
  <si>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</si>
  <si>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</si>
  <si>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</si>
  <si>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</si>
  <si>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</si>
  <si>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</si>
  <si>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</si>
  <si>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</si>
  <si>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</si>
  <si>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</si>
  <si>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</si>
  <si>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</si>
  <si>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</si>
  <si>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</si>
  <si>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</si>
  <si>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</si>
  <si>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</si>
  <si>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</si>
  <si>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</si>
  <si>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</si>
  <si>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</si>
  <si>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</si>
  <si>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</si>
  <si>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</si>
  <si>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</si>
  <si>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52- מזרחי טפחות חברה להנפקות בע"מ</t>
  </si>
  <si>
    <t>2310381</t>
  </si>
  <si>
    <t>520032046</t>
  </si>
  <si>
    <t>בנקים</t>
  </si>
  <si>
    <t>Aaa.il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</si>
  <si>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</si>
  <si>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</si>
  <si>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</si>
  <si>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</si>
  <si>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</si>
  <si>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</si>
  <si>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</si>
  <si>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</si>
  <si>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</si>
  <si>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</si>
  <si>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</si>
  <si>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</si>
  <si>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</si>
  <si>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</si>
  <si>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</si>
  <si>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</si>
  <si>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</si>
  <si>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</si>
  <si>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34- חברת החשמל לישראל בע"מ</t>
  </si>
  <si>
    <t>1196781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</si>
  <si>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</si>
  <si>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</si>
  <si>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</si>
  <si>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</si>
  <si>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</si>
  <si>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</si>
  <si>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</si>
  <si>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</si>
  <si>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נדלן מניב בישראל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</si>
  <si>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</si>
  <si>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</si>
  <si>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</si>
  <si>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</si>
  <si>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</si>
  <si>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</si>
  <si>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</si>
  <si>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</si>
  <si>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</si>
  <si>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</si>
  <si>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</si>
  <si>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*גב ים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</si>
  <si>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</si>
  <si>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</si>
  <si>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</si>
  <si>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</si>
  <si>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</si>
  <si>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</si>
  <si>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</si>
  <si>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</si>
  <si>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</si>
  <si>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</si>
  <si>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Aa2.il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</si>
  <si>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</si>
  <si>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</si>
  <si>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</si>
  <si>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</si>
  <si>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</si>
  <si>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</si>
  <si>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</si>
  <si>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</si>
  <si>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</si>
  <si>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</si>
  <si>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</si>
  <si>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</si>
  <si>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</si>
  <si>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</si>
  <si>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</si>
  <si>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</si>
  <si>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</si>
  <si>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</si>
  <si>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</si>
  <si>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</si>
  <si>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</si>
  <si>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</si>
  <si>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</si>
  <si>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</si>
  <si>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</si>
  <si>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</si>
  <si>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</si>
  <si>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</si>
  <si>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</si>
  <si>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</si>
  <si>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</si>
  <si>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</si>
  <si>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</si>
  <si>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</si>
  <si>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</si>
  <si>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</si>
  <si>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</si>
  <si>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</si>
  <si>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</si>
  <si>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</si>
  <si>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</si>
  <si>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</si>
  <si>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</si>
  <si>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</si>
  <si>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</si>
  <si>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</si>
  <si>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</si>
  <si>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</si>
  <si>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</si>
  <si>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</si>
  <si>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</si>
  <si>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ביג  ח- ביג מרכזי קניות (2004) בע"מ</t>
  </si>
  <si>
    <t>1138924</t>
  </si>
  <si>
    <t>513623314</t>
  </si>
  <si>
    <t>ביג אגח יא- ביג מרכזי קניות (2004) בע"מ</t>
  </si>
  <si>
    <t>1151117</t>
  </si>
  <si>
    <t>ביג אגח יד- ביג מרכזי קניות (2004) בע"מ</t>
  </si>
  <si>
    <t>1161512</t>
  </si>
  <si>
    <t>הפניקס אגח 5- הפניקס אחזקות בע"מ</t>
  </si>
  <si>
    <t>7670284</t>
  </si>
  <si>
    <t>520017450</t>
  </si>
  <si>
    <t>ביטוח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</si>
  <si>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</si>
  <si>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</si>
  <si>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</si>
  <si>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</si>
  <si>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</si>
  <si>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</si>
  <si>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</si>
  <si>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</si>
  <si>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נד404- בנק לאומי לישראל בע"מ</t>
  </si>
  <si>
    <t>6040471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</si>
  <si>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</si>
  <si>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</si>
  <si>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</si>
  <si>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</si>
  <si>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 י קוקו צמוד- בנק הפועלים בע"מ</t>
  </si>
  <si>
    <t>1199892</t>
  </si>
  <si>
    <t>520000118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</si>
  <si>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</si>
  <si>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</si>
  <si>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</si>
  <si>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</si>
  <si>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</si>
  <si>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</si>
  <si>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</si>
  <si>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</si>
  <si>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</si>
  <si>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</si>
  <si>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</si>
  <si>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</si>
  <si>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</si>
  <si>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</si>
  <si>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</si>
  <si>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</si>
  <si>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</si>
  <si>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</si>
  <si>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</si>
  <si>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</si>
  <si>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</si>
  <si>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</si>
  <si>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</si>
  <si>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</si>
  <si>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</si>
  <si>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</si>
  <si>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</si>
  <si>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</si>
  <si>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</si>
  <si>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</si>
  <si>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</si>
  <si>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</si>
  <si>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</si>
  <si>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</si>
  <si>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</si>
  <si>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</si>
  <si>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</si>
  <si>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</si>
  <si>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</si>
  <si>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</si>
  <si>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</si>
  <si>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</si>
  <si>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</si>
  <si>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ביג מרכזי קניות יב- ביג מרכזי קניות (2004) בע"מ</t>
  </si>
  <si>
    <t>1156231</t>
  </si>
  <si>
    <t>בינלאומי הנפק התח כו- הבינלאומי הראשון הנפקות בע"מ</t>
  </si>
  <si>
    <t>1185537</t>
  </si>
  <si>
    <t>513141879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</si>
  <si>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</si>
  <si>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</si>
  <si>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</si>
  <si>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</si>
  <si>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</si>
  <si>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</si>
  <si>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</si>
  <si>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</si>
  <si>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</si>
  <si>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</si>
  <si>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</si>
  <si>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</si>
  <si>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</si>
  <si>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</si>
  <si>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</si>
  <si>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</si>
  <si>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</si>
  <si>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</si>
  <si>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</si>
  <si>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</si>
  <si>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</si>
  <si>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</si>
  <si>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</si>
  <si>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</si>
  <si>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</si>
  <si>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</si>
  <si>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</si>
  <si>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</si>
  <si>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</si>
  <si>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</si>
  <si>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</si>
  <si>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</si>
  <si>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</si>
  <si>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</si>
  <si>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</si>
  <si>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</si>
  <si>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</si>
  <si>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</si>
  <si>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</si>
  <si>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</si>
  <si>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</si>
  <si>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</si>
  <si>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</si>
  <si>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</si>
  <si>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</si>
  <si>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</si>
  <si>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</si>
  <si>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</si>
  <si>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</si>
  <si>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</si>
  <si>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</si>
  <si>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</si>
  <si>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</si>
  <si>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</si>
  <si>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</si>
  <si>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</si>
  <si>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</si>
  <si>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</si>
  <si>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</si>
  <si>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</si>
  <si>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</si>
  <si>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</si>
  <si>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</si>
  <si>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</si>
  <si>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*סלקום אגח ח- סלקום ישראל בע"מ</t>
  </si>
  <si>
    <t>1132828</t>
  </si>
  <si>
    <t>511930125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</si>
  <si>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</si>
  <si>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</si>
  <si>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</si>
  <si>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</si>
  <si>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</si>
  <si>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</si>
  <si>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</si>
  <si>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</si>
  <si>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</si>
  <si>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</si>
  <si>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</si>
  <si>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</si>
  <si>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</si>
  <si>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</si>
  <si>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</si>
  <si>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</si>
  <si>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</si>
  <si>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אלון רבוע אגח ט- אלון רבוע כחול ישראל בעמ</t>
  </si>
  <si>
    <t>1197284</t>
  </si>
  <si>
    <t>520042847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</si>
  <si>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</si>
  <si>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</si>
  <si>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</si>
  <si>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</si>
  <si>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</si>
  <si>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</si>
  <si>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</si>
  <si>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</si>
  <si>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</si>
  <si>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</si>
  <si>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</si>
  <si>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</si>
  <si>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</si>
  <si>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</si>
  <si>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</si>
  <si>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</si>
  <si>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</si>
  <si>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</si>
  <si>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</si>
  <si>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</si>
  <si>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</si>
  <si>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</si>
  <si>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</si>
  <si>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</si>
  <si>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</si>
  <si>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</si>
  <si>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</si>
  <si>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</si>
  <si>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</si>
  <si>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טו- אפי נכסים בע"מ</t>
  </si>
  <si>
    <t>1199603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</si>
  <si>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</si>
  <si>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</si>
  <si>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</si>
  <si>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</si>
  <si>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</si>
  <si>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</si>
  <si>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</si>
  <si>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</si>
  <si>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</si>
  <si>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ilA</t>
  </si>
  <si>
    <t>אשטרום קבוצה אגח ה- אשטרום נכסים בע"מ</t>
  </si>
  <si>
    <t>1199579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</si>
  <si>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</si>
  <si>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</si>
  <si>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</si>
  <si>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</si>
  <si>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</si>
  <si>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</si>
  <si>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</si>
  <si>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</si>
  <si>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</si>
  <si>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</si>
  <si>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</si>
  <si>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</si>
  <si>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</si>
  <si>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</si>
  <si>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</si>
  <si>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</si>
  <si>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מלונאות ותיירות</t>
  </si>
  <si>
    <t>A3.il</t>
  </si>
  <si>
    <t>ג'י סיטי  אגח יג- ג'י סיטי בע"מ</t>
  </si>
  <si>
    <t>1260652</t>
  </si>
  <si>
    <t>ג'י סיטי אגח יב- ג'י סיטי בע"מ</t>
  </si>
  <si>
    <t>1260603</t>
  </si>
  <si>
    <t>ג'י סיטי אגח יד- ג'י סיטי בע"מ</t>
  </si>
  <si>
    <t>1260736</t>
  </si>
  <si>
    <t>הכשרת הישוב אג"ח 23- חברת הכשרת הישוב בישראל בע"מ</t>
  </si>
  <si>
    <t>6120323</t>
  </si>
  <si>
    <t>הכשרת הישוב אגח 24- חברת הכשרת הישוב בישראל בע"מ</t>
  </si>
  <si>
    <t>1191519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</si>
  <si>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</si>
  <si>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</si>
  <si>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</si>
  <si>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</si>
  <si>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</si>
  <si>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</si>
  <si>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</si>
  <si>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</si>
  <si>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</si>
  <si>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</si>
  <si>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</si>
  <si>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</si>
  <si>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</si>
  <si>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</si>
  <si>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</si>
  <si>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</si>
  <si>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1841580</t>
  </si>
  <si>
    <t>ארי נדלן אגח א- ארי נדל"ן(ארנה) השקעות בע"מ</t>
  </si>
  <si>
    <t>3660156</t>
  </si>
  <si>
    <t>520038332</t>
  </si>
  <si>
    <t>משק אנרגיה אגח א- משק אנרגיה-אנרגיות מתחדשות בע"מ</t>
  </si>
  <si>
    <t>1169531</t>
  </si>
  <si>
    <t>516167343</t>
  </si>
  <si>
    <t>תעשיה אוירית אגח ד- התעשיה האוירית לישראל בע"מ</t>
  </si>
  <si>
    <t>1133131</t>
  </si>
  <si>
    <t>520027194</t>
  </si>
  <si>
    <t>ביטחוניות</t>
  </si>
  <si>
    <t>*גב ים אגח ח- חברת גב-ים לקרקעות בע"מ</t>
  </si>
  <si>
    <t>7590151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</si>
  <si>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</si>
  <si>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</si>
  <si>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</si>
  <si>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</si>
  <si>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</si>
  <si>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</si>
  <si>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</si>
  <si>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</si>
  <si>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</si>
  <si>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</si>
  <si>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</si>
  <si>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</si>
  <si>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</si>
  <si>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</si>
  <si>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</si>
  <si>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</si>
  <si>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</si>
  <si>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</si>
  <si>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</si>
  <si>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</si>
  <si>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</si>
  <si>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</si>
  <si>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</si>
  <si>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</si>
  <si>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</si>
  <si>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</si>
  <si>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</si>
  <si>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</si>
  <si>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</si>
  <si>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</si>
  <si>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</si>
  <si>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</si>
  <si>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</si>
  <si>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</si>
  <si>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</si>
  <si>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</si>
  <si>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</si>
  <si>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</si>
  <si>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</si>
  <si>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</si>
  <si>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</si>
  <si>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</si>
  <si>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</si>
  <si>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</si>
  <si>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</si>
  <si>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</si>
  <si>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</si>
  <si>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</si>
  <si>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</si>
  <si>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</si>
  <si>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</si>
  <si>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</si>
  <si>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</si>
  <si>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</si>
  <si>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</si>
  <si>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</si>
  <si>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</si>
  <si>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</si>
  <si>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</si>
  <si>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</si>
  <si>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</si>
  <si>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*פז נפט  אגח ח- פז חברת הנפט בע"מ</t>
  </si>
  <si>
    <t>1162817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</si>
  <si>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</si>
  <si>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</si>
  <si>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</si>
  <si>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</si>
  <si>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</si>
  <si>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</si>
  <si>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</si>
  <si>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</si>
  <si>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ח- אלון רבוע כחול ישראל בעמ</t>
  </si>
  <si>
    <t>1197276</t>
  </si>
  <si>
    <t>בזן אגח י- בתי זקוק לנפט בע"מ</t>
  </si>
  <si>
    <t>2590511</t>
  </si>
  <si>
    <t>520036658</t>
  </si>
  <si>
    <t>ממן אגח ב- ממן-מסופי מטען וניטול בע"מ</t>
  </si>
  <si>
    <t>2380046</t>
  </si>
  <si>
    <t>520036435</t>
  </si>
  <si>
    <t>שפיר הנדס אגח ג- שפיר הנדסה חוצה ישראל צפון בע"מ</t>
  </si>
  <si>
    <t>1178417</t>
  </si>
  <si>
    <t>514892801</t>
  </si>
  <si>
    <t>מתכת ומוצרי בניה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</si>
  <si>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</si>
  <si>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</si>
  <si>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</si>
  <si>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</si>
  <si>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</si>
  <si>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אנרגיה אגח ג- אנלייט אנרגיה מתחדשת בע"מ</t>
  </si>
  <si>
    <t>7200249</t>
  </si>
  <si>
    <t>520041146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</si>
  <si>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</si>
  <si>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</si>
  <si>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</si>
  <si>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</si>
  <si>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</si>
  <si>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</si>
  <si>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</si>
  <si>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</si>
  <si>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</si>
  <si>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</si>
  <si>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</si>
  <si>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</si>
  <si>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</si>
  <si>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</si>
  <si>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</si>
  <si>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</si>
  <si>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</si>
  <si>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</si>
  <si>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</si>
  <si>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</si>
  <si>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</si>
  <si>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</si>
  <si>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</si>
  <si>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</si>
  <si>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</si>
  <si>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</si>
  <si>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</si>
  <si>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</si>
  <si>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</si>
  <si>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</si>
  <si>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</si>
  <si>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</si>
  <si>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ג'י סיטי אג יז- ג'י סיטי בע"מ</t>
  </si>
  <si>
    <t>1198142</t>
  </si>
  <si>
    <t>קרדן נדלן אגח- קרדן ישראל בע"מ</t>
  </si>
  <si>
    <t>1172725</t>
  </si>
  <si>
    <t>520041005</t>
  </si>
  <si>
    <t>שיכון ובינוי אנרגיה אגח א'- שיכון ובינוי אנרגיה בע"מ</t>
  </si>
  <si>
    <t>1198571</t>
  </si>
  <si>
    <t>510459928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</si>
  <si>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</si>
  <si>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</si>
  <si>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</si>
  <si>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</si>
  <si>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</si>
  <si>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</si>
  <si>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</si>
  <si>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</si>
  <si>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</si>
  <si>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</si>
  <si>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520043027</t>
  </si>
  <si>
    <t>אלביט מערכות אגח ד- אלביט מערכות בע"מ</t>
  </si>
  <si>
    <t>1178268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</si>
  <si>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</si>
  <si>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</si>
  <si>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</si>
  <si>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</si>
  <si>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</si>
  <si>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</si>
  <si>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</si>
  <si>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</si>
  <si>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01/31-01/26- בנק לאומי לישראל בע"מ</t>
  </si>
  <si>
    <t>IL0060404899</t>
  </si>
  <si>
    <t>LUMIIT 7.129 07/33- בנק לאומי לישראל בע"מ</t>
  </si>
  <si>
    <t>IL0060406795</t>
  </si>
  <si>
    <t>ICLIT 6 3/8 05/31/38- israel chemicals limited</t>
  </si>
  <si>
    <t>IL0028103310</t>
  </si>
  <si>
    <t>520027830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</si>
  <si>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</si>
  <si>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</si>
  <si>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</si>
  <si>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</si>
  <si>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</si>
  <si>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</si>
  <si>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</si>
  <si>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</si>
  <si>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</si>
  <si>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</si>
  <si>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</si>
  <si>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</si>
  <si>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</si>
  <si>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</si>
  <si>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</si>
  <si>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</si>
  <si>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</si>
  <si>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</si>
  <si>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</si>
  <si>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</si>
  <si>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</si>
  <si>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</si>
  <si>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</si>
  <si>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</si>
  <si>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</si>
  <si>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</si>
  <si>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</si>
  <si>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</si>
  <si>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</si>
  <si>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</si>
  <si>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</si>
  <si>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</si>
  <si>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</si>
  <si>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</si>
  <si>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</si>
  <si>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</si>
  <si>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</si>
  <si>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</si>
  <si>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</si>
  <si>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</si>
  <si>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</si>
  <si>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</si>
  <si>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</si>
  <si>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</si>
  <si>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</si>
  <si>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</si>
  <si>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</si>
  <si>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</si>
  <si>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</si>
  <si>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</si>
  <si>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</si>
  <si>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</si>
  <si>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</si>
  <si>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</si>
  <si>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</si>
  <si>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</si>
  <si>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</si>
  <si>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</si>
  <si>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</si>
  <si>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</si>
  <si>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</si>
  <si>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</si>
  <si>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</si>
  <si>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</si>
  <si>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</si>
  <si>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</si>
  <si>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</si>
  <si>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</si>
  <si>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</si>
  <si>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</si>
  <si>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</si>
  <si>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</si>
  <si>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</si>
  <si>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</si>
  <si>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</si>
  <si>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</si>
  <si>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</si>
  <si>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</si>
  <si>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</si>
  <si>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</si>
  <si>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</si>
  <si>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</si>
  <si>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</si>
  <si>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</si>
  <si>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</si>
  <si>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</si>
  <si>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</si>
  <si>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</si>
  <si>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</si>
  <si>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</si>
  <si>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</si>
  <si>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</si>
  <si>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</si>
  <si>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</si>
  <si>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</si>
  <si>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</si>
  <si>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</si>
  <si>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</si>
  <si>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</si>
  <si>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</si>
  <si>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</si>
  <si>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</si>
  <si>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</si>
  <si>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</si>
  <si>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</si>
  <si>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</si>
  <si>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</si>
  <si>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</si>
  <si>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</si>
  <si>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</si>
  <si>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</si>
  <si>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</si>
  <si>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</si>
  <si>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</si>
  <si>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</si>
  <si>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</si>
  <si>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</si>
  <si>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</si>
  <si>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</si>
  <si>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</si>
  <si>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</si>
  <si>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דירוג פנימי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</si>
  <si>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</si>
  <si>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</si>
  <si>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</si>
  <si>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</si>
  <si>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</si>
  <si>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</si>
  <si>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</si>
  <si>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</si>
  <si>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</si>
  <si>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</si>
  <si>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</si>
  <si>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</si>
  <si>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</si>
  <si>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</si>
  <si>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</si>
  <si>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</si>
  <si>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</si>
  <si>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</si>
  <si>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</si>
  <si>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</si>
  <si>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</si>
  <si>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</si>
  <si>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</si>
  <si>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</si>
  <si>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</si>
  <si>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</si>
  <si>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</si>
  <si>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</si>
  <si>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</si>
  <si>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</si>
  <si>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</si>
  <si>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</si>
  <si>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</si>
  <si>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</si>
  <si>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</si>
  <si>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</si>
  <si>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</si>
  <si>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</si>
  <si>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</si>
  <si>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</si>
  <si>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</si>
  <si>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</si>
  <si>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</si>
  <si>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</si>
  <si>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</si>
  <si>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</si>
  <si>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</si>
  <si>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</si>
  <si>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</si>
  <si>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</si>
  <si>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</si>
  <si>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</si>
  <si>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</si>
  <si>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</si>
  <si>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</si>
  <si>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</si>
  <si>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</si>
  <si>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</si>
  <si>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</si>
  <si>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</si>
  <si>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</si>
  <si>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</si>
  <si>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</si>
  <si>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</si>
  <si>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</si>
  <si>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</si>
  <si>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</si>
  <si>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</si>
  <si>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</si>
  <si>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</si>
  <si>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</si>
  <si>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</si>
  <si>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</si>
  <si>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</si>
  <si>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</si>
  <si>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</si>
  <si>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</si>
  <si>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</si>
  <si>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</si>
  <si>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</si>
  <si>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</si>
  <si>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</si>
  <si>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</si>
  <si>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</si>
  <si>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</si>
  <si>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</si>
  <si>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</si>
  <si>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</si>
  <si>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</si>
  <si>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</si>
  <si>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</si>
  <si>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</si>
  <si>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</si>
  <si>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</si>
  <si>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</si>
  <si>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</si>
  <si>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</si>
  <si>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</si>
  <si>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</si>
  <si>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</si>
  <si>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</si>
  <si>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</si>
  <si>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</si>
  <si>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</si>
  <si>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</si>
  <si>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</si>
  <si>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</si>
  <si>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</si>
  <si>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</si>
  <si>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</si>
  <si>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</si>
  <si>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</si>
  <si>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</si>
  <si>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</si>
  <si>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</si>
  <si>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</si>
  <si>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</si>
  <si>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</si>
  <si>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</si>
  <si>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</si>
  <si>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</si>
  <si>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</si>
  <si>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</si>
  <si>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</si>
  <si>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</si>
  <si>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</si>
  <si>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</si>
  <si>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</si>
  <si>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</si>
  <si>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</si>
  <si>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</si>
  <si>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</si>
  <si>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</si>
  <si>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</si>
  <si>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</si>
  <si>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</si>
  <si>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</si>
  <si>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</si>
  <si>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</si>
  <si>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</si>
  <si>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</si>
  <si>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</si>
  <si>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</si>
  <si>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</si>
  <si>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</si>
  <si>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</si>
  <si>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</si>
  <si>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</si>
  <si>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</si>
  <si>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</si>
  <si>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</si>
  <si>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</si>
  <si>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</si>
  <si>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</si>
  <si>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</si>
  <si>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</si>
  <si>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</si>
  <si>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</si>
  <si>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</si>
  <si>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</si>
  <si>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</si>
  <si>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</si>
  <si>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</si>
  <si>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</si>
  <si>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</si>
  <si>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</si>
  <si>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</si>
  <si>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</si>
  <si>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</si>
  <si>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</si>
  <si>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</si>
  <si>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</si>
  <si>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</si>
  <si>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</si>
  <si>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</si>
  <si>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</si>
  <si>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</si>
  <si>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</si>
  <si>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</si>
  <si>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</si>
  <si>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</si>
  <si>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</si>
  <si>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</si>
  <si>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</si>
  <si>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</si>
  <si>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</si>
  <si>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</si>
  <si>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</si>
  <si>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</si>
  <si>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</si>
  <si>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</si>
  <si>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</si>
  <si>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</si>
  <si>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</si>
  <si>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</si>
  <si>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</si>
  <si>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</si>
  <si>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</si>
  <si>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</si>
  <si>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</si>
  <si>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</si>
  <si>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</si>
  <si>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</si>
  <si>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</si>
  <si>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</si>
  <si>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שוב אנרגיה- שיכון ובינוי אנרגיה בע"מ</t>
  </si>
  <si>
    <t>1188242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</si>
  <si>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</si>
  <si>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</si>
  <si>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</si>
  <si>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</si>
  <si>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</si>
  <si>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</si>
  <si>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</si>
  <si>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</si>
  <si>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</si>
  <si>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</si>
  <si>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</si>
  <si>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</si>
  <si>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</si>
  <si>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</si>
  <si>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</si>
  <si>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</si>
  <si>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</si>
  <si>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</si>
  <si>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</si>
  <si>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</si>
  <si>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</si>
  <si>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</si>
  <si>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</si>
  <si>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</si>
  <si>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</si>
  <si>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</si>
  <si>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</si>
  <si>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</si>
  <si>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</si>
  <si>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</si>
  <si>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</si>
  <si>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</si>
  <si>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</si>
  <si>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</si>
  <si>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</si>
  <si>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קרסו נדלן- קרסו נדלן בע"מ</t>
  </si>
  <si>
    <t>1187962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</si>
  <si>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</si>
  <si>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</si>
  <si>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</si>
  <si>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</si>
  <si>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</si>
  <si>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</si>
  <si>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</si>
  <si>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</si>
  <si>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</si>
  <si>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</si>
  <si>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</si>
  <si>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</si>
  <si>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</si>
  <si>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</si>
  <si>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</si>
  <si>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</si>
  <si>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</si>
  <si>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</si>
  <si>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</si>
  <si>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</si>
  <si>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</si>
  <si>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</si>
  <si>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</si>
  <si>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</si>
  <si>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</si>
  <si>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</si>
  <si>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</si>
  <si>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</si>
  <si>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</si>
  <si>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</si>
  <si>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</si>
  <si>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</si>
  <si>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</si>
  <si>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</si>
  <si>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</si>
  <si>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</si>
  <si>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</si>
  <si>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</si>
  <si>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</si>
  <si>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</si>
  <si>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</si>
  <si>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</si>
  <si>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</si>
  <si>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</si>
  <si>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</si>
  <si>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</si>
  <si>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</si>
  <si>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</si>
  <si>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</si>
  <si>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</si>
  <si>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</si>
  <si>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</si>
  <si>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</si>
  <si>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</si>
  <si>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</si>
  <si>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</si>
  <si>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</si>
  <si>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</si>
  <si>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</si>
  <si>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ישרס- ישרס חברה להשקעות בע"מ</t>
  </si>
  <si>
    <t>613034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</si>
  <si>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</si>
  <si>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</si>
  <si>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</si>
  <si>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</si>
  <si>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</si>
  <si>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</si>
  <si>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</si>
  <si>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</si>
  <si>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</si>
  <si>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</si>
  <si>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</si>
  <si>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</si>
  <si>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</si>
  <si>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</si>
  <si>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</si>
  <si>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</si>
  <si>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</si>
  <si>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</si>
  <si>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</si>
  <si>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</si>
  <si>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</si>
  <si>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</si>
  <si>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</si>
  <si>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</si>
  <si>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</si>
  <si>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</si>
  <si>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</si>
  <si>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</si>
  <si>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</si>
  <si>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</si>
  <si>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</si>
  <si>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</si>
  <si>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</si>
  <si>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</si>
  <si>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</si>
  <si>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</si>
  <si>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</si>
  <si>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</si>
  <si>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</si>
  <si>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</si>
  <si>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</si>
  <si>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</si>
  <si>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</si>
  <si>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</si>
  <si>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</si>
  <si>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</si>
  <si>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</si>
  <si>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</si>
  <si>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</si>
  <si>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</si>
  <si>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</si>
  <si>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</si>
  <si>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</si>
  <si>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</si>
  <si>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</si>
  <si>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</si>
  <si>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</si>
  <si>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</si>
  <si>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</si>
  <si>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</si>
  <si>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</si>
  <si>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</si>
  <si>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</si>
  <si>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</si>
  <si>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</si>
  <si>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</si>
  <si>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</si>
  <si>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</si>
  <si>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</si>
  <si>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</si>
  <si>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</si>
  <si>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</si>
  <si>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</si>
  <si>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</si>
  <si>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</si>
  <si>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</si>
  <si>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</si>
  <si>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</si>
  <si>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</si>
  <si>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</si>
  <si>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</si>
  <si>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</si>
  <si>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</si>
  <si>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</si>
  <si>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</si>
  <si>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</si>
  <si>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</si>
  <si>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</si>
  <si>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</si>
  <si>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</si>
  <si>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</si>
  <si>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</si>
  <si>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</si>
  <si>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</si>
  <si>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</si>
  <si>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</si>
  <si>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</si>
  <si>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</si>
  <si>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</si>
  <si>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</si>
  <si>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</si>
  <si>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</si>
  <si>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</si>
  <si>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</si>
  <si>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</si>
  <si>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</si>
  <si>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</si>
  <si>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</si>
  <si>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</si>
  <si>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</si>
  <si>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</si>
  <si>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</si>
  <si>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</si>
  <si>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</si>
  <si>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</si>
  <si>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</si>
  <si>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</si>
  <si>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</si>
  <si>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</si>
  <si>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</si>
  <si>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</si>
  <si>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</si>
  <si>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</si>
  <si>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</si>
  <si>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</si>
  <si>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</si>
  <si>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</si>
  <si>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</si>
  <si>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</si>
  <si>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</si>
  <si>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</si>
  <si>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</si>
  <si>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</si>
  <si>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</si>
  <si>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</si>
  <si>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</si>
  <si>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</si>
  <si>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</si>
  <si>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</si>
  <si>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</si>
  <si>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</si>
  <si>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</si>
  <si>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</si>
  <si>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</si>
  <si>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</si>
  <si>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</si>
  <si>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</si>
  <si>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</si>
  <si>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</si>
  <si>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</si>
  <si>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</si>
  <si>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</si>
  <si>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</si>
  <si>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</si>
  <si>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</si>
  <si>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</si>
  <si>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</si>
  <si>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</si>
  <si>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</si>
  <si>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</si>
  <si>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</si>
  <si>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</si>
  <si>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</si>
  <si>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</si>
  <si>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</si>
  <si>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</si>
  <si>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</si>
  <si>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</si>
  <si>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</si>
  <si>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</si>
  <si>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</si>
  <si>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</si>
  <si>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</si>
  <si>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</si>
  <si>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</si>
  <si>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</si>
  <si>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</si>
  <si>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</si>
  <si>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</si>
  <si>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</si>
  <si>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</si>
  <si>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</si>
  <si>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</si>
  <si>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</si>
  <si>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</si>
  <si>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</si>
  <si>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</si>
  <si>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</si>
  <si>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</si>
  <si>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</si>
  <si>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</si>
  <si>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</si>
  <si>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</si>
  <si>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</si>
  <si>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</si>
  <si>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</si>
  <si>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</si>
  <si>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</si>
  <si>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</si>
  <si>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</si>
  <si>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</si>
  <si>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</si>
  <si>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</si>
  <si>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</si>
  <si>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</si>
  <si>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</si>
  <si>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</si>
  <si>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</si>
  <si>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</si>
  <si>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</si>
  <si>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</si>
  <si>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</si>
  <si>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</si>
  <si>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</si>
  <si>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</si>
  <si>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</si>
  <si>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</si>
  <si>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</si>
  <si>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</si>
  <si>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</si>
  <si>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</si>
  <si>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</si>
  <si>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</si>
  <si>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</si>
  <si>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</si>
  <si>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</si>
  <si>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</si>
  <si>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</si>
  <si>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</si>
  <si>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</si>
  <si>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</si>
  <si>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</si>
  <si>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</si>
  <si>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</si>
  <si>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</si>
  <si>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</si>
  <si>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</si>
  <si>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</si>
  <si>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</si>
  <si>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</si>
  <si>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</si>
  <si>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</si>
  <si>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</si>
  <si>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</si>
  <si>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</si>
  <si>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</si>
  <si>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</si>
  <si>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</si>
  <si>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</si>
  <si>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</si>
  <si>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</si>
  <si>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</si>
  <si>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</si>
  <si>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</si>
  <si>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</si>
  <si>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</si>
  <si>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</si>
  <si>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</si>
  <si>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</si>
  <si>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</si>
  <si>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</si>
  <si>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</si>
  <si>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</si>
  <si>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</si>
  <si>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</si>
  <si>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</si>
  <si>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</si>
  <si>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</si>
  <si>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</si>
  <si>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</si>
  <si>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</si>
  <si>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</si>
  <si>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</si>
  <si>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</si>
  <si>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</si>
  <si>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</si>
  <si>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</si>
  <si>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</si>
  <si>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</si>
  <si>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</si>
  <si>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</si>
  <si>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</si>
  <si>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</si>
  <si>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</si>
  <si>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</si>
  <si>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</si>
  <si>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</si>
  <si>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</si>
  <si>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</si>
  <si>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</si>
  <si>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</si>
  <si>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</si>
  <si>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</si>
  <si>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</si>
  <si>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</si>
  <si>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</si>
  <si>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</si>
  <si>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</si>
  <si>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</si>
  <si>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</si>
  <si>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</si>
  <si>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</si>
  <si>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</si>
  <si>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</si>
  <si>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</si>
  <si>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</si>
  <si>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</si>
  <si>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</si>
  <si>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</si>
  <si>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</si>
  <si>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</si>
  <si>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</si>
  <si>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</si>
  <si>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</si>
  <si>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</si>
  <si>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</si>
  <si>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</si>
  <si>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</si>
  <si>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</si>
  <si>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</si>
  <si>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</si>
  <si>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</si>
  <si>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</si>
  <si>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</si>
  <si>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</si>
  <si>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</si>
  <si>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</si>
  <si>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</si>
  <si>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</si>
  <si>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</si>
  <si>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</si>
  <si>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</si>
  <si>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</si>
  <si>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</si>
  <si>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</si>
  <si>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</si>
  <si>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</si>
  <si>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</si>
  <si>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</si>
  <si>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</si>
  <si>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</si>
  <si>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</si>
  <si>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</si>
  <si>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</si>
  <si>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</si>
  <si>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</si>
  <si>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</si>
  <si>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</si>
  <si>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</si>
  <si>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</si>
  <si>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</si>
  <si>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</si>
  <si>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</si>
  <si>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</si>
  <si>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</si>
  <si>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</si>
  <si>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</si>
  <si>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</si>
  <si>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</si>
  <si>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</si>
  <si>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</si>
  <si>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</si>
  <si>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</si>
  <si>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</si>
  <si>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</si>
  <si>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</si>
  <si>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</si>
  <si>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</si>
  <si>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</si>
  <si>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</si>
  <si>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</si>
  <si>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</si>
  <si>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</si>
  <si>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</si>
  <si>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</si>
  <si>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</si>
  <si>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</si>
  <si>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</si>
  <si>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</si>
  <si>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</si>
  <si>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</si>
  <si>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</si>
  <si>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</si>
  <si>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</si>
  <si>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</si>
  <si>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</si>
  <si>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</si>
  <si>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</si>
  <si>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</si>
  <si>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</si>
  <si>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</si>
  <si>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</si>
  <si>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</si>
  <si>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</si>
  <si>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</si>
  <si>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</si>
  <si>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</si>
  <si>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</si>
  <si>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</si>
  <si>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</si>
  <si>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</si>
  <si>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</si>
  <si>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</si>
  <si>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</si>
  <si>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</si>
  <si>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</si>
  <si>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</si>
  <si>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</si>
  <si>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</si>
  <si>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</si>
  <si>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</si>
  <si>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</si>
  <si>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</si>
  <si>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</si>
  <si>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</si>
  <si>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</si>
  <si>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</si>
  <si>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</si>
  <si>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</si>
  <si>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</si>
  <si>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</si>
  <si>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</si>
  <si>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</si>
  <si>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</si>
  <si>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</si>
  <si>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</si>
  <si>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</si>
  <si>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</si>
  <si>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</si>
  <si>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</si>
  <si>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</si>
  <si>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</si>
  <si>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</si>
  <si>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</si>
  <si>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</si>
  <si>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</si>
  <si>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</si>
  <si>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</si>
  <si>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</si>
  <si>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</si>
  <si>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</si>
  <si>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</si>
  <si>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</si>
  <si>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</si>
  <si>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</si>
  <si>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</si>
  <si>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</si>
  <si>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</si>
  <si>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</si>
  <si>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</si>
  <si>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</si>
  <si>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</si>
  <si>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</si>
  <si>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</si>
  <si>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</si>
  <si>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</si>
  <si>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</si>
  <si>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</si>
  <si>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</si>
  <si>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</si>
  <si>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</si>
  <si>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</si>
  <si>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</si>
  <si>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</si>
  <si>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</si>
  <si>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</si>
  <si>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</si>
  <si>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</si>
  <si>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</si>
  <si>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</si>
  <si>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</si>
  <si>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</si>
  <si>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</si>
  <si>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</si>
  <si>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</si>
  <si>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</si>
  <si>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</si>
  <si>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</si>
  <si>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</si>
  <si>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</si>
  <si>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</si>
  <si>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</si>
  <si>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</si>
  <si>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</si>
  <si>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</si>
  <si>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</si>
  <si>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</si>
  <si>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</si>
  <si>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</si>
  <si>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</si>
  <si>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</si>
  <si>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</si>
  <si>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</si>
  <si>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</si>
  <si>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</si>
  <si>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</si>
  <si>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</si>
  <si>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</si>
  <si>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</si>
  <si>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</si>
  <si>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</si>
  <si>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</si>
  <si>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קסם קרן סל תל בונד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</si>
  <si>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</si>
  <si>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</si>
  <si>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</si>
  <si>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</si>
  <si>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</si>
  <si>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</si>
  <si>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</si>
  <si>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</si>
  <si>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</si>
  <si>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</si>
  <si>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</si>
  <si>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</si>
  <si>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</si>
  <si>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</si>
  <si>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</si>
  <si>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</si>
  <si>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</si>
  <si>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</si>
  <si>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</si>
  <si>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</si>
  <si>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</si>
  <si>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</si>
  <si>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</si>
  <si>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</si>
  <si>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</si>
  <si>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</si>
  <si>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</si>
  <si>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</si>
  <si>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</si>
  <si>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</si>
  <si>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</si>
  <si>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</si>
  <si>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</si>
  <si>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</si>
  <si>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</si>
  <si>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</si>
  <si>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</si>
  <si>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</si>
  <si>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</si>
  <si>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</si>
  <si>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</si>
  <si>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</si>
  <si>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</si>
  <si>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</si>
  <si>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</si>
  <si>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</si>
  <si>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</si>
  <si>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</si>
  <si>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</si>
  <si>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</si>
  <si>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</si>
  <si>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</si>
  <si>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</si>
  <si>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</si>
  <si>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</si>
  <si>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</si>
  <si>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</si>
  <si>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</si>
  <si>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</si>
  <si>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</si>
  <si>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</si>
  <si>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</si>
  <si>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</si>
  <si>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</si>
  <si>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</si>
  <si>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</si>
  <si>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</si>
  <si>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</si>
  <si>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</si>
  <si>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</si>
  <si>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</si>
  <si>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</si>
  <si>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</si>
  <si>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</si>
  <si>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</si>
  <si>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</si>
  <si>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</si>
  <si>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</si>
  <si>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</si>
  <si>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</si>
  <si>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</si>
  <si>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</si>
  <si>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</si>
  <si>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Ishares markit iboxx $ hy- BlackRock  Asset Managment</t>
  </si>
  <si>
    <t>IE00B4PY7Y77</t>
  </si>
  <si>
    <t>סה"כ אג"ח ממשלתי</t>
  </si>
  <si>
    <t>סה"כ אגח קונצרני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</si>
  <si>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</si>
  <si>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</si>
  <si>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</si>
  <si>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</si>
  <si>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</si>
  <si>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</si>
  <si>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</si>
  <si>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</si>
  <si>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</si>
  <si>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</si>
  <si>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</si>
  <si>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</si>
  <si>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</si>
  <si>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</si>
  <si>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</si>
  <si>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</si>
  <si>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</si>
  <si>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</si>
  <si>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</si>
  <si>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</si>
  <si>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</si>
  <si>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</si>
  <si>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</si>
  <si>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</si>
  <si>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</si>
  <si>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</si>
  <si>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</si>
  <si>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</si>
  <si>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</si>
  <si>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</si>
  <si>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</si>
  <si>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</si>
  <si>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</si>
  <si>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</si>
  <si>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</si>
  <si>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</si>
  <si>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</si>
  <si>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</si>
  <si>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</si>
  <si>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</si>
  <si>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</si>
  <si>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</si>
  <si>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</si>
  <si>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</si>
  <si>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</si>
  <si>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</si>
  <si>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</si>
  <si>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</si>
  <si>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</si>
  <si>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</si>
  <si>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</si>
  <si>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</si>
  <si>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</si>
  <si>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</si>
  <si>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</si>
  <si>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</si>
  <si>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</si>
  <si>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</si>
  <si>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</si>
  <si>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</si>
  <si>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</si>
  <si>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</si>
  <si>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</si>
  <si>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</si>
  <si>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</si>
  <si>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</si>
  <si>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</si>
  <si>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</si>
  <si>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</si>
  <si>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</si>
  <si>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</si>
  <si>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</si>
  <si>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</si>
  <si>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</si>
  <si>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</si>
  <si>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</si>
  <si>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נעמ1-OTC- אלביט מערכות בע"מ</t>
  </si>
  <si>
    <t>714000289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</si>
  <si>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</si>
  <si>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</si>
  <si>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</si>
  <si>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</si>
  <si>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</si>
  <si>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</si>
  <si>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</si>
  <si>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</si>
  <si>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</si>
  <si>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</si>
  <si>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</si>
  <si>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</si>
  <si>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</si>
  <si>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</si>
  <si>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</si>
  <si>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570012377</t>
  </si>
  <si>
    <t>יהב קוקו סדרה ד (לס)- לא ברצף- בנק יהב</t>
  </si>
  <si>
    <t>6620300</t>
  </si>
  <si>
    <t>520020421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</si>
  <si>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</si>
  <si>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</si>
  <si>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</si>
  <si>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</si>
  <si>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</si>
  <si>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</si>
  <si>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</si>
  <si>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</si>
  <si>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</si>
  <si>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</si>
  <si>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</si>
  <si>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</si>
  <si>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</si>
  <si>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</si>
  <si>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</si>
  <si>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מקס איט התח אגח ד-רמ- מגדל- מקס איט פיננסים בע"מ לשעבר לאומי קארד</t>
  </si>
  <si>
    <t>11979531</t>
  </si>
  <si>
    <t>512905423</t>
  </si>
  <si>
    <t>אול-יר אג"ח סדרה ג בהשעיה- אול-יר  הולדינגס לימיטד</t>
  </si>
  <si>
    <t>9555</t>
  </si>
  <si>
    <t>נתיבים אגח א רמ</t>
  </si>
  <si>
    <t>1090281</t>
  </si>
  <si>
    <t>513502229</t>
  </si>
  <si>
    <t>Crslnx 4.555 06/30/5- Crosslinx Transit Solutions</t>
  </si>
  <si>
    <t>CA22766TAB04</t>
  </si>
  <si>
    <t>Transed 3.951 9/50- TRANSED PARTNERS GP</t>
  </si>
  <si>
    <t>CA89366TAA57</t>
  </si>
  <si>
    <t>OHA Private Credit Advisors- OAK HILL</t>
  </si>
  <si>
    <t>9720</t>
  </si>
  <si>
    <t>10323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</si>
  <si>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</si>
  <si>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</si>
  <si>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</si>
  <si>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</si>
  <si>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</si>
  <si>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</si>
  <si>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- GES</t>
  </si>
  <si>
    <t>9266</t>
  </si>
  <si>
    <t>511325326</t>
  </si>
  <si>
    <t>GES- GES</t>
  </si>
  <si>
    <t>9113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</si>
  <si>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</si>
  <si>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</si>
  <si>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</si>
  <si>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</si>
  <si>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</si>
  <si>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</si>
  <si>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אירופה- אפקון קרן אירופה שותף כללי בע"מ</t>
  </si>
  <si>
    <t>8803</t>
  </si>
  <si>
    <t>516404811</t>
  </si>
  <si>
    <t>פרויקט תענך   אקוויטי- פרויקט תענך - הלוואת בעלים</t>
  </si>
  <si>
    <t>9527</t>
  </si>
  <si>
    <t>540278835</t>
  </si>
  <si>
    <t>פרויקט תענך - - פרויקט תענך - הלוואת בעלים</t>
  </si>
  <si>
    <t>9552</t>
  </si>
  <si>
    <t>.DISTREE LTD- .Distree Ltd</t>
  </si>
  <si>
    <t>9326</t>
  </si>
  <si>
    <t>516596848</t>
  </si>
  <si>
    <t>*FutureCides- .FutureCides Ltd</t>
  </si>
  <si>
    <t>93981</t>
  </si>
  <si>
    <t>516544111</t>
  </si>
  <si>
    <t>Sustained Therapy- Sustained Therapy</t>
  </si>
  <si>
    <t>9262</t>
  </si>
  <si>
    <t>516541372</t>
  </si>
  <si>
    <t>אגכימדס שותפות מוגבלת- אגכימדס שותפות מוגבלת</t>
  </si>
  <si>
    <t>8824</t>
  </si>
  <si>
    <t>540310463</t>
  </si>
  <si>
    <t>ניאומאנה בע"מ- ניאומאנה בע"מ</t>
  </si>
  <si>
    <t>9152</t>
  </si>
  <si>
    <t>516561917</t>
  </si>
  <si>
    <t>Essence Infra and Construction- Essence Infra</t>
  </si>
  <si>
    <t>8561</t>
  </si>
  <si>
    <t>Agritask Ltd- Agritask Ltd</t>
  </si>
  <si>
    <t>9114</t>
  </si>
  <si>
    <t>513717694</t>
  </si>
  <si>
    <t>Continuity Software Ltd- Continuity Software Ltd</t>
  </si>
  <si>
    <t>8460</t>
  </si>
  <si>
    <t>513644005</t>
  </si>
  <si>
    <t>Cynerio Israel Ltd- Cynerio Israel Ltd</t>
  </si>
  <si>
    <t>8525</t>
  </si>
  <si>
    <t>515746212</t>
  </si>
  <si>
    <t>Venn 2014 Ltd- Venn 2014 Ltd</t>
  </si>
  <si>
    <t>8631</t>
  </si>
  <si>
    <t>515171510</t>
  </si>
  <si>
    <t>Viisights Solutions Ltd- Viisights Solutions Ltd</t>
  </si>
  <si>
    <t>8603</t>
  </si>
  <si>
    <t>515252112</t>
  </si>
  <si>
    <t>BioSight Ltd- ביוסייט בע"מ</t>
  </si>
  <si>
    <t>8113</t>
  </si>
  <si>
    <t>512852559</t>
  </si>
  <si>
    <t>TIPA CORP LTD- TIPA CORP LTD</t>
  </si>
  <si>
    <t>8838</t>
  </si>
  <si>
    <t>514420660</t>
  </si>
  <si>
    <t>Lendbuzz Inc- Lendbuzz, Inc</t>
  </si>
  <si>
    <t>8564</t>
  </si>
  <si>
    <t>ORDH- ORDH</t>
  </si>
  <si>
    <t>8255</t>
  </si>
  <si>
    <t>*Fu Gen AG- Fu Gen AG</t>
  </si>
  <si>
    <t>9035</t>
  </si>
  <si>
    <t>*NORDIC POWER 2- Fu Gen AG</t>
  </si>
  <si>
    <t>9116</t>
  </si>
  <si>
    <t>*NORDIC POWER 3- Fu Gen AG</t>
  </si>
  <si>
    <t>9291</t>
  </si>
  <si>
    <t>*NORDIC POWER 4- Fu Gen AG</t>
  </si>
  <si>
    <t>9300</t>
  </si>
  <si>
    <t>*Global Energy Generation LLC- Global Energy Generation Llc</t>
  </si>
  <si>
    <t>8459</t>
  </si>
  <si>
    <t>*Mammoth North- Mammoth</t>
  </si>
  <si>
    <t>28459</t>
  </si>
  <si>
    <t>*mammoth south- Mammoth</t>
  </si>
  <si>
    <t>8932</t>
  </si>
  <si>
    <t>OPC Power Ventures LP- Power Ventures</t>
  </si>
  <si>
    <t>8215</t>
  </si>
  <si>
    <t>FinTLV Opportunity 2 L.P- NEXT PLC</t>
  </si>
  <si>
    <t>7983</t>
  </si>
  <si>
    <t>S.P.V.N.I 2 Next 2021 L.P- NEXT PLC</t>
  </si>
  <si>
    <t>8773</t>
  </si>
  <si>
    <t>AEW RELog SCSp- ReLog</t>
  </si>
  <si>
    <t>8735</t>
  </si>
  <si>
    <t>*Migdal WORE 2021-1- White Oak</t>
  </si>
  <si>
    <t>8784</t>
  </si>
  <si>
    <t>Earnix- Earnix</t>
  </si>
  <si>
    <t>8372</t>
  </si>
  <si>
    <t>Sunbit Inc- Sunbit Inc</t>
  </si>
  <si>
    <t>8432</t>
  </si>
  <si>
    <t>*Veev וויו גרופ MG- וויו (veev) גרופ</t>
  </si>
  <si>
    <t>11711071</t>
  </si>
  <si>
    <t>Behalf Ltd- Behalf Ltd</t>
  </si>
  <si>
    <t>8423</t>
  </si>
  <si>
    <t>LIGHTRICKS LTD- LIGHTRICKS</t>
  </si>
  <si>
    <t>8652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</si>
  <si>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</si>
  <si>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</si>
  <si>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</si>
  <si>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</si>
  <si>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</si>
  <si>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</si>
  <si>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</si>
  <si>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</si>
  <si>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</si>
  <si>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Greenfield Partners II L.P- Greenfield Partners</t>
  </si>
  <si>
    <t>7992</t>
  </si>
  <si>
    <t>Greenfield Cobra Investments L.P- Greenlight Capital</t>
  </si>
  <si>
    <t>8269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</si>
  <si>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</si>
  <si>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</si>
  <si>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</si>
  <si>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</si>
  <si>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</si>
  <si>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</si>
  <si>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</si>
  <si>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</si>
  <si>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</si>
  <si>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</si>
  <si>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</si>
  <si>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</si>
  <si>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</si>
  <si>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STAGEONE S.P.V D.R</t>
  </si>
  <si>
    <t>8420</t>
  </si>
  <si>
    <t>MIE III Co-Investment Fund II- CO-INVESTMENT</t>
  </si>
  <si>
    <t>9172</t>
  </si>
  <si>
    <t>Noy 4 Infrastructure and energy- Noy 4 Infrastructure and Energy Investments</t>
  </si>
  <si>
    <t>8283</t>
  </si>
  <si>
    <t>SKY 3- sky 3</t>
  </si>
  <si>
    <t>5289</t>
  </si>
  <si>
    <t>FIMI Israel Opportunity VII- פימי אופורטיוניטי 7 שותפות מוגבלת</t>
  </si>
  <si>
    <t>8292</t>
  </si>
  <si>
    <t>Greenfield Partners Panorays LP- Greenfield Partners</t>
  </si>
  <si>
    <t>8320</t>
  </si>
  <si>
    <t>DB Sunshine Holdings</t>
  </si>
  <si>
    <t>9703</t>
  </si>
  <si>
    <t>Greenfield Partners Fund III LP</t>
  </si>
  <si>
    <t>9616</t>
  </si>
  <si>
    <t>FIMI 6- פימי מזנין(1) קרן הון סיכון</t>
  </si>
  <si>
    <t>5272</t>
  </si>
  <si>
    <t>Green Lantern GL II LP- Green Lantern V</t>
  </si>
  <si>
    <t>8279</t>
  </si>
  <si>
    <t>Green Lantern GLM LP- Green Lantern V</t>
  </si>
  <si>
    <t>8277</t>
  </si>
  <si>
    <t>סה"כ קרנות הון סיכון בחו"ל</t>
  </si>
  <si>
    <t>IInsight Partners XI- Insight Partners (Cayman) XI</t>
  </si>
  <si>
    <t>70461</t>
  </si>
  <si>
    <t>Insight Partners XII LP- Insight Partners (Cayman) XI</t>
  </si>
  <si>
    <t>8315</t>
  </si>
  <si>
    <t>QUMRA OPPORTUNITY FUND I- Qumra Capital fund</t>
  </si>
  <si>
    <t>8282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</si>
  <si>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</si>
  <si>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</si>
  <si>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</si>
  <si>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</si>
  <si>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</si>
  <si>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</si>
  <si>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</si>
  <si>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ION TECH FEEDER FUND- ION TECH FEEDER FUND</t>
  </si>
  <si>
    <t>KYG4939W1188</t>
  </si>
  <si>
    <t>סה"כ קרנות נדל"ן בחו"ל</t>
  </si>
  <si>
    <t>Faropoint Industrial Value Fund III LP</t>
  </si>
  <si>
    <t>9488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</si>
  <si>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</si>
  <si>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</si>
  <si>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</si>
  <si>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</si>
  <si>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</si>
  <si>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</si>
  <si>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</si>
  <si>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</si>
  <si>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</si>
  <si>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</si>
  <si>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</si>
  <si>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CO-INVEST L.P</t>
  </si>
  <si>
    <t>9534</t>
  </si>
  <si>
    <t>Klirmark Opportunity Fund IV</t>
  </si>
  <si>
    <t>9536</t>
  </si>
  <si>
    <t>WHLP Kennedy (A) LP- Accelmed Growth Partners L.P</t>
  </si>
  <si>
    <t>9409</t>
  </si>
  <si>
    <t>BCP V DEXKO CO-INVEST LP- Brookfield global</t>
  </si>
  <si>
    <t>8337</t>
  </si>
  <si>
    <t>Brookfield Capital Partners Fund VI- Brookfield global</t>
  </si>
  <si>
    <t>9236</t>
  </si>
  <si>
    <t>Kartesia Senior Opportunities- KARTESIA</t>
  </si>
  <si>
    <t>9014</t>
  </si>
  <si>
    <t>PCS IV- PCS</t>
  </si>
  <si>
    <t>70131</t>
  </si>
  <si>
    <t>Oak Hill Advisors - OCREDIT- Surgix ltd</t>
  </si>
  <si>
    <t>9695</t>
  </si>
  <si>
    <t>Copenhagen Energy Transition</t>
  </si>
  <si>
    <t>8413</t>
  </si>
  <si>
    <t>Copenhagen Infrastructure Partners IV F1- Copenhagen Infrastructure Partners</t>
  </si>
  <si>
    <t>8280</t>
  </si>
  <si>
    <t>Proxima Co-Invest L.P- Galaxy Protfolio</t>
  </si>
  <si>
    <t>9377</t>
  </si>
  <si>
    <t>EIP Renewables invest SCS- Renewables invest</t>
  </si>
  <si>
    <t>7999</t>
  </si>
  <si>
    <t>Accelmed Partners II- Accelmed Growth Partners L.P</t>
  </si>
  <si>
    <t>7055</t>
  </si>
  <si>
    <t>KKR CAVALRY CO-INVEST- CO-INVESTMENT</t>
  </si>
  <si>
    <t>8406</t>
  </si>
  <si>
    <t>KKR THOR CO-INVEST LP- CO-INVESTMENT</t>
  </si>
  <si>
    <t>8502</t>
  </si>
  <si>
    <t>Advent International GPE X-B L.P</t>
  </si>
  <si>
    <t>8417</t>
  </si>
  <si>
    <t>AP IX Connect Holdings L.P</t>
  </si>
  <si>
    <t>8842</t>
  </si>
  <si>
    <t>Astorg MidCap</t>
  </si>
  <si>
    <t>8318</t>
  </si>
  <si>
    <t>GIP IV Gutenberg Co-Invest SCsp</t>
  </si>
  <si>
    <t>9246</t>
  </si>
  <si>
    <t>GIP IV Seaway Energy</t>
  </si>
  <si>
    <t>9245</t>
  </si>
  <si>
    <t>ICG SDP V</t>
  </si>
  <si>
    <t>9157</t>
  </si>
  <si>
    <t>Pantheon Global Co-Inv Opportu</t>
  </si>
  <si>
    <t>8330</t>
  </si>
  <si>
    <t>Proofpoint Co-Invest Fund L.P</t>
  </si>
  <si>
    <t>8317</t>
  </si>
  <si>
    <t>Vintage Fund of Funds VII (Access) LP</t>
  </si>
  <si>
    <t>9273</t>
  </si>
  <si>
    <t>ADLSCO FUND3- Accelmed Growth Partners L.P</t>
  </si>
  <si>
    <t>8336</t>
  </si>
  <si>
    <t>Arcmont SLF II- Arcmont</t>
  </si>
  <si>
    <t>70451</t>
  </si>
  <si>
    <t>*AUDAX DIRECT LENDING SOLUTIONS- Ares special situation fund IB</t>
  </si>
  <si>
    <t>5339</t>
  </si>
  <si>
    <t>Girasol Investments S.A- BUYOUT</t>
  </si>
  <si>
    <t>8412</t>
  </si>
  <si>
    <t>Crescent Direct Lending III- COVA Acquisition Corp</t>
  </si>
  <si>
    <t>8323</t>
  </si>
  <si>
    <t>CVC Capital partners VIII- CVC Credit Partners</t>
  </si>
  <si>
    <t>7060</t>
  </si>
  <si>
    <t>ISQ Global infrastructure Fund- CVC Credit Partners</t>
  </si>
  <si>
    <t>8296</t>
  </si>
  <si>
    <t>Kartesia Credit Opportunities V- KARTESIA</t>
  </si>
  <si>
    <t>70111</t>
  </si>
  <si>
    <t>KCO VI- KARTESIA</t>
  </si>
  <si>
    <t>93841</t>
  </si>
  <si>
    <t>KASS Unlevered - Compartment E- KASS Unlevered</t>
  </si>
  <si>
    <t>8319</t>
  </si>
  <si>
    <t>ISQ Kio Co-Invest Fund L.P- KION Group AG</t>
  </si>
  <si>
    <t>8333</t>
  </si>
  <si>
    <t>Tikehau Direct Lending V- LendingClub Corp</t>
  </si>
  <si>
    <t>8312</t>
  </si>
  <si>
    <t>MCP V- MCP V</t>
  </si>
  <si>
    <t>7077</t>
  </si>
  <si>
    <t>Mirasol Co Invest Fund L.P- Mirasol Co Invest Fund L.P</t>
  </si>
  <si>
    <t>8275</t>
  </si>
  <si>
    <t>MORE C-1- MORE GROUP</t>
  </si>
  <si>
    <t>8334</t>
  </si>
  <si>
    <t>Permira VIII - 2 SCSp- Permira VI</t>
  </si>
  <si>
    <t>8416</t>
  </si>
  <si>
    <t>Project Stream Co-Invest Fund L.P- Project Maraschino</t>
  </si>
  <si>
    <t>8112</t>
  </si>
  <si>
    <t>ICG Real Estate Debt VI- Real Estate Credit Investments Pcc ltd</t>
  </si>
  <si>
    <t>8299</t>
  </si>
  <si>
    <t>Thoma Bravo Fund XIV-A- THOMA BRAVO</t>
  </si>
  <si>
    <t>80000</t>
  </si>
  <si>
    <t>Vintage Co-Invest III- venture capital</t>
  </si>
  <si>
    <t>8331</t>
  </si>
  <si>
    <t>Strategic Investors Fund X- Vintage</t>
  </si>
  <si>
    <t>7068</t>
  </si>
  <si>
    <t>Vintage Fund of Funds VI Access- Vintage</t>
  </si>
  <si>
    <t>8322</t>
  </si>
  <si>
    <t>*ACE 4- ACE</t>
  </si>
  <si>
    <t>5238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</si>
  <si>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</si>
  <si>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</si>
  <si>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</si>
  <si>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</si>
  <si>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</si>
  <si>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</si>
  <si>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Cheyne Real Estate Credit Holdings VII- Cheyne Capital</t>
  </si>
  <si>
    <t>9011</t>
  </si>
  <si>
    <t>Qumra MS LP Minute Media- Qumra Capital fund</t>
  </si>
  <si>
    <t>8270</t>
  </si>
  <si>
    <t>Audax Direct Lending Solutions</t>
  </si>
  <si>
    <t>8314</t>
  </si>
  <si>
    <t>ICG SDP 4- ICG Senior Debt Partners Fund-ICG</t>
  </si>
  <si>
    <t>70430</t>
  </si>
  <si>
    <t>KASS Unlevered II S.a r.l- KASS Unlevered</t>
  </si>
  <si>
    <t>9015</t>
  </si>
  <si>
    <t>Whitehorse IV- Whitehorse Ltd</t>
  </si>
  <si>
    <t>8273</t>
  </si>
  <si>
    <t>AIOF II Woolly Co-Invest Fund L.P</t>
  </si>
  <si>
    <t>9282</t>
  </si>
  <si>
    <t>Ambition HOLDINGS OFFSHORE LP</t>
  </si>
  <si>
    <t>8400</t>
  </si>
  <si>
    <t>CSC TS HOLDINGS L.P</t>
  </si>
  <si>
    <t>9697</t>
  </si>
  <si>
    <t>F2 Select I LP</t>
  </si>
  <si>
    <t>8507</t>
  </si>
  <si>
    <t>Global Infrastructure Partners Core C</t>
  </si>
  <si>
    <t>9495</t>
  </si>
  <si>
    <t>ISF III Overflow Fund L.P</t>
  </si>
  <si>
    <t>9457</t>
  </si>
  <si>
    <t>Monarch MCP VI</t>
  </si>
  <si>
    <t>9667</t>
  </si>
  <si>
    <t>NCA Co-Invest L.P</t>
  </si>
  <si>
    <t>8415</t>
  </si>
  <si>
    <t>Cheyne Co-Invest 2023-1 SP- Cheyn Capital</t>
  </si>
  <si>
    <t>9730</t>
  </si>
  <si>
    <t>ICG SDP 3- Cheyn Capital</t>
  </si>
  <si>
    <t>5304</t>
  </si>
  <si>
    <t>Fitzgerald Fund US LP- Fitzgerald Fund US LP (OMERS|20-49</t>
  </si>
  <si>
    <t>9600</t>
  </si>
  <si>
    <t>Clayton Dubilier &amp; Rice XI L.P- Group 11 Fund  L.P</t>
  </si>
  <si>
    <t>8329</t>
  </si>
  <si>
    <t>DIRECT LENDING FUND IV SLP- KARTESIA</t>
  </si>
  <si>
    <t>9317</t>
  </si>
  <si>
    <t>KLIRMARK III- Klirmark Opportunity Fund</t>
  </si>
  <si>
    <t>70191</t>
  </si>
  <si>
    <t>Nirvana Holdings I LP- Nirvana Holdings I LP</t>
  </si>
  <si>
    <t>8310</t>
  </si>
  <si>
    <t>ORCC III- ORACLE CORP</t>
  </si>
  <si>
    <t>70851</t>
  </si>
  <si>
    <t>PERMIRA- Permira VI</t>
  </si>
  <si>
    <t>5287</t>
  </si>
  <si>
    <t>PORCUPINE HOLDINGS (OFFSHORE) LP- porcupine holdings</t>
  </si>
  <si>
    <t>8339</t>
  </si>
  <si>
    <t>Thor Investment Trust 1- Threadneedle Investment funds</t>
  </si>
  <si>
    <t>9618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</si>
  <si>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</si>
  <si>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</si>
  <si>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</si>
  <si>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</si>
  <si>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</si>
  <si>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</si>
  <si>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DIF VII</t>
  </si>
  <si>
    <t>9649</t>
  </si>
  <si>
    <t>DIF VII CO-INVEST PROJECT 1 C.V</t>
  </si>
  <si>
    <t>9648</t>
  </si>
  <si>
    <t>Greenfield Partners FloLIVE Co invest</t>
  </si>
  <si>
    <t>9721</t>
  </si>
  <si>
    <t>Astorg VIII- JOY GLOBAL INC</t>
  </si>
  <si>
    <t>9391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</si>
  <si>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</si>
  <si>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</si>
  <si>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</si>
  <si>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</si>
  <si>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</si>
  <si>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אופציה על מניה לא סחירה Agritask- Agritask Ltd</t>
  </si>
  <si>
    <t>9122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</si>
  <si>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</si>
  <si>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</si>
  <si>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</si>
  <si>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</si>
  <si>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</si>
  <si>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</si>
  <si>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מימון ישיר אגח 16 -רמ- מימון ישיר הנפקות(סדרה 16) בע"מ</t>
  </si>
  <si>
    <t>1198340</t>
  </si>
  <si>
    <t>לאומי אגח 1 צמודות אשראי - CLN רמ- בנק לאומי לישראל בע"מ</t>
  </si>
  <si>
    <t>1198639</t>
  </si>
  <si>
    <t>סה"כ כנגד חסכון עמיתים/מבוטחים</t>
  </si>
  <si>
    <t>סה"כ מבוטחות במשכנתא או תיקי משכנתאות</t>
  </si>
  <si>
    <t>לא</t>
  </si>
  <si>
    <t>סה"כ מובטחות בערבות בנקאית</t>
  </si>
  <si>
    <t>סה"כ מובטחות בבטחונות אחרים</t>
  </si>
  <si>
    <t>כן</t>
  </si>
  <si>
    <t>AA</t>
  </si>
  <si>
    <t>AA-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</si>
  <si>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</si>
  <si>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</si>
  <si>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</si>
  <si>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</si>
  <si>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</si>
  <si>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</si>
  <si>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</si>
  <si>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</si>
  <si>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</si>
  <si>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</si>
  <si>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</si>
  <si>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חייבים בגין עסקה עתידית SPAC-B</t>
  </si>
  <si>
    <t>8397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</si>
  <si>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</si>
  <si>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</si>
  <si>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</si>
  <si>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</si>
  <si>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</si>
  <si>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</si>
  <si>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</si>
  <si>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</si>
  <si>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</si>
  <si>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</si>
  <si>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</si>
  <si>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</si>
  <si>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</si>
  <si>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</si>
  <si>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</si>
  <si>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</si>
  <si>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</si>
  <si>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</si>
  <si>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</si>
  <si>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</si>
  <si>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</si>
  <si>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</si>
  <si>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</si>
  <si>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</si>
  <si>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</si>
  <si>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</si>
  <si>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ין יפני לאומי</t>
  </si>
  <si>
    <t>300011010</t>
  </si>
  <si>
    <t>אגח הפחתת  שווי ניירות חסומים</t>
  </si>
  <si>
    <t>11109151</t>
  </si>
  <si>
    <t>זכאים עסקת תענך</t>
  </si>
  <si>
    <t>9724</t>
  </si>
  <si>
    <t>רבית עוש לקבל</t>
  </si>
  <si>
    <t>1111110</t>
  </si>
  <si>
    <t>מגדל מקפת קרנות פנסיה וקופות גמל בע"מ</t>
  </si>
  <si>
    <t>מגדל חסכון לילד מסלול חוסכים המעדיפים סיכון בינוני</t>
  </si>
  <si>
    <t>Fimi Israel Opportunity 6</t>
  </si>
  <si>
    <t>S.H. SKY 3 L.P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</si>
  <si>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</si>
  <si>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</si>
  <si>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</si>
  <si>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</si>
  <si>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</si>
  <si>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</si>
  <si>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</si>
  <si>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</si>
  <si>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</si>
  <si>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</si>
  <si>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</si>
  <si>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</si>
  <si>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</si>
  <si>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Kedma Capital Partners IV LP</t>
  </si>
  <si>
    <t>REALITY REAL ESTATE INVESTMENT FUND 5</t>
  </si>
  <si>
    <t>JTLV III</t>
  </si>
  <si>
    <t>Permira Credit Solutions III</t>
  </si>
  <si>
    <t>ICG Senior Debt Partners III</t>
  </si>
  <si>
    <t>Ares Capital Europe IV</t>
  </si>
  <si>
    <t>Kartesia Credit Opportunities V</t>
  </si>
  <si>
    <t>Permira Credit Solutions IV</t>
  </si>
  <si>
    <t>Klirmark Opportunity III</t>
  </si>
  <si>
    <t>ICG Senior Debt Partners IV</t>
  </si>
  <si>
    <t>Senior Loan Fund II (EUR) SLP</t>
  </si>
  <si>
    <t>Insight Partners XI, L.P</t>
  </si>
  <si>
    <t>Accelmed Partners II, L.P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</si>
  <si>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</si>
  <si>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</si>
  <si>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</si>
  <si>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</si>
  <si>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</si>
  <si>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Thoma Bravo Fund XIV L.P.</t>
  </si>
  <si>
    <t>Qumra MS LP Minute Media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</si>
  <si>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</si>
  <si>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</si>
  <si>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</si>
  <si>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</si>
  <si>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</si>
  <si>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</si>
  <si>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</si>
  <si>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</si>
  <si>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</si>
  <si>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</si>
  <si>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</si>
  <si>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</si>
  <si>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KASS Unlevered S.a r.l. - Compartment E</t>
  </si>
  <si>
    <t>WHITEHORSE LIQUIDITY PARTNERS GPSOF</t>
  </si>
  <si>
    <t>Crescent Direct Lending III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</si>
  <si>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</si>
  <si>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</si>
  <si>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</si>
  <si>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</si>
  <si>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</si>
  <si>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</si>
  <si>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</si>
  <si>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</si>
  <si>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</si>
  <si>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</si>
  <si>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</si>
  <si>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</si>
  <si>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</si>
  <si>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</si>
  <si>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</si>
  <si>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</si>
  <si>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</si>
  <si>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</si>
  <si>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</si>
  <si>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</si>
  <si>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</si>
  <si>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</si>
  <si>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</si>
  <si>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</si>
  <si>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</si>
  <si>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</si>
  <si>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</si>
  <si>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</si>
  <si>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</si>
  <si>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</si>
  <si>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</si>
  <si>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</si>
  <si>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</si>
  <si>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</si>
  <si>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</si>
  <si>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</si>
  <si>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Thor Investment Trust 1</t>
  </si>
  <si>
    <t>Oak Hill Advisors - OCREDIT</t>
  </si>
  <si>
    <t>Greenfield Partners FloLIVE Co-Investment</t>
  </si>
  <si>
    <t>LCN European Fund IV SLP</t>
  </si>
  <si>
    <t>השכרה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</si>
  <si>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</si>
  <si>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</si>
  <si>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</si>
  <si>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</si>
  <si>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</si>
  <si>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</si>
  <si>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</si>
  <si>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</si>
  <si>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</si>
  <si>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</si>
  <si>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</si>
  <si>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בנק דיסקונט לישראל בע"מ</t>
  </si>
  <si>
    <t>130018- 11- בנק דיסקונט</t>
  </si>
  <si>
    <t>מעלות S&amp;P</t>
  </si>
  <si>
    <t>20003- 11- בנק דיסקונט</t>
  </si>
  <si>
    <t>70002- 11- בנק דיסקונט</t>
  </si>
  <si>
    <t>20001- 11- בנק דיסקונט</t>
  </si>
  <si>
    <t>בנק הפועלים בע"מ</t>
  </si>
  <si>
    <t>100006- 12- בנק הפועלים</t>
  </si>
  <si>
    <t>80031- 12- בנק הפועלים</t>
  </si>
  <si>
    <t>בנק לאומי לישראל בע"מ</t>
  </si>
  <si>
    <t>130018- 10- בנק לאומי</t>
  </si>
  <si>
    <t>100006- 10- בנק לאומי</t>
  </si>
  <si>
    <t>30005- 10- בנק לאומי</t>
  </si>
  <si>
    <t>20003- 10- בנק לאומי</t>
  </si>
  <si>
    <t>70002- 10- בנק לאומי</t>
  </si>
  <si>
    <t>200040- 10- לאומי</t>
  </si>
  <si>
    <t>80031- 10- בנק לאומי</t>
  </si>
  <si>
    <t>280028- 10- בנק לאומי</t>
  </si>
  <si>
    <t>200005- 10- בנק לאומי</t>
  </si>
  <si>
    <t>20001- 10- בנק לאומי</t>
  </si>
  <si>
    <t>בנק מזרחי טפחות בע"מ</t>
  </si>
  <si>
    <t>130018- 20- בנק מזרחי</t>
  </si>
  <si>
    <t>100006- 20- בנק מזרחי</t>
  </si>
  <si>
    <t>20003- 20- בנק מזרחי</t>
  </si>
  <si>
    <t>70002- 20- בנק מזרחי</t>
  </si>
  <si>
    <t>80031- 20- בנק מזרחי</t>
  </si>
  <si>
    <t>20001- 20- בנק מזרחי</t>
  </si>
  <si>
    <t>JP MORGAN</t>
  </si>
  <si>
    <t>20003- 85- JP MORGAN</t>
  </si>
  <si>
    <t>80031- 85- JP MORGAN</t>
  </si>
  <si>
    <t>20001- 85- JP MORGAN</t>
  </si>
  <si>
    <t>1111111111- 11- בנק דיסקונט</t>
  </si>
  <si>
    <t>1111111111- 10- בנק לאומי</t>
  </si>
  <si>
    <t>1111111111- 20- בנק מזרחי</t>
  </si>
  <si>
    <t>ל.ר.</t>
  </si>
  <si>
    <t>Dbrs</t>
  </si>
  <si>
    <t>Fitch</t>
  </si>
  <si>
    <t>WBD 4.279 03/15/32</t>
  </si>
  <si>
    <t>סה"כ חוזים עתידיים בישראל</t>
  </si>
  <si>
    <t>או פי סי אנרגיה</t>
  </si>
  <si>
    <t>10000668</t>
  </si>
  <si>
    <t>בזק</t>
  </si>
  <si>
    <t>10000669</t>
  </si>
  <si>
    <t>הפניקס</t>
  </si>
  <si>
    <t>10000632</t>
  </si>
  <si>
    <t>10000677</t>
  </si>
  <si>
    <t>ישראכרט</t>
  </si>
  <si>
    <t>10000676</t>
  </si>
  <si>
    <t>10000667</t>
  </si>
  <si>
    <t>לאומי</t>
  </si>
  <si>
    <t>10000757</t>
  </si>
  <si>
    <t>פועלים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</si>
  <si>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</si>
  <si>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</si>
  <si>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</si>
  <si>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</si>
  <si>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</si>
  <si>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</si>
  <si>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</si>
  <si>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</si>
  <si>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</si>
  <si>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</si>
  <si>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</si>
  <si>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</si>
  <si>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</si>
  <si>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</si>
  <si>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</si>
  <si>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</si>
  <si>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</si>
  <si>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</si>
  <si>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</si>
  <si>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</si>
  <si>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</si>
  <si>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</si>
  <si>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</si>
  <si>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</si>
  <si>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</si>
  <si>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</si>
  <si>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</si>
  <si>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</si>
  <si>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</si>
  <si>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</si>
  <si>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</si>
  <si>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</si>
  <si>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</si>
  <si>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</si>
  <si>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</si>
  <si>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</si>
  <si>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</si>
  <si>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</si>
  <si>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</si>
  <si>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</si>
  <si>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</si>
  <si>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</si>
  <si>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</si>
  <si>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</si>
  <si>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</si>
  <si>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</si>
  <si>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</si>
  <si>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</si>
  <si>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</si>
  <si>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</si>
  <si>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</si>
  <si>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</si>
  <si>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</si>
  <si>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</si>
  <si>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</si>
  <si>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</si>
  <si>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</si>
  <si>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</si>
  <si>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</si>
  <si>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</si>
  <si>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</si>
  <si>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</si>
  <si>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</si>
  <si>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</si>
  <si>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</si>
  <si>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</si>
  <si>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</si>
  <si>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</si>
  <si>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</si>
  <si>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</si>
  <si>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</si>
  <si>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</si>
  <si>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</si>
  <si>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</si>
  <si>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</si>
  <si>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</si>
  <si>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</si>
  <si>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</si>
  <si>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</si>
  <si>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</si>
  <si>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</si>
  <si>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</si>
  <si>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</si>
  <si>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</si>
  <si>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</si>
  <si>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</si>
  <si>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</si>
  <si>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</si>
  <si>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</si>
  <si>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</si>
  <si>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</si>
  <si>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</si>
  <si>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</si>
  <si>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</si>
  <si>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</si>
  <si>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</si>
  <si>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</si>
  <si>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</si>
  <si>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</si>
  <si>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</si>
  <si>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</si>
  <si>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</si>
  <si>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</si>
  <si>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</si>
  <si>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</si>
  <si>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</si>
  <si>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</si>
  <si>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</si>
  <si>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</si>
  <si>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</si>
  <si>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</si>
  <si>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</si>
  <si>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</si>
  <si>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</si>
  <si>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</si>
  <si>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</si>
  <si>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</si>
  <si>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</si>
  <si>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</si>
  <si>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</si>
  <si>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</si>
  <si>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</si>
  <si>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</si>
  <si>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</si>
  <si>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</si>
  <si>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</si>
  <si>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</si>
  <si>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</si>
  <si>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</si>
  <si>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</si>
  <si>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</si>
  <si>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</si>
  <si>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</si>
  <si>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</si>
  <si>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</si>
  <si>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</si>
  <si>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</si>
  <si>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</si>
  <si>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</si>
  <si>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</si>
  <si>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</si>
  <si>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</si>
  <si>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</si>
  <si>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</si>
  <si>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</si>
  <si>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</si>
  <si>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</si>
  <si>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</si>
  <si>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</si>
  <si>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</si>
  <si>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</si>
  <si>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</si>
  <si>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</si>
  <si>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</si>
  <si>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</si>
  <si>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</si>
  <si>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</si>
  <si>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</si>
  <si>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</si>
  <si>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</si>
  <si>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</si>
  <si>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</si>
  <si>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</si>
  <si>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</si>
  <si>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</si>
  <si>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</si>
  <si>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</si>
  <si>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</si>
  <si>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</si>
  <si>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</si>
  <si>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</si>
  <si>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</si>
  <si>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</si>
  <si>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</si>
  <si>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</si>
  <si>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</si>
  <si>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</si>
  <si>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</si>
  <si>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</si>
  <si>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</si>
  <si>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</si>
  <si>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</si>
  <si>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</si>
  <si>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</si>
  <si>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</si>
  <si>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</si>
  <si>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</si>
  <si>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</si>
  <si>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</si>
  <si>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</si>
  <si>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</si>
  <si>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</si>
  <si>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</si>
  <si>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</si>
  <si>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</si>
  <si>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</si>
  <si>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</si>
  <si>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</si>
  <si>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</si>
  <si>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</si>
  <si>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</si>
  <si>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</si>
  <si>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</si>
  <si>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</si>
  <si>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</si>
  <si>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</si>
  <si>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</si>
  <si>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</si>
  <si>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</si>
  <si>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</si>
  <si>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</si>
  <si>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</si>
  <si>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</si>
  <si>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</si>
  <si>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</si>
  <si>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</si>
  <si>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</si>
  <si>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</si>
  <si>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</si>
  <si>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</si>
  <si>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</si>
  <si>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</si>
  <si>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</si>
  <si>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</si>
  <si>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</si>
  <si>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</si>
  <si>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</si>
  <si>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</si>
  <si>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</si>
  <si>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</si>
  <si>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</si>
  <si>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</si>
  <si>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</si>
  <si>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</si>
  <si>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</si>
  <si>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</si>
  <si>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</si>
  <si>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</si>
  <si>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</si>
  <si>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</si>
  <si>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</si>
  <si>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</si>
  <si>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</si>
  <si>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</si>
  <si>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</si>
  <si>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</si>
  <si>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</si>
  <si>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</si>
  <si>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</si>
  <si>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</si>
  <si>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</si>
  <si>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</si>
  <si>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</si>
  <si>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</si>
  <si>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</si>
  <si>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</si>
  <si>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</si>
  <si>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</si>
  <si>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</si>
  <si>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</si>
  <si>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</si>
  <si>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</si>
  <si>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</si>
  <si>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</si>
  <si>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</si>
  <si>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</si>
  <si>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</si>
  <si>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</si>
  <si>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</si>
  <si>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</si>
  <si>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</si>
  <si>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</si>
  <si>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</si>
  <si>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</si>
  <si>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</si>
  <si>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</si>
  <si>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</si>
  <si>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</si>
  <si>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</si>
  <si>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</si>
  <si>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</si>
  <si>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</si>
  <si>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</si>
  <si>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</si>
  <si>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</si>
  <si>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</si>
  <si>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</si>
  <si>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</si>
  <si>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</si>
  <si>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</si>
  <si>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</si>
  <si>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</si>
  <si>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</si>
  <si>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</si>
  <si>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</si>
  <si>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</si>
  <si>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</si>
  <si>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</si>
  <si>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</si>
  <si>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</si>
  <si>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</si>
  <si>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</si>
  <si>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</si>
  <si>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</si>
  <si>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</si>
  <si>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</si>
  <si>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</si>
  <si>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</si>
  <si>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</si>
  <si>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</si>
  <si>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</si>
  <si>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</si>
  <si>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</si>
  <si>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</si>
  <si>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</si>
  <si>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</si>
  <si>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</si>
  <si>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</si>
  <si>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</si>
  <si>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</si>
  <si>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</si>
  <si>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</si>
  <si>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</si>
  <si>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</si>
  <si>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</si>
  <si>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</si>
  <si>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</si>
  <si>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</si>
  <si>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</si>
  <si>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</si>
  <si>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</si>
  <si>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</si>
  <si>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</si>
  <si>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</si>
  <si>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</si>
  <si>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</si>
  <si>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</si>
  <si>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</si>
  <si>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</si>
  <si>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</si>
  <si>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</si>
  <si>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</si>
  <si>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</si>
  <si>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</si>
  <si>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</si>
  <si>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</si>
  <si>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</si>
  <si>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</si>
  <si>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</si>
  <si>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</si>
  <si>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</si>
  <si>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</si>
  <si>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</si>
  <si>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</si>
  <si>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</si>
  <si>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</si>
  <si>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</si>
  <si>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</si>
  <si>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</si>
  <si>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</si>
  <si>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</si>
  <si>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</si>
  <si>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</si>
  <si>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</si>
  <si>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</si>
  <si>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</si>
  <si>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</si>
  <si>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</si>
  <si>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</si>
  <si>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</si>
  <si>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</si>
  <si>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</si>
  <si>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</si>
  <si>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</si>
  <si>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</si>
  <si>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</si>
  <si>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</si>
  <si>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</si>
  <si>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</si>
  <si>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</si>
  <si>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</si>
  <si>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</si>
  <si>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</si>
  <si>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</si>
  <si>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</si>
  <si>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</si>
  <si>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</si>
  <si>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</si>
  <si>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</si>
  <si>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</si>
  <si>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</si>
  <si>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</si>
  <si>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</si>
  <si>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</si>
  <si>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</si>
  <si>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</si>
  <si>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</si>
  <si>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</si>
  <si>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</si>
  <si>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</si>
  <si>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</si>
  <si>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</si>
  <si>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</si>
  <si>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</si>
  <si>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</si>
  <si>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</si>
  <si>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</si>
  <si>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</si>
  <si>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</si>
  <si>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</si>
  <si>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</si>
  <si>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</si>
  <si>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</si>
  <si>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</si>
  <si>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</si>
  <si>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</si>
  <si>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</si>
  <si>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</si>
  <si>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</si>
  <si>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</si>
  <si>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</si>
  <si>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</si>
  <si>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</si>
  <si>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</si>
  <si>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</si>
  <si>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</si>
  <si>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</si>
  <si>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</si>
  <si>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</si>
  <si>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</si>
  <si>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</si>
  <si>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</si>
  <si>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</si>
  <si>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</si>
  <si>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</si>
  <si>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</si>
  <si>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</si>
  <si>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</si>
  <si>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</si>
  <si>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</si>
  <si>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</si>
  <si>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</si>
  <si>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</si>
  <si>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</si>
  <si>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</si>
  <si>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</si>
  <si>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</si>
  <si>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</si>
  <si>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</si>
  <si>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</si>
  <si>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</si>
  <si>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</si>
  <si>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</si>
  <si>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</si>
  <si>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</si>
  <si>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</si>
  <si>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</si>
  <si>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</si>
  <si>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</si>
  <si>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</si>
  <si>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</si>
  <si>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</si>
  <si>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</si>
  <si>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</si>
  <si>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</si>
  <si>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</si>
  <si>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</si>
  <si>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</si>
  <si>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</si>
  <si>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</si>
  <si>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</si>
  <si>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</si>
  <si>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</si>
  <si>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+ILS/-USD 3.5773 04-12-23 (10) -212</t>
  </si>
  <si>
    <t>10000944</t>
  </si>
  <si>
    <t>+ILS/-USD 3.6223 04-12-23 (10) -377</t>
  </si>
  <si>
    <t>10000927</t>
  </si>
  <si>
    <t>+ILS/-USD 3.6225 04-12-23 (10) -335</t>
  </si>
  <si>
    <t>10000929</t>
  </si>
  <si>
    <t>+ILS/-USD 3.6427 04-12-23 (10) -233</t>
  </si>
  <si>
    <t>10000934</t>
  </si>
  <si>
    <t>+ILS/-USD 3.672 04-12-23 (10) -245</t>
  </si>
  <si>
    <t>+ILS/-USD 3.6993 30-10-23 (10) -272</t>
  </si>
  <si>
    <t>10000930</t>
  </si>
  <si>
    <t>+ILS/-USD 3.7403 04-12-23 (10) -197</t>
  </si>
  <si>
    <t>10000956</t>
  </si>
  <si>
    <t>+ILS/-USD 3.78 04-12-23 (10) -180</t>
  </si>
  <si>
    <t>10000959</t>
  </si>
  <si>
    <t>+USD/-ILS 3.6024 04-12-23 (10) -361</t>
  </si>
  <si>
    <t>+USD/-ILS 3.634 04-12-23 (10) -305</t>
  </si>
  <si>
    <t>10000931</t>
  </si>
  <si>
    <t>+USD/-ILS 3.6728 04-12-23 (10) -182</t>
  </si>
  <si>
    <t>10000951</t>
  </si>
  <si>
    <t>+USD/-ILS 3.7574 04-12-23 (10) -166</t>
  </si>
  <si>
    <t>10000957</t>
  </si>
  <si>
    <t>+USD/-ILS 3.813 04-12-23 (10) -130</t>
  </si>
  <si>
    <t>10000960</t>
  </si>
  <si>
    <t>+USD/-ILS 3.8367 04-12-23 (10) -113</t>
  </si>
  <si>
    <t>10000963</t>
  </si>
  <si>
    <t>סה"כ מט"ח/ מט"ח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</si>
  <si>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</si>
  <si>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</si>
  <si>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</si>
  <si>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</si>
  <si>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</si>
  <si>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</si>
  <si>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</si>
  <si>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</si>
  <si>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</si>
  <si>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</si>
  <si>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</si>
  <si>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</si>
  <si>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</si>
  <si>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</si>
  <si>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</si>
  <si>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</si>
  <si>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</si>
  <si>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</si>
  <si>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</si>
  <si>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</si>
  <si>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</si>
  <si>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</si>
  <si>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</si>
  <si>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</si>
  <si>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</si>
  <si>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</si>
  <si>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</si>
  <si>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</si>
  <si>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</si>
  <si>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</si>
  <si>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</si>
  <si>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</si>
  <si>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</si>
  <si>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</si>
  <si>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</si>
  <si>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</si>
  <si>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</si>
  <si>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</si>
  <si>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</si>
  <si>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</si>
  <si>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</si>
  <si>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</si>
  <si>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</si>
  <si>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</si>
  <si>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0.68695 16-01-24 (10) +34.5</t>
  </si>
  <si>
    <t>10000015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</si>
  <si>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</si>
  <si>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</si>
  <si>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</si>
  <si>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</si>
  <si>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</si>
  <si>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</si>
  <si>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</si>
  <si>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</si>
  <si>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</si>
  <si>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</si>
  <si>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</si>
  <si>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</si>
  <si>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</si>
  <si>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</si>
  <si>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</si>
  <si>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</si>
  <si>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</si>
  <si>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</si>
  <si>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</si>
  <si>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</si>
  <si>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</si>
  <si>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</si>
  <si>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</si>
  <si>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</si>
  <si>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</si>
  <si>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</si>
  <si>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</si>
  <si>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</si>
  <si>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</si>
  <si>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</si>
  <si>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</si>
  <si>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</si>
  <si>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</si>
  <si>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</si>
  <si>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</si>
  <si>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</si>
  <si>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</si>
  <si>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</si>
  <si>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</si>
  <si>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</si>
  <si>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10000253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</si>
  <si>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</si>
  <si>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</si>
  <si>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</si>
  <si>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</si>
  <si>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</si>
  <si>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</si>
  <si>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</si>
  <si>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</si>
  <si>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</si>
  <si>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</si>
  <si>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</si>
  <si>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</si>
  <si>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</si>
  <si>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</si>
  <si>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</si>
  <si>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</si>
  <si>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</si>
  <si>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</si>
  <si>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</si>
  <si>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</si>
  <si>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</si>
  <si>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</si>
  <si>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</si>
  <si>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</si>
  <si>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</si>
  <si>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</si>
  <si>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</si>
  <si>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</si>
  <si>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</si>
  <si>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</si>
  <si>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</si>
  <si>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</si>
  <si>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</si>
  <si>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</si>
  <si>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</si>
  <si>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</si>
  <si>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</si>
  <si>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</si>
  <si>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</si>
  <si>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</si>
  <si>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+USD/-AUD 0.68645 16-01-24 (12) +34.5</t>
  </si>
  <si>
    <t>10000943</t>
  </si>
  <si>
    <t>10000941</t>
  </si>
  <si>
    <t>+USD/-EUR 1.06305 13-02-24 (10) +70.5</t>
  </si>
  <si>
    <t>10000962</t>
  </si>
  <si>
    <t>+USD/-EUR 1.1099 13-02-24 (10) +109</t>
  </si>
  <si>
    <t>10000955</t>
  </si>
  <si>
    <t>+USD/-EUR 1.1099 13-02-24 (12) +109</t>
  </si>
  <si>
    <t>10000953</t>
  </si>
  <si>
    <t>+USD/-JPY 135.623 16-01-24 (10) -393.5</t>
  </si>
  <si>
    <t>10000946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</si>
  <si>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</si>
  <si>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</si>
  <si>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</si>
  <si>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</si>
  <si>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</si>
  <si>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</si>
  <si>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סה"כ חוזים עתידיים בחו"ל: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</si>
  <si>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</si>
  <si>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</si>
  <si>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</si>
  <si>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</si>
  <si>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</si>
  <si>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</si>
  <si>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</si>
  <si>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</si>
  <si>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</si>
  <si>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</si>
  <si>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</si>
  <si>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</si>
  <si>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</si>
  <si>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</si>
  <si>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</si>
  <si>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</si>
  <si>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US4642872422</t>
  </si>
  <si>
    <t>₪ / סה"כ מט"ח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</si>
  <si>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</si>
  <si>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</si>
  <si>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</si>
  <si>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</si>
  <si>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</si>
  <si>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</si>
  <si>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</si>
  <si>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</si>
  <si>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</si>
  <si>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</si>
  <si>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</si>
  <si>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</si>
  <si>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</si>
  <si>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</si>
  <si>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</si>
  <si>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</si>
  <si>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</si>
  <si>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</si>
  <si>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</si>
  <si>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</si>
  <si>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</si>
  <si>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</si>
  <si>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</si>
  <si>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</si>
  <si>
    <t>גורם 02</t>
  </si>
  <si>
    <t>גורם 01</t>
  </si>
  <si>
    <t>גורם 80</t>
  </si>
  <si>
    <t>גורם 17</t>
  </si>
  <si>
    <t>גורם 29</t>
  </si>
  <si>
    <t>גורם 62</t>
  </si>
  <si>
    <t>גורם 63</t>
  </si>
  <si>
    <t>גורם 111</t>
  </si>
  <si>
    <t>גורם 144</t>
  </si>
  <si>
    <t>גורם 147</t>
  </si>
  <si>
    <t>גורם 156</t>
  </si>
  <si>
    <t>גורם 162</t>
  </si>
  <si>
    <t>גורם 185</t>
  </si>
  <si>
    <t>גורם 188</t>
  </si>
  <si>
    <t>גורם 26</t>
  </si>
  <si>
    <t>גורם 33</t>
  </si>
  <si>
    <t>גורם 64</t>
  </si>
  <si>
    <t>גורם 69</t>
  </si>
  <si>
    <t>*גורם 159</t>
  </si>
  <si>
    <t>גורם 103</t>
  </si>
  <si>
    <t>גורם 129</t>
  </si>
  <si>
    <t>גורם 130</t>
  </si>
  <si>
    <t>גורם 152</t>
  </si>
  <si>
    <t>גורם 158</t>
  </si>
  <si>
    <t>גורם 180</t>
  </si>
  <si>
    <t>גורם 187</t>
  </si>
  <si>
    <t>גורם 30</t>
  </si>
  <si>
    <t>גורם 40</t>
  </si>
  <si>
    <t>גורם 41</t>
  </si>
  <si>
    <t>גורם 47</t>
  </si>
  <si>
    <t>גורם 76</t>
  </si>
  <si>
    <t>גורם 77</t>
  </si>
  <si>
    <t>גורם 81</t>
  </si>
  <si>
    <t>גורם 90</t>
  </si>
  <si>
    <t>גורם 96</t>
  </si>
  <si>
    <t>גורם 154</t>
  </si>
  <si>
    <t>גורם 89</t>
  </si>
  <si>
    <t>*גורם 70</t>
  </si>
  <si>
    <t>גורם 117</t>
  </si>
  <si>
    <t>גורם 120</t>
  </si>
  <si>
    <t>גורם 135</t>
  </si>
  <si>
    <t>גורם 97</t>
  </si>
  <si>
    <t>גורם 178</t>
  </si>
  <si>
    <t>גורם 131</t>
  </si>
  <si>
    <t>גורם 102</t>
  </si>
  <si>
    <t>גורם 100</t>
  </si>
  <si>
    <t>גורם 107</t>
  </si>
  <si>
    <t>גורם 110</t>
  </si>
  <si>
    <t>גורם 127</t>
  </si>
  <si>
    <t>גורם 133</t>
  </si>
  <si>
    <t>גורם 134</t>
  </si>
  <si>
    <t>גורם 138</t>
  </si>
  <si>
    <t>גורם 141</t>
  </si>
  <si>
    <t>גורם 142</t>
  </si>
  <si>
    <t>גורם 143</t>
  </si>
  <si>
    <t>גורם 146</t>
  </si>
  <si>
    <t>גורם 157</t>
  </si>
  <si>
    <t>גורם 160</t>
  </si>
  <si>
    <t>גורם 186</t>
  </si>
  <si>
    <t>*גורם 115</t>
  </si>
  <si>
    <t>NR</t>
  </si>
  <si>
    <t>NV1239114</t>
  </si>
  <si>
    <t>516100120</t>
  </si>
  <si>
    <t>אול יר אגח ה ל א סחיר</t>
  </si>
  <si>
    <t>נדל"ן מניב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</si>
</sst>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0" fontId="0" fillId="0" borderId="0" xfId="0" applyAlignment="1">
      <alignment horizontal="right" indent="3"/>
    </xf>
    <xf numFmtId="166" fontId="0" fillId="0" borderId="0" xfId="0" applyNumberFormat="1"/>
    <xf numFmtId="49" fontId="0" fillId="0" borderId="0" xfId="0" applyNumberFormat="1"/>
    <xf numFmtId="4" fontId="0" fillId="0" borderId="0" xfId="0" applyNumberFormat="1"/>
    <xf numFmtId="0" fontId="1" fillId="0" borderId="0" xfId="0" applyFont="1"/>
    <xf numFmtId="0" fontId="0" fillId="0" borderId="0" xfId="0" applyNumberForma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18" fillId="0" borderId="0" xfId="0" applyNumberFormat="1" applyFont="1"/>
    <xf numFmtId="0" fontId="18" fillId="0" borderId="0" xfId="0" applyFont="1" applyAlignment="1">
      <alignment horizontal="right"/>
    </xf>
    <xf numFmtId="0" fontId="0" fillId="0" borderId="0" xfId="0" applyAlignment="1">
      <alignment horizontal="right" readingOrder="1"/>
    </xf>
    <xf numFmtId="0" fontId="0" fillId="0" borderId="0" xfId="0" applyAlignment="1">
      <alignment horizontal="right" readingOrder="2"/>
    </xf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2406</v>
      </c>
    </row>
    <row r="3" spans="1:36">
      <c r="B3" s="2" t="s">
        <v>2</v>
      </c>
      <c r="C3" s="26" t="s">
        <v>2407</v>
      </c>
    </row>
    <row r="4" spans="1:36">
      <c r="B4" s="2" t="s">
        <v>3</v>
      </c>
      <c r="C4" s="83" t="s">
        <v>196</v>
      </c>
    </row>
    <row r="6" spans="1:36" ht="26.25" customHeight="1">
      <c r="B6" s="100" t="s">
        <v>4</v>
      </c>
      <c r="C6" s="101"/>
      <c r="D6" s="102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14186.3063268555</v>
      </c>
      <c r="D11" s="99">
        <f>C11/$C$42</f>
        <v>0.14679844407131556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12011.816557252649</v>
      </c>
      <c r="D13" s="78">
        <f t="shared" ref="D13:D22" si="0">C13/$C$42</f>
        <v>0.12429707775597502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f>'אג"ח קונצרני'!R11</f>
        <v>18252.177289236934</v>
      </c>
      <c r="D15" s="78">
        <f t="shared" si="0"/>
        <v>0.18887170719954963</v>
      </c>
    </row>
    <row r="16" spans="1:36">
      <c r="A16" s="10" t="s">
        <v>13</v>
      </c>
      <c r="B16" s="70" t="s">
        <v>19</v>
      </c>
      <c r="C16" s="77">
        <v>14594.686264862865</v>
      </c>
      <c r="D16" s="78">
        <f t="shared" si="0"/>
        <v>0.15102435546207152</v>
      </c>
    </row>
    <row r="17" spans="1:4">
      <c r="A17" s="10" t="s">
        <v>13</v>
      </c>
      <c r="B17" s="70" t="s">
        <v>194</v>
      </c>
      <c r="C17" s="77">
        <v>13164.80644491641</v>
      </c>
      <c r="D17" s="78">
        <f t="shared" si="0"/>
        <v>0.13622810193002172</v>
      </c>
    </row>
    <row r="18" spans="1:4">
      <c r="A18" s="10" t="s">
        <v>13</v>
      </c>
      <c r="B18" s="70" t="s">
        <v>20</v>
      </c>
      <c r="C18" s="77">
        <v>1436.5314167398838</v>
      </c>
      <c r="D18" s="78">
        <f t="shared" si="0"/>
        <v>1.4865083591174815E-2</v>
      </c>
    </row>
    <row r="19" spans="1:4">
      <c r="A19" s="10" t="s">
        <v>13</v>
      </c>
      <c r="B19" s="70" t="s">
        <v>21</v>
      </c>
      <c r="C19" s="77">
        <v>0.70695090370000002</v>
      </c>
      <c r="D19" s="78">
        <f t="shared" si="0"/>
        <v>7.3154573272099528E-6</v>
      </c>
    </row>
    <row r="20" spans="1:4">
      <c r="A20" s="10" t="s">
        <v>13</v>
      </c>
      <c r="B20" s="70" t="s">
        <v>22</v>
      </c>
      <c r="C20" s="77">
        <v>53.017883879999999</v>
      </c>
      <c r="D20" s="78">
        <f t="shared" si="0"/>
        <v>5.4862376591246218E-4</v>
      </c>
    </row>
    <row r="21" spans="1:4">
      <c r="A21" s="10" t="s">
        <v>13</v>
      </c>
      <c r="B21" s="70" t="s">
        <v>23</v>
      </c>
      <c r="C21" s="77">
        <v>-397.98347969878728</v>
      </c>
      <c r="D21" s="78">
        <f t="shared" si="0"/>
        <v>-4.1182932894396505E-3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120.968188728</v>
      </c>
      <c r="D25" s="78">
        <f t="shared" si="1"/>
        <v>1.2517667322554185E-3</v>
      </c>
    </row>
    <row r="26" spans="1:4">
      <c r="A26" s="10" t="s">
        <v>13</v>
      </c>
      <c r="B26" s="70" t="s">
        <v>18</v>
      </c>
      <c r="C26" s="77">
        <f>'לא סחיר - אג"ח קונצרני'!P11</f>
        <v>1032.6116303456708</v>
      </c>
      <c r="D26" s="78">
        <f t="shared" si="1"/>
        <v>1.068536199308695E-2</v>
      </c>
    </row>
    <row r="27" spans="1:4">
      <c r="A27" s="10" t="s">
        <v>13</v>
      </c>
      <c r="B27" s="70" t="s">
        <v>28</v>
      </c>
      <c r="C27" s="77">
        <v>1801.9056844355212</v>
      </c>
      <c r="D27" s="78">
        <f t="shared" si="1"/>
        <v>1.8645940012460723E-2</v>
      </c>
    </row>
    <row r="28" spans="1:4">
      <c r="A28" s="10" t="s">
        <v>13</v>
      </c>
      <c r="B28" s="70" t="s">
        <v>29</v>
      </c>
      <c r="C28" s="77">
        <v>9636.0473309980389</v>
      </c>
      <c r="D28" s="78">
        <f t="shared" si="1"/>
        <v>9.9712855141642714E-2</v>
      </c>
    </row>
    <row r="29" spans="1:4">
      <c r="A29" s="10" t="s">
        <v>13</v>
      </c>
      <c r="B29" s="70" t="s">
        <v>30</v>
      </c>
      <c r="C29" s="77">
        <v>8.3541049130000003E-2</v>
      </c>
      <c r="D29" s="78">
        <f t="shared" si="1"/>
        <v>8.6447443066033263E-7</v>
      </c>
    </row>
    <row r="30" spans="1:4">
      <c r="A30" s="10" t="s">
        <v>13</v>
      </c>
      <c r="B30" s="70" t="s">
        <v>31</v>
      </c>
      <c r="C30" s="77">
        <v>-1.073263152</v>
      </c>
      <c r="D30" s="78">
        <f t="shared" si="1"/>
        <v>-1.1106019878085699E-5</v>
      </c>
    </row>
    <row r="31" spans="1:4">
      <c r="A31" s="10" t="s">
        <v>13</v>
      </c>
      <c r="B31" s="70" t="s">
        <v>32</v>
      </c>
      <c r="C31" s="77">
        <v>-781.4125678203045</v>
      </c>
      <c r="D31" s="78">
        <f t="shared" si="1"/>
        <v>-8.0859791888190074E-3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5">
      <c r="A33" s="10" t="s">
        <v>13</v>
      </c>
      <c r="B33" s="69" t="s">
        <v>34</v>
      </c>
      <c r="C33" s="77">
        <v>9688.6722521045413</v>
      </c>
      <c r="D33" s="78">
        <f t="shared" si="1"/>
        <v>0.10025741256803195</v>
      </c>
    </row>
    <row r="34" spans="1:5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5">
      <c r="A35" s="10" t="s">
        <v>13</v>
      </c>
      <c r="B35" s="69" t="s">
        <v>36</v>
      </c>
      <c r="C35" s="77">
        <v>391.84902</v>
      </c>
      <c r="D35" s="78">
        <f t="shared" si="1"/>
        <v>4.054814513308103E-3</v>
      </c>
    </row>
    <row r="36" spans="1:5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5">
      <c r="A37" s="10" t="s">
        <v>13</v>
      </c>
      <c r="B37" s="69" t="s">
        <v>38</v>
      </c>
      <c r="C37" s="77">
        <v>1446.2467839236001</v>
      </c>
      <c r="D37" s="78">
        <f t="shared" si="1"/>
        <v>1.4965617240228346E-2</v>
      </c>
    </row>
    <row r="38" spans="1:5">
      <c r="A38" s="10"/>
      <c r="B38" s="71" t="s">
        <v>39</v>
      </c>
      <c r="C38" s="60"/>
      <c r="D38" s="60"/>
    </row>
    <row r="39" spans="1:5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5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5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5">
      <c r="B42" s="72" t="s">
        <v>43</v>
      </c>
      <c r="C42" s="77">
        <f>SUM(C11:C41)</f>
        <v>96637.964255561383</v>
      </c>
      <c r="D42" s="78">
        <f t="shared" si="2"/>
        <v>1</v>
      </c>
      <c r="E42" s="116"/>
    </row>
    <row r="43" spans="1:5">
      <c r="A43" s="10" t="s">
        <v>13</v>
      </c>
      <c r="B43" s="73" t="s">
        <v>44</v>
      </c>
      <c r="C43" s="77">
        <f>'יתרת התחייבות להשקעה'!C11</f>
        <v>8584.9573371508177</v>
      </c>
      <c r="D43" s="78">
        <f>C43/$C$42</f>
        <v>8.8836280889027161E-2</v>
      </c>
    </row>
    <row r="44" spans="1:5">
      <c r="B44" s="11" t="s">
        <v>197</v>
      </c>
    </row>
    <row r="45" spans="1:5">
      <c r="C45" s="13" t="s">
        <v>45</v>
      </c>
      <c r="D45" s="14" t="s">
        <v>46</v>
      </c>
    </row>
    <row r="46" spans="1:5">
      <c r="C46" s="13" t="s">
        <v>9</v>
      </c>
      <c r="D46" s="13" t="s">
        <v>10</v>
      </c>
    </row>
    <row r="47" spans="1:5">
      <c r="C47" t="s">
        <v>110</v>
      </c>
      <c r="D47" s="84">
        <v>4.0575000000000001</v>
      </c>
    </row>
    <row r="48" spans="1:5">
      <c r="C48" t="s">
        <v>120</v>
      </c>
      <c r="D48" s="84">
        <v>2.4618000000000002</v>
      </c>
    </row>
    <row r="49" spans="3:4">
      <c r="C49" t="s">
        <v>106</v>
      </c>
      <c r="D49" s="84">
        <v>3.8490000000000002</v>
      </c>
    </row>
    <row r="50" spans="3:4">
      <c r="C50" t="s">
        <v>201</v>
      </c>
      <c r="D50" s="84">
        <v>0.4909</v>
      </c>
    </row>
    <row r="51" spans="3:4">
      <c r="C51" t="s">
        <v>116</v>
      </c>
      <c r="D51" s="84">
        <v>2.8555000000000001</v>
      </c>
    </row>
    <row r="52" spans="3:4">
      <c r="C52" t="s">
        <v>199</v>
      </c>
      <c r="D52" s="84">
        <v>2.5780000000000001E-2</v>
      </c>
    </row>
    <row r="53" spans="3:4">
      <c r="C53" t="s">
        <v>202</v>
      </c>
      <c r="D53" s="84">
        <v>0.35849999999999999</v>
      </c>
    </row>
    <row r="54" spans="3:4">
      <c r="C54" t="s">
        <v>200</v>
      </c>
      <c r="D54" s="84">
        <v>0.34960000000000002</v>
      </c>
    </row>
    <row r="55" spans="3:4">
      <c r="C55" t="s">
        <v>113</v>
      </c>
      <c r="D55" s="84">
        <v>4.7003000000000004</v>
      </c>
    </row>
    <row r="56" spans="3:4">
      <c r="C56" t="s">
        <v>198</v>
      </c>
      <c r="D56" s="84">
        <v>4.1904000000000003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C7060965-8780-41D3-8195-647E91566ABD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2406</v>
      </c>
    </row>
    <row r="3" spans="2:61" s="1" customFormat="1">
      <c r="B3" s="2" t="s">
        <v>2</v>
      </c>
      <c r="C3" s="26" t="s">
        <v>2407</v>
      </c>
    </row>
    <row r="4" spans="2:61" s="1" customFormat="1">
      <c r="B4" s="2" t="s">
        <v>3</v>
      </c>
      <c r="C4" s="83" t="s">
        <v>196</v>
      </c>
    </row>
    <row r="6" spans="2:6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1" ht="26.25" customHeight="1">
      <c r="B7" s="113" t="s">
        <v>98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10.69</v>
      </c>
      <c r="H11" s="7"/>
      <c r="I11" s="75">
        <v>53.017883879999999</v>
      </c>
      <c r="J11" s="25"/>
      <c r="K11" s="76">
        <v>1</v>
      </c>
      <c r="L11" s="76">
        <v>5.0000000000000001E-4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31.932600000000001</v>
      </c>
      <c r="K12" s="80">
        <v>0.60229999999999995</v>
      </c>
      <c r="L12" s="80">
        <v>2.9999999999999997E-4</v>
      </c>
    </row>
    <row r="13" spans="2:61">
      <c r="B13" s="79" t="s">
        <v>1897</v>
      </c>
      <c r="C13" s="16"/>
      <c r="D13" s="16"/>
      <c r="E13" s="16"/>
      <c r="G13" s="81">
        <v>0</v>
      </c>
      <c r="I13" s="81">
        <v>31.932600000000001</v>
      </c>
      <c r="K13" s="80">
        <v>0.60229999999999995</v>
      </c>
      <c r="L13" s="80">
        <v>2.9999999999999997E-4</v>
      </c>
    </row>
    <row r="14" spans="2:61">
      <c r="B14" t="s">
        <v>1898</v>
      </c>
      <c r="C14" t="s">
        <v>1899</v>
      </c>
      <c r="D14" t="s">
        <v>100</v>
      </c>
      <c r="E14" t="s">
        <v>123</v>
      </c>
      <c r="F14" t="s">
        <v>102</v>
      </c>
      <c r="G14" s="77">
        <v>0.7</v>
      </c>
      <c r="H14" s="77">
        <v>3763400</v>
      </c>
      <c r="I14" s="77">
        <v>26.343800000000002</v>
      </c>
      <c r="J14" s="78">
        <v>0</v>
      </c>
      <c r="K14" s="78">
        <v>0.49690000000000001</v>
      </c>
      <c r="L14" s="78">
        <v>2.9999999999999997E-4</v>
      </c>
    </row>
    <row r="15" spans="2:61">
      <c r="B15" t="s">
        <v>1900</v>
      </c>
      <c r="C15" t="s">
        <v>1901</v>
      </c>
      <c r="D15" t="s">
        <v>100</v>
      </c>
      <c r="E15" t="s">
        <v>123</v>
      </c>
      <c r="F15" t="s">
        <v>102</v>
      </c>
      <c r="G15" s="77">
        <v>-0.7</v>
      </c>
      <c r="H15" s="77">
        <v>305600</v>
      </c>
      <c r="I15" s="77">
        <v>-2.1392000000000002</v>
      </c>
      <c r="J15" s="78">
        <v>0</v>
      </c>
      <c r="K15" s="78">
        <v>-4.0300000000000002E-2</v>
      </c>
      <c r="L15" s="78">
        <v>0</v>
      </c>
    </row>
    <row r="16" spans="2:61">
      <c r="B16" t="s">
        <v>1902</v>
      </c>
      <c r="C16" t="s">
        <v>1903</v>
      </c>
      <c r="D16" t="s">
        <v>100</v>
      </c>
      <c r="E16" t="s">
        <v>123</v>
      </c>
      <c r="F16" t="s">
        <v>102</v>
      </c>
      <c r="G16" s="77">
        <v>6.44</v>
      </c>
      <c r="H16" s="77">
        <v>120100</v>
      </c>
      <c r="I16" s="77">
        <v>7.7344400000000002</v>
      </c>
      <c r="J16" s="78">
        <v>0</v>
      </c>
      <c r="K16" s="78">
        <v>0.1459</v>
      </c>
      <c r="L16" s="78">
        <v>1E-4</v>
      </c>
    </row>
    <row r="17" spans="2:12">
      <c r="B17" t="s">
        <v>1904</v>
      </c>
      <c r="C17" t="s">
        <v>1905</v>
      </c>
      <c r="D17" t="s">
        <v>100</v>
      </c>
      <c r="E17" t="s">
        <v>123</v>
      </c>
      <c r="F17" t="s">
        <v>102</v>
      </c>
      <c r="G17" s="77">
        <v>-6.44</v>
      </c>
      <c r="H17" s="77">
        <v>100</v>
      </c>
      <c r="I17" s="77">
        <v>-6.4400000000000004E-3</v>
      </c>
      <c r="J17" s="78">
        <v>0</v>
      </c>
      <c r="K17" s="78">
        <v>-1E-4</v>
      </c>
      <c r="L17" s="78">
        <v>0</v>
      </c>
    </row>
    <row r="18" spans="2:12">
      <c r="B18" s="79" t="s">
        <v>1906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1907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832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221</v>
      </c>
      <c r="C24" s="16"/>
      <c r="D24" s="16"/>
      <c r="E24" s="16"/>
      <c r="G24" s="81">
        <v>10.69</v>
      </c>
      <c r="I24" s="81">
        <v>21.085283879999999</v>
      </c>
      <c r="K24" s="80">
        <v>0.3977</v>
      </c>
      <c r="L24" s="80">
        <v>2.0000000000000001E-4</v>
      </c>
    </row>
    <row r="25" spans="2:12">
      <c r="B25" s="79" t="s">
        <v>1897</v>
      </c>
      <c r="C25" s="16"/>
      <c r="D25" s="16"/>
      <c r="E25" s="16"/>
      <c r="G25" s="81">
        <v>10.69</v>
      </c>
      <c r="I25" s="81">
        <v>21.085283879999999</v>
      </c>
      <c r="K25" s="80">
        <v>0.3977</v>
      </c>
      <c r="L25" s="80">
        <v>2.0000000000000001E-4</v>
      </c>
    </row>
    <row r="26" spans="2:12">
      <c r="B26" t="s">
        <v>1908</v>
      </c>
      <c r="C26" t="s">
        <v>1909</v>
      </c>
      <c r="D26" t="s">
        <v>123</v>
      </c>
      <c r="E26" t="s">
        <v>123</v>
      </c>
      <c r="F26" t="s">
        <v>106</v>
      </c>
      <c r="G26" s="77">
        <v>-0.51</v>
      </c>
      <c r="H26" s="77">
        <v>461200</v>
      </c>
      <c r="I26" s="77">
        <v>-9.0533098800000005</v>
      </c>
      <c r="J26" s="78">
        <v>0</v>
      </c>
      <c r="K26" s="78">
        <v>-0.17080000000000001</v>
      </c>
      <c r="L26" s="78">
        <v>-1E-4</v>
      </c>
    </row>
    <row r="27" spans="2:12">
      <c r="B27" t="s">
        <v>1910</v>
      </c>
      <c r="C27" t="s">
        <v>1911</v>
      </c>
      <c r="D27" t="s">
        <v>123</v>
      </c>
      <c r="E27" t="s">
        <v>123</v>
      </c>
      <c r="F27" t="s">
        <v>106</v>
      </c>
      <c r="G27" s="77">
        <v>0.51</v>
      </c>
      <c r="H27" s="77">
        <v>1503900</v>
      </c>
      <c r="I27" s="77">
        <v>29.52140661</v>
      </c>
      <c r="J27" s="78">
        <v>0</v>
      </c>
      <c r="K27" s="78">
        <v>0.55679999999999996</v>
      </c>
      <c r="L27" s="78">
        <v>2.9999999999999997E-4</v>
      </c>
    </row>
    <row r="28" spans="2:12">
      <c r="B28" t="s">
        <v>1912</v>
      </c>
      <c r="C28" t="s">
        <v>1913</v>
      </c>
      <c r="D28" t="s">
        <v>123</v>
      </c>
      <c r="E28" t="s">
        <v>123</v>
      </c>
      <c r="F28" t="s">
        <v>106</v>
      </c>
      <c r="G28" s="77">
        <v>10.69</v>
      </c>
      <c r="H28" s="77">
        <v>1500</v>
      </c>
      <c r="I28" s="77">
        <v>0.61718715000000002</v>
      </c>
      <c r="J28" s="78">
        <v>0</v>
      </c>
      <c r="K28" s="78">
        <v>1.1599999999999999E-2</v>
      </c>
      <c r="L28" s="78">
        <v>0</v>
      </c>
    </row>
    <row r="29" spans="2:12">
      <c r="B29" s="79" t="s">
        <v>1914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1907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1915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209</v>
      </c>
      <c r="C34" t="s">
        <v>209</v>
      </c>
      <c r="D34" s="16"/>
      <c r="E34" t="s">
        <v>209</v>
      </c>
      <c r="F34" t="s">
        <v>209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832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209</v>
      </c>
      <c r="C36" t="s">
        <v>209</v>
      </c>
      <c r="D36" s="16"/>
      <c r="E36" t="s">
        <v>209</v>
      </c>
      <c r="F36" t="s">
        <v>209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223</v>
      </c>
      <c r="C37" s="16"/>
      <c r="D37" s="16"/>
      <c r="E37" s="16"/>
    </row>
    <row r="38" spans="2:12">
      <c r="B38" t="s">
        <v>309</v>
      </c>
      <c r="C38" s="16"/>
      <c r="D38" s="16"/>
      <c r="E38" s="16"/>
    </row>
    <row r="39" spans="2:12">
      <c r="B39" t="s">
        <v>310</v>
      </c>
      <c r="C39" s="16"/>
      <c r="D39" s="16"/>
      <c r="E39" s="16"/>
    </row>
    <row r="40" spans="2:12">
      <c r="B40" t="s">
        <v>311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2406</v>
      </c>
    </row>
    <row r="3" spans="1:60" s="1" customFormat="1">
      <c r="B3" s="2" t="s">
        <v>2</v>
      </c>
      <c r="C3" s="26" t="s">
        <v>2407</v>
      </c>
    </row>
    <row r="4" spans="1:60" s="1" customFormat="1">
      <c r="B4" s="2" t="s">
        <v>3</v>
      </c>
      <c r="C4" s="83" t="s">
        <v>196</v>
      </c>
    </row>
    <row r="6" spans="1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5"/>
      <c r="BD6" s="16" t="s">
        <v>100</v>
      </c>
      <c r="BF6" s="16" t="s">
        <v>101</v>
      </c>
      <c r="BH6" s="19" t="s">
        <v>102</v>
      </c>
    </row>
    <row r="7" spans="1:60" ht="26.25" customHeight="1">
      <c r="B7" s="113" t="s">
        <v>103</v>
      </c>
      <c r="C7" s="114"/>
      <c r="D7" s="114"/>
      <c r="E7" s="114"/>
      <c r="F7" s="114"/>
      <c r="G7" s="114"/>
      <c r="H7" s="114"/>
      <c r="I7" s="114"/>
      <c r="J7" s="114"/>
      <c r="K7" s="11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16.46</v>
      </c>
      <c r="H11" s="25"/>
      <c r="I11" s="75">
        <v>-397.98347969878728</v>
      </c>
      <c r="J11" s="76">
        <v>1</v>
      </c>
      <c r="K11" s="76">
        <v>-4.1000000000000003E-3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16.46</v>
      </c>
      <c r="H14" s="19"/>
      <c r="I14" s="81">
        <v>-397.98347969878728</v>
      </c>
      <c r="J14" s="80">
        <v>1</v>
      </c>
      <c r="K14" s="80">
        <v>-4.1000000000000003E-3</v>
      </c>
      <c r="BF14" s="16" t="s">
        <v>126</v>
      </c>
    </row>
    <row r="15" spans="1:60">
      <c r="B15" t="s">
        <v>1916</v>
      </c>
      <c r="C15" t="s">
        <v>1917</v>
      </c>
      <c r="D15" t="s">
        <v>123</v>
      </c>
      <c r="E15" t="s">
        <v>123</v>
      </c>
      <c r="F15" t="s">
        <v>106</v>
      </c>
      <c r="G15" s="77">
        <v>2.16</v>
      </c>
      <c r="H15" s="77">
        <v>955.5</v>
      </c>
      <c r="I15" s="77">
        <v>-13.83571793736</v>
      </c>
      <c r="J15" s="78">
        <v>3.4799999999999998E-2</v>
      </c>
      <c r="K15" s="78">
        <v>-1E-4</v>
      </c>
      <c r="BF15" s="16" t="s">
        <v>127</v>
      </c>
    </row>
    <row r="16" spans="1:60">
      <c r="B16" t="s">
        <v>1918</v>
      </c>
      <c r="C16" t="s">
        <v>1919</v>
      </c>
      <c r="D16" t="s">
        <v>123</v>
      </c>
      <c r="E16" t="s">
        <v>123</v>
      </c>
      <c r="F16" t="s">
        <v>106</v>
      </c>
      <c r="G16" s="77">
        <v>0.52</v>
      </c>
      <c r="H16" s="77">
        <v>14859.75</v>
      </c>
      <c r="I16" s="77">
        <v>-25.5371836620888</v>
      </c>
      <c r="J16" s="78">
        <v>6.4199999999999993E-2</v>
      </c>
      <c r="K16" s="78">
        <v>-2.9999999999999997E-4</v>
      </c>
      <c r="BF16" s="16" t="s">
        <v>128</v>
      </c>
    </row>
    <row r="17" spans="2:58">
      <c r="B17" t="s">
        <v>1920</v>
      </c>
      <c r="C17" t="s">
        <v>1921</v>
      </c>
      <c r="D17" t="s">
        <v>123</v>
      </c>
      <c r="E17" t="s">
        <v>123</v>
      </c>
      <c r="F17" t="s">
        <v>106</v>
      </c>
      <c r="G17" s="77">
        <v>10.029999999999999</v>
      </c>
      <c r="H17" s="77">
        <v>4337.5</v>
      </c>
      <c r="I17" s="77">
        <v>-321.58740827453801</v>
      </c>
      <c r="J17" s="78">
        <v>0.80800000000000005</v>
      </c>
      <c r="K17" s="78">
        <v>-3.3E-3</v>
      </c>
      <c r="BF17" s="16" t="s">
        <v>129</v>
      </c>
    </row>
    <row r="18" spans="2:58">
      <c r="B18" t="s">
        <v>1922</v>
      </c>
      <c r="C18" t="s">
        <v>1923</v>
      </c>
      <c r="D18" t="s">
        <v>123</v>
      </c>
      <c r="E18" t="s">
        <v>123</v>
      </c>
      <c r="F18" t="s">
        <v>199</v>
      </c>
      <c r="G18" s="77">
        <v>0.39</v>
      </c>
      <c r="H18" s="77">
        <v>2340</v>
      </c>
      <c r="I18" s="77">
        <v>-0.83755257632045998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1924</v>
      </c>
      <c r="C19" t="s">
        <v>1925</v>
      </c>
      <c r="D19" t="s">
        <v>123</v>
      </c>
      <c r="E19" t="s">
        <v>123</v>
      </c>
      <c r="F19" t="s">
        <v>106</v>
      </c>
      <c r="G19" s="77">
        <v>3.36</v>
      </c>
      <c r="H19" s="77">
        <v>111.328125</v>
      </c>
      <c r="I19" s="77">
        <v>-36.18561724848</v>
      </c>
      <c r="J19" s="78">
        <v>9.0899999999999995E-2</v>
      </c>
      <c r="K19" s="78">
        <v>-4.0000000000000002E-4</v>
      </c>
      <c r="BF19" s="16" t="s">
        <v>131</v>
      </c>
    </row>
    <row r="20" spans="2:58">
      <c r="B20" t="s">
        <v>223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310</v>
      </c>
      <c r="C22" s="19"/>
      <c r="D22" s="19"/>
      <c r="E22" s="19"/>
      <c r="F22" s="19"/>
      <c r="G22" s="19"/>
      <c r="H22" s="19"/>
    </row>
    <row r="23" spans="2:58">
      <c r="B23" t="s">
        <v>311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2406</v>
      </c>
    </row>
    <row r="3" spans="2:81" s="1" customFormat="1">
      <c r="B3" s="2" t="s">
        <v>2</v>
      </c>
      <c r="C3" s="26" t="s">
        <v>2407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81" ht="26.25" customHeight="1">
      <c r="B7" s="113" t="s">
        <v>133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1926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1927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1928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1929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1930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1931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1932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1926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1927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1928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1929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1930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1931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1932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223</v>
      </c>
    </row>
    <row r="41" spans="2:17">
      <c r="B41" t="s">
        <v>309</v>
      </c>
    </row>
    <row r="42" spans="2:17">
      <c r="B42" t="s">
        <v>310</v>
      </c>
    </row>
    <row r="43" spans="2:17">
      <c r="B43" t="s">
        <v>311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2406</v>
      </c>
    </row>
    <row r="3" spans="2:72" s="1" customFormat="1">
      <c r="B3" s="2" t="s">
        <v>2</v>
      </c>
      <c r="C3" s="26" t="s">
        <v>2407</v>
      </c>
    </row>
    <row r="4" spans="2:72" s="1" customFormat="1">
      <c r="B4" s="2" t="s">
        <v>3</v>
      </c>
      <c r="C4" s="83" t="s">
        <v>196</v>
      </c>
    </row>
    <row r="6" spans="2:7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72" ht="26.25" customHeight="1">
      <c r="B7" s="113" t="s">
        <v>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1933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1934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1935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1936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832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1937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G24" sqref="G2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2406</v>
      </c>
    </row>
    <row r="3" spans="2:65" s="1" customFormat="1">
      <c r="B3" s="2" t="s">
        <v>2</v>
      </c>
      <c r="C3" s="26" t="s">
        <v>2407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65" ht="26.25" customHeight="1">
      <c r="B7" s="113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0</v>
      </c>
      <c r="N11" s="75">
        <v>31428.472000000002</v>
      </c>
      <c r="O11" s="7"/>
      <c r="P11" s="75">
        <v>120.968188728</v>
      </c>
      <c r="Q11" s="7"/>
      <c r="R11" s="76">
        <v>1</v>
      </c>
      <c r="S11" s="76">
        <v>1.2999999999999999E-3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1</v>
      </c>
      <c r="M12" s="80">
        <v>0</v>
      </c>
      <c r="N12" s="81">
        <v>31428.472000000002</v>
      </c>
      <c r="P12" s="81">
        <v>120.968188728</v>
      </c>
      <c r="R12" s="80">
        <v>1</v>
      </c>
      <c r="S12" s="80">
        <v>1.2999999999999999E-3</v>
      </c>
    </row>
    <row r="13" spans="2:65">
      <c r="B13" s="79" t="s">
        <v>1938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1939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314</v>
      </c>
      <c r="D17" s="16"/>
      <c r="E17" s="16"/>
      <c r="F17" s="16"/>
      <c r="J17" s="81">
        <v>1</v>
      </c>
      <c r="M17" s="80">
        <v>0</v>
      </c>
      <c r="N17" s="81">
        <v>31428.472000000002</v>
      </c>
      <c r="P17" s="81">
        <v>120.968188728</v>
      </c>
      <c r="R17" s="80">
        <v>1</v>
      </c>
      <c r="S17" s="80">
        <v>1.2999999999999999E-3</v>
      </c>
    </row>
    <row r="18" spans="2:19">
      <c r="B18" t="s">
        <v>1940</v>
      </c>
      <c r="C18" t="s">
        <v>1941</v>
      </c>
      <c r="D18" t="s">
        <v>123</v>
      </c>
      <c r="E18" t="s">
        <v>829</v>
      </c>
      <c r="F18" t="s">
        <v>685</v>
      </c>
      <c r="G18" t="s">
        <v>643</v>
      </c>
      <c r="H18" t="s">
        <v>2512</v>
      </c>
      <c r="I18" s="86">
        <v>45169</v>
      </c>
      <c r="J18" s="77">
        <v>1</v>
      </c>
      <c r="K18" t="s">
        <v>106</v>
      </c>
      <c r="L18" s="78">
        <v>6.2649999999999997E-2</v>
      </c>
      <c r="M18" s="78">
        <v>6.2649999999999997E-2</v>
      </c>
      <c r="N18" s="77">
        <v>31428.472000000002</v>
      </c>
      <c r="O18" s="77">
        <v>100.14</v>
      </c>
      <c r="P18" s="77">
        <v>120.968188728</v>
      </c>
      <c r="Q18" s="78">
        <v>0</v>
      </c>
      <c r="R18" s="78">
        <v>1</v>
      </c>
      <c r="S18" s="78">
        <v>1.2999999999999999E-3</v>
      </c>
    </row>
    <row r="19" spans="2:19">
      <c r="B19" s="79" t="s">
        <v>832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1942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1943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309</v>
      </c>
      <c r="D27" s="16"/>
      <c r="E27" s="16"/>
      <c r="F27" s="16"/>
    </row>
    <row r="28" spans="2:19">
      <c r="B28" t="s">
        <v>310</v>
      </c>
      <c r="D28" s="16"/>
      <c r="E28" s="16"/>
      <c r="F28" s="16"/>
    </row>
    <row r="29" spans="2:19">
      <c r="B29" t="s">
        <v>311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9"/>
  <sheetViews>
    <sheetView rightToLeft="1" topLeftCell="A6" workbookViewId="0">
      <selection activeCell="P32" sqref="P32:Q3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2406</v>
      </c>
    </row>
    <row r="3" spans="2:81" s="1" customFormat="1">
      <c r="B3" s="2" t="s">
        <v>2</v>
      </c>
      <c r="C3" s="26" t="s">
        <v>2407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81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4.92</v>
      </c>
      <c r="K11" s="7"/>
      <c r="L11" s="7"/>
      <c r="M11" s="76">
        <v>4.5699999999999998E-2</v>
      </c>
      <c r="N11" s="75">
        <f>N12+N37</f>
        <v>966778.78999999992</v>
      </c>
      <c r="O11" s="7"/>
      <c r="P11" s="75">
        <f>P12+P37</f>
        <v>1032.6116303456708</v>
      </c>
      <c r="Q11" s="7"/>
      <c r="R11" s="76">
        <f>P11/$P$11</f>
        <v>1</v>
      </c>
      <c r="S11" s="76">
        <f>P11/'סכום נכסי הקרן'!$C$42</f>
        <v>1.068536199308695E-2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4.43</v>
      </c>
      <c r="M12" s="80">
        <v>4.4900000000000002E-2</v>
      </c>
      <c r="N12" s="81">
        <f>N13+N23+N33+N35</f>
        <v>937924.53999999992</v>
      </c>
      <c r="P12" s="81">
        <f>P13+P23+P33+P35</f>
        <v>970.7563384583209</v>
      </c>
      <c r="R12" s="80">
        <f t="shared" ref="R12:R42" si="0">P12/$P$11</f>
        <v>0.94009820336166106</v>
      </c>
      <c r="S12" s="80">
        <f>P12/'סכום נכסי הקרן'!$C$42</f>
        <v>1.004528961197002E-2</v>
      </c>
    </row>
    <row r="13" spans="2:81">
      <c r="B13" s="79" t="s">
        <v>1938</v>
      </c>
      <c r="C13" s="16"/>
      <c r="D13" s="16"/>
      <c r="E13" s="16"/>
      <c r="J13" s="81">
        <v>6.9</v>
      </c>
      <c r="M13" s="80">
        <v>2.98E-2</v>
      </c>
      <c r="N13" s="81">
        <f>SUM(N14:N22)</f>
        <v>351356.94</v>
      </c>
      <c r="P13" s="81">
        <f>SUM(P14:P22)</f>
        <v>421.15333412371996</v>
      </c>
      <c r="R13" s="80">
        <f t="shared" si="0"/>
        <v>0.40785259602657892</v>
      </c>
      <c r="S13" s="80">
        <f>P13/'סכום נכסי הקרן'!$C$42</f>
        <v>4.3580526283642524E-3</v>
      </c>
    </row>
    <row r="14" spans="2:81">
      <c r="B14" t="s">
        <v>1944</v>
      </c>
      <c r="C14" t="s">
        <v>1945</v>
      </c>
      <c r="D14" t="s">
        <v>123</v>
      </c>
      <c r="E14" t="s">
        <v>326</v>
      </c>
      <c r="F14" t="s">
        <v>127</v>
      </c>
      <c r="G14" t="s">
        <v>206</v>
      </c>
      <c r="H14" t="s">
        <v>207</v>
      </c>
      <c r="I14" s="86">
        <v>39076</v>
      </c>
      <c r="J14" s="77">
        <v>5.73</v>
      </c>
      <c r="K14" t="s">
        <v>102</v>
      </c>
      <c r="L14" s="78">
        <v>4.9000000000000002E-2</v>
      </c>
      <c r="M14" s="78">
        <v>2.7900000000000001E-2</v>
      </c>
      <c r="N14" s="77">
        <v>61955.51</v>
      </c>
      <c r="O14" s="77">
        <v>156.16999999999999</v>
      </c>
      <c r="P14" s="77">
        <v>96.755919966999997</v>
      </c>
      <c r="Q14" s="78">
        <v>0</v>
      </c>
      <c r="R14" s="78">
        <f t="shared" si="0"/>
        <v>9.3700203565023343E-2</v>
      </c>
      <c r="S14" s="78">
        <f>P14/'סכום נכסי הקרן'!$C$42</f>
        <v>1.0012205939182108E-3</v>
      </c>
      <c r="W14" s="93"/>
    </row>
    <row r="15" spans="2:81">
      <c r="B15" t="s">
        <v>1946</v>
      </c>
      <c r="C15" t="s">
        <v>1947</v>
      </c>
      <c r="D15" t="s">
        <v>123</v>
      </c>
      <c r="E15" t="s">
        <v>326</v>
      </c>
      <c r="F15" t="s">
        <v>127</v>
      </c>
      <c r="G15" t="s">
        <v>206</v>
      </c>
      <c r="H15" t="s">
        <v>207</v>
      </c>
      <c r="I15" s="86">
        <v>40738</v>
      </c>
      <c r="J15" s="77">
        <v>10.050000000000001</v>
      </c>
      <c r="K15" t="s">
        <v>102</v>
      </c>
      <c r="L15" s="78">
        <v>4.1000000000000002E-2</v>
      </c>
      <c r="M15" s="78">
        <v>2.8400000000000002E-2</v>
      </c>
      <c r="N15" s="77">
        <v>121590.16</v>
      </c>
      <c r="O15" s="77">
        <v>131.02000000000001</v>
      </c>
      <c r="P15" s="77">
        <v>159.30742763200001</v>
      </c>
      <c r="Q15" s="78">
        <v>0</v>
      </c>
      <c r="R15" s="78">
        <f t="shared" si="0"/>
        <v>0.15427622830344379</v>
      </c>
      <c r="S15" s="78">
        <f>P15/'סכום נכסי הקרן'!$C$42</f>
        <v>1.6484973463504235E-3</v>
      </c>
      <c r="W15" s="93"/>
    </row>
    <row r="16" spans="2:81">
      <c r="B16" t="s">
        <v>1948</v>
      </c>
      <c r="C16" t="s">
        <v>1949</v>
      </c>
      <c r="D16" t="s">
        <v>123</v>
      </c>
      <c r="E16" t="s">
        <v>1950</v>
      </c>
      <c r="F16" t="s">
        <v>685</v>
      </c>
      <c r="G16" t="s">
        <v>321</v>
      </c>
      <c r="H16" t="s">
        <v>149</v>
      </c>
      <c r="I16" s="86">
        <v>42795</v>
      </c>
      <c r="J16" s="77">
        <v>5.53</v>
      </c>
      <c r="K16" t="s">
        <v>102</v>
      </c>
      <c r="L16" s="78">
        <v>2.1399999999999999E-2</v>
      </c>
      <c r="M16" s="78">
        <v>2.29E-2</v>
      </c>
      <c r="N16" s="77">
        <v>38138.39</v>
      </c>
      <c r="O16" s="77">
        <v>112.12</v>
      </c>
      <c r="P16" s="77">
        <v>42.760762868</v>
      </c>
      <c r="Q16" s="78">
        <v>1E-4</v>
      </c>
      <c r="R16" s="78">
        <f t="shared" si="0"/>
        <v>4.1410305299084869E-2</v>
      </c>
      <c r="S16" s="78">
        <f>P16/'סכום נכסי הקרן'!$C$42</f>
        <v>4.4248410236496859E-4</v>
      </c>
      <c r="W16" s="93"/>
    </row>
    <row r="17" spans="2:23">
      <c r="B17" t="s">
        <v>1951</v>
      </c>
      <c r="C17" t="s">
        <v>1952</v>
      </c>
      <c r="D17" t="s">
        <v>123</v>
      </c>
      <c r="E17" t="s">
        <v>443</v>
      </c>
      <c r="F17" t="s">
        <v>320</v>
      </c>
      <c r="G17" t="s">
        <v>357</v>
      </c>
      <c r="H17" t="s">
        <v>207</v>
      </c>
      <c r="I17" s="86">
        <v>36489</v>
      </c>
      <c r="J17" s="77">
        <v>2.83</v>
      </c>
      <c r="K17" t="s">
        <v>102</v>
      </c>
      <c r="L17" s="78">
        <v>6.0499999999999998E-2</v>
      </c>
      <c r="M17" s="78">
        <v>2.0500000000000001E-2</v>
      </c>
      <c r="N17" s="77">
        <v>23.89</v>
      </c>
      <c r="O17" s="77">
        <v>171.97</v>
      </c>
      <c r="P17" s="77">
        <v>4.1083633000000001E-2</v>
      </c>
      <c r="Q17" s="78">
        <v>0</v>
      </c>
      <c r="R17" s="78">
        <f t="shared" si="0"/>
        <v>3.9786142042819226E-5</v>
      </c>
      <c r="S17" s="78">
        <f>P17/'סכום נכסי הקרן'!$C$42</f>
        <v>4.2512933003589937E-7</v>
      </c>
      <c r="W17" s="93"/>
    </row>
    <row r="18" spans="2:23">
      <c r="B18" t="s">
        <v>1953</v>
      </c>
      <c r="C18" t="s">
        <v>1954</v>
      </c>
      <c r="D18" t="s">
        <v>123</v>
      </c>
      <c r="E18" t="s">
        <v>346</v>
      </c>
      <c r="F18" t="s">
        <v>127</v>
      </c>
      <c r="G18" t="s">
        <v>331</v>
      </c>
      <c r="H18" t="s">
        <v>149</v>
      </c>
      <c r="I18" s="86">
        <v>39084</v>
      </c>
      <c r="J18" s="77">
        <v>1.68</v>
      </c>
      <c r="K18" t="s">
        <v>102</v>
      </c>
      <c r="L18" s="78">
        <v>5.6000000000000001E-2</v>
      </c>
      <c r="M18" s="78">
        <v>2.7699999999999999E-2</v>
      </c>
      <c r="N18" s="77">
        <v>11490.68</v>
      </c>
      <c r="O18" s="77">
        <v>142.79</v>
      </c>
      <c r="P18" s="77">
        <v>16.407541972000001</v>
      </c>
      <c r="Q18" s="78">
        <v>0</v>
      </c>
      <c r="R18" s="78">
        <f t="shared" si="0"/>
        <v>1.5889363909747472E-2</v>
      </c>
      <c r="S18" s="78">
        <f>P18/'סכום נכסי הקרן'!$C$42</f>
        <v>1.6978360521554311E-4</v>
      </c>
      <c r="W18" s="93"/>
    </row>
    <row r="19" spans="2:23">
      <c r="B19" t="s">
        <v>1955</v>
      </c>
      <c r="C19" t="s">
        <v>1956</v>
      </c>
      <c r="D19" t="s">
        <v>123</v>
      </c>
      <c r="E19" t="s">
        <v>1957</v>
      </c>
      <c r="F19" t="s">
        <v>127</v>
      </c>
      <c r="G19" t="s">
        <v>471</v>
      </c>
      <c r="H19" t="s">
        <v>207</v>
      </c>
      <c r="I19" s="86">
        <v>45152</v>
      </c>
      <c r="J19" s="77">
        <v>3.66</v>
      </c>
      <c r="K19" t="s">
        <v>102</v>
      </c>
      <c r="L19" s="78">
        <v>3.6400000000000002E-2</v>
      </c>
      <c r="M19" s="78">
        <v>3.7199999999999997E-2</v>
      </c>
      <c r="N19" s="77">
        <v>27753.200000000001</v>
      </c>
      <c r="O19" s="77">
        <v>101.03</v>
      </c>
      <c r="P19" s="77">
        <v>28.039057960000001</v>
      </c>
      <c r="Q19" s="78">
        <v>1E-4</v>
      </c>
      <c r="R19" s="78">
        <f t="shared" si="0"/>
        <v>2.7153536853554337E-2</v>
      </c>
      <c r="S19" s="78">
        <f>P19/'סכום נכסי הקרן'!$C$42</f>
        <v>2.9014537067285532E-4</v>
      </c>
      <c r="W19" s="93"/>
    </row>
    <row r="20" spans="2:23">
      <c r="B20" t="s">
        <v>1958</v>
      </c>
      <c r="C20" t="s">
        <v>1959</v>
      </c>
      <c r="D20" t="s">
        <v>123</v>
      </c>
      <c r="E20" t="s">
        <v>1960</v>
      </c>
      <c r="F20" t="s">
        <v>320</v>
      </c>
      <c r="G20" t="s">
        <v>483</v>
      </c>
      <c r="H20" t="s">
        <v>149</v>
      </c>
      <c r="I20" s="86">
        <v>44381</v>
      </c>
      <c r="J20" s="77">
        <v>2.73</v>
      </c>
      <c r="K20" t="s">
        <v>102</v>
      </c>
      <c r="L20" s="78">
        <v>8.5000000000000006E-3</v>
      </c>
      <c r="M20" s="78">
        <v>4.3799999999999999E-2</v>
      </c>
      <c r="N20" s="77">
        <v>34691.5</v>
      </c>
      <c r="O20" s="77">
        <v>100.11</v>
      </c>
      <c r="P20" s="77">
        <v>34.72966065</v>
      </c>
      <c r="Q20" s="78">
        <v>1E-4</v>
      </c>
      <c r="R20" s="78">
        <f t="shared" si="0"/>
        <v>3.3632838939044396E-2</v>
      </c>
      <c r="S20" s="78">
        <f>P20/'סכום נכסי הקרן'!$C$42</f>
        <v>3.5937905891887987E-4</v>
      </c>
      <c r="W20" s="93"/>
    </row>
    <row r="21" spans="2:23">
      <c r="B21" t="s">
        <v>2347</v>
      </c>
      <c r="C21" t="s">
        <v>2348</v>
      </c>
      <c r="D21" t="s">
        <v>123</v>
      </c>
      <c r="E21" t="s">
        <v>3311</v>
      </c>
      <c r="F21" t="s">
        <v>128</v>
      </c>
      <c r="G21" t="s">
        <v>3309</v>
      </c>
      <c r="H21" t="s">
        <v>210</v>
      </c>
      <c r="I21" s="86">
        <v>45132</v>
      </c>
      <c r="J21" s="90">
        <v>2.62</v>
      </c>
      <c r="K21" t="s">
        <v>102</v>
      </c>
      <c r="L21" s="88">
        <v>4.2500000000000003E-2</v>
      </c>
      <c r="M21" s="88">
        <v>4.5699999999999998E-2</v>
      </c>
      <c r="N21" s="90">
        <v>41015.11</v>
      </c>
      <c r="O21" s="90">
        <v>100.36</v>
      </c>
      <c r="P21" s="90">
        <v>41.150459863000002</v>
      </c>
      <c r="Q21" s="88">
        <v>2.0000000000000001E-4</v>
      </c>
      <c r="R21" s="88">
        <f t="shared" si="0"/>
        <v>3.985085839990464E-2</v>
      </c>
      <c r="S21" s="88">
        <f>P21/'סכום נכסי הקרן'!$C$42</f>
        <v>4.2582084773823089E-4</v>
      </c>
      <c r="W21" s="93"/>
    </row>
    <row r="22" spans="2:23">
      <c r="B22" t="s">
        <v>1961</v>
      </c>
      <c r="C22" t="s">
        <v>1962</v>
      </c>
      <c r="D22" t="s">
        <v>123</v>
      </c>
      <c r="E22" t="s">
        <v>1963</v>
      </c>
      <c r="F22" t="s">
        <v>112</v>
      </c>
      <c r="G22" t="s">
        <v>3309</v>
      </c>
      <c r="H22" t="s">
        <v>210</v>
      </c>
      <c r="I22" s="86">
        <v>39104</v>
      </c>
      <c r="J22" s="77">
        <v>2.59</v>
      </c>
      <c r="K22" t="s">
        <v>102</v>
      </c>
      <c r="L22" s="78">
        <v>5.6000000000000001E-2</v>
      </c>
      <c r="M22" s="78">
        <v>5.74E-2</v>
      </c>
      <c r="N22" s="77">
        <v>14698.5</v>
      </c>
      <c r="O22" s="77">
        <v>13.344352000000001</v>
      </c>
      <c r="P22" s="77">
        <v>1.9614195787199999</v>
      </c>
      <c r="Q22" s="78">
        <v>0</v>
      </c>
      <c r="R22" s="78">
        <f t="shared" si="0"/>
        <v>1.899474614733331E-3</v>
      </c>
      <c r="S22" s="78">
        <f>P22/'סכום נכסי הקרן'!$C$42</f>
        <v>2.0296573855105013E-5</v>
      </c>
      <c r="W22" s="93"/>
    </row>
    <row r="23" spans="2:23">
      <c r="B23" s="79" t="s">
        <v>1939</v>
      </c>
      <c r="C23" s="16"/>
      <c r="D23" s="16"/>
      <c r="E23" s="16"/>
      <c r="J23" s="81">
        <v>2.4300000000000002</v>
      </c>
      <c r="M23" s="80">
        <v>5.7000000000000002E-2</v>
      </c>
      <c r="N23" s="81">
        <f>SUM(N24:N32)</f>
        <v>586146.94999999995</v>
      </c>
      <c r="P23" s="81">
        <f>SUM(P24:P32)</f>
        <v>547.89438725829598</v>
      </c>
      <c r="R23" s="80">
        <f t="shared" si="0"/>
        <v>0.5305909512900665</v>
      </c>
      <c r="S23" s="80">
        <f>P23/'סכום נכסי הקרן'!$C$42</f>
        <v>5.6695563847907254E-3</v>
      </c>
    </row>
    <row r="24" spans="2:23">
      <c r="B24" t="s">
        <v>1964</v>
      </c>
      <c r="C24" t="s">
        <v>1965</v>
      </c>
      <c r="D24" t="s">
        <v>123</v>
      </c>
      <c r="E24" t="s">
        <v>1950</v>
      </c>
      <c r="F24" t="s">
        <v>685</v>
      </c>
      <c r="G24" t="s">
        <v>321</v>
      </c>
      <c r="H24" t="s">
        <v>149</v>
      </c>
      <c r="I24" s="86">
        <v>42795</v>
      </c>
      <c r="J24" s="77">
        <v>1.42</v>
      </c>
      <c r="K24" t="s">
        <v>102</v>
      </c>
      <c r="L24" s="78">
        <v>2.5000000000000001E-2</v>
      </c>
      <c r="M24" s="78">
        <v>5.1999999999999998E-2</v>
      </c>
      <c r="N24" s="77">
        <v>105248.79</v>
      </c>
      <c r="O24" s="77">
        <v>96.47</v>
      </c>
      <c r="P24" s="77">
        <v>101.53350771300001</v>
      </c>
      <c r="Q24" s="78">
        <v>2.9999999999999997E-4</v>
      </c>
      <c r="R24" s="78">
        <f t="shared" si="0"/>
        <v>9.8326906969865582E-2</v>
      </c>
      <c r="S24" s="78">
        <f>P24/'סכום נכסי הקרן'!$C$42</f>
        <v>1.0506585946335981E-3</v>
      </c>
      <c r="W24" s="93"/>
    </row>
    <row r="25" spans="2:23">
      <c r="B25" t="s">
        <v>1966</v>
      </c>
      <c r="C25" t="s">
        <v>1967</v>
      </c>
      <c r="D25" t="s">
        <v>123</v>
      </c>
      <c r="E25" t="s">
        <v>1950</v>
      </c>
      <c r="F25" t="s">
        <v>685</v>
      </c>
      <c r="G25" t="s">
        <v>321</v>
      </c>
      <c r="H25" t="s">
        <v>149</v>
      </c>
      <c r="I25" s="86">
        <v>42795</v>
      </c>
      <c r="J25" s="77">
        <v>5.0999999999999996</v>
      </c>
      <c r="K25" t="s">
        <v>102</v>
      </c>
      <c r="L25" s="78">
        <v>3.7400000000000003E-2</v>
      </c>
      <c r="M25" s="78">
        <v>5.3999999999999999E-2</v>
      </c>
      <c r="N25" s="77">
        <v>42331.82</v>
      </c>
      <c r="O25" s="77">
        <v>92.4</v>
      </c>
      <c r="P25" s="77">
        <v>39.11460168</v>
      </c>
      <c r="Q25" s="78">
        <v>1E-4</v>
      </c>
      <c r="R25" s="78">
        <f t="shared" si="0"/>
        <v>3.7879296078532673E-2</v>
      </c>
      <c r="S25" s="78">
        <f>P25/'סכום נכסי הקרן'!$C$42</f>
        <v>4.0475399064244058E-4</v>
      </c>
      <c r="W25" s="93"/>
    </row>
    <row r="26" spans="2:23">
      <c r="B26" t="s">
        <v>2349</v>
      </c>
      <c r="C26" t="s">
        <v>2350</v>
      </c>
      <c r="D26" t="s">
        <v>123</v>
      </c>
      <c r="E26" t="s">
        <v>443</v>
      </c>
      <c r="F26" t="s">
        <v>320</v>
      </c>
      <c r="G26" t="s">
        <v>206</v>
      </c>
      <c r="H26" t="s">
        <v>207</v>
      </c>
      <c r="I26" s="86">
        <v>45141</v>
      </c>
      <c r="J26" s="90">
        <v>2.9</v>
      </c>
      <c r="K26" t="s">
        <v>102</v>
      </c>
      <c r="L26" s="88">
        <v>7.0499999999999993E-2</v>
      </c>
      <c r="M26" s="88">
        <v>6.8099999999999994E-2</v>
      </c>
      <c r="N26" s="90">
        <v>78806.45</v>
      </c>
      <c r="O26" s="90">
        <v>100.13</v>
      </c>
      <c r="P26" s="90">
        <v>78.877375805</v>
      </c>
      <c r="Q26" s="88">
        <v>2.0000000000000001E-4</v>
      </c>
      <c r="R26" s="88">
        <f t="shared" si="0"/>
        <v>7.6386294214597875E-2</v>
      </c>
      <c r="S26" s="88">
        <f>P26/'סכום נכסי הקרן'!$C$42</f>
        <v>8.1621520499342178E-4</v>
      </c>
      <c r="W26" s="93"/>
    </row>
    <row r="27" spans="2:23">
      <c r="B27" t="s">
        <v>1968</v>
      </c>
      <c r="C27" t="s">
        <v>1969</v>
      </c>
      <c r="D27" t="s">
        <v>123</v>
      </c>
      <c r="E27" t="s">
        <v>1970</v>
      </c>
      <c r="F27" t="s">
        <v>350</v>
      </c>
      <c r="G27" t="s">
        <v>373</v>
      </c>
      <c r="H27" t="s">
        <v>149</v>
      </c>
      <c r="I27" s="86">
        <v>42598</v>
      </c>
      <c r="J27" s="77">
        <v>2.4500000000000002</v>
      </c>
      <c r="K27" t="s">
        <v>102</v>
      </c>
      <c r="L27" s="78">
        <v>3.1E-2</v>
      </c>
      <c r="M27" s="78">
        <v>5.5599999999999997E-2</v>
      </c>
      <c r="N27" s="77">
        <v>119188.84</v>
      </c>
      <c r="O27" s="77">
        <v>95.15</v>
      </c>
      <c r="P27" s="77">
        <v>113.40818126000001</v>
      </c>
      <c r="Q27" s="78">
        <v>2.0000000000000001E-4</v>
      </c>
      <c r="R27" s="78">
        <f t="shared" si="0"/>
        <v>0.10982655814368096</v>
      </c>
      <c r="S27" s="78">
        <f>P27/'סכום נכסי הקרן'!$C$42</f>
        <v>1.1735365302200425E-3</v>
      </c>
      <c r="W27" s="93"/>
    </row>
    <row r="28" spans="2:23">
      <c r="B28" t="s">
        <v>1971</v>
      </c>
      <c r="C28" t="s">
        <v>1972</v>
      </c>
      <c r="D28" t="s">
        <v>123</v>
      </c>
      <c r="E28" t="s">
        <v>1080</v>
      </c>
      <c r="F28" t="s">
        <v>671</v>
      </c>
      <c r="G28" t="s">
        <v>471</v>
      </c>
      <c r="H28" t="s">
        <v>207</v>
      </c>
      <c r="I28" s="86">
        <v>44007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76362.83</v>
      </c>
      <c r="O28" s="77">
        <v>89.17</v>
      </c>
      <c r="P28" s="77">
        <v>68.092735511000001</v>
      </c>
      <c r="Q28" s="78">
        <v>1E-4</v>
      </c>
      <c r="R28" s="78">
        <f t="shared" si="0"/>
        <v>6.5942251190997808E-2</v>
      </c>
      <c r="S28" s="78">
        <f>P28/'סכום נכסי הקרן'!$C$42</f>
        <v>7.0461682461488064E-4</v>
      </c>
      <c r="W28" s="93"/>
    </row>
    <row r="29" spans="2:23">
      <c r="B29" t="s">
        <v>1973</v>
      </c>
      <c r="C29" t="s">
        <v>1974</v>
      </c>
      <c r="D29" t="s">
        <v>123</v>
      </c>
      <c r="E29" t="s">
        <v>1975</v>
      </c>
      <c r="F29" t="s">
        <v>350</v>
      </c>
      <c r="G29" t="s">
        <v>547</v>
      </c>
      <c r="H29" t="s">
        <v>207</v>
      </c>
      <c r="I29" s="86">
        <v>43310</v>
      </c>
      <c r="J29" s="77">
        <v>1.19</v>
      </c>
      <c r="K29" t="s">
        <v>102</v>
      </c>
      <c r="L29" s="78">
        <v>3.5499999999999997E-2</v>
      </c>
      <c r="M29" s="78">
        <v>6.1499999999999999E-2</v>
      </c>
      <c r="N29" s="77">
        <v>85996.18</v>
      </c>
      <c r="O29" s="77">
        <v>97.96</v>
      </c>
      <c r="P29" s="77">
        <v>84.241857928000002</v>
      </c>
      <c r="Q29" s="78">
        <v>2.9999999999999997E-4</v>
      </c>
      <c r="R29" s="78">
        <f t="shared" si="0"/>
        <v>8.1581356874510222E-2</v>
      </c>
      <c r="S29" s="78">
        <f>P29/'סכום נכסי הקרן'!$C$42</f>
        <v>8.7172633009135428E-4</v>
      </c>
      <c r="W29" s="93"/>
    </row>
    <row r="30" spans="2:23">
      <c r="B30" t="s">
        <v>1976</v>
      </c>
      <c r="C30" t="s">
        <v>1977</v>
      </c>
      <c r="D30" t="s">
        <v>123</v>
      </c>
      <c r="E30" t="s">
        <v>1978</v>
      </c>
      <c r="F30" t="s">
        <v>128</v>
      </c>
      <c r="G30" t="s">
        <v>554</v>
      </c>
      <c r="H30" t="s">
        <v>149</v>
      </c>
      <c r="I30" s="86">
        <v>45122</v>
      </c>
      <c r="J30" s="77">
        <v>4.16</v>
      </c>
      <c r="K30" t="s">
        <v>102</v>
      </c>
      <c r="L30" s="78">
        <v>7.3099999999999998E-2</v>
      </c>
      <c r="M30" s="78">
        <v>7.8700000000000006E-2</v>
      </c>
      <c r="N30" s="77">
        <v>40950.559999999998</v>
      </c>
      <c r="O30" s="77">
        <v>99.305300000000003</v>
      </c>
      <c r="P30" s="77">
        <v>40.666076459679999</v>
      </c>
      <c r="Q30" s="78">
        <v>0</v>
      </c>
      <c r="R30" s="78">
        <f t="shared" si="0"/>
        <v>3.938177264773482E-2</v>
      </c>
      <c r="S30" s="78">
        <f>P30/'סכום נכסי הקרן'!$C$42</f>
        <v>4.2080849667049689E-4</v>
      </c>
    </row>
    <row r="31" spans="2:23">
      <c r="B31" t="s">
        <v>1979</v>
      </c>
      <c r="C31" t="s">
        <v>1980</v>
      </c>
      <c r="D31" t="s">
        <v>123</v>
      </c>
      <c r="E31" t="s">
        <v>675</v>
      </c>
      <c r="F31" t="s">
        <v>615</v>
      </c>
      <c r="G31" t="s">
        <v>3309</v>
      </c>
      <c r="H31" t="s">
        <v>210</v>
      </c>
      <c r="I31" s="86">
        <v>45046</v>
      </c>
      <c r="J31" s="77">
        <v>0.01</v>
      </c>
      <c r="K31" t="s">
        <v>102</v>
      </c>
      <c r="L31" s="78">
        <v>0</v>
      </c>
      <c r="M31" s="78">
        <v>1E-4</v>
      </c>
      <c r="N31" s="77">
        <v>37179.599999999999</v>
      </c>
      <c r="O31" s="77">
        <v>59</v>
      </c>
      <c r="P31" s="77">
        <v>21.935963999999998</v>
      </c>
      <c r="Q31" s="78">
        <v>1E-4</v>
      </c>
      <c r="R31" s="78">
        <f t="shared" si="0"/>
        <v>2.124318897382247E-2</v>
      </c>
      <c r="S31" s="78">
        <f>P31/'סכום נכסי הקרן'!$C$42</f>
        <v>2.2699116407284638E-4</v>
      </c>
      <c r="W31" s="93"/>
    </row>
    <row r="32" spans="2:23">
      <c r="B32" t="s">
        <v>3312</v>
      </c>
      <c r="C32">
        <v>9556</v>
      </c>
      <c r="D32" t="s">
        <v>123</v>
      </c>
      <c r="E32" t="s">
        <v>675</v>
      </c>
      <c r="F32" t="s">
        <v>3313</v>
      </c>
      <c r="G32" t="s">
        <v>3309</v>
      </c>
      <c r="H32" t="s">
        <v>210</v>
      </c>
      <c r="I32" s="86">
        <v>45046</v>
      </c>
      <c r="J32" s="90">
        <v>0</v>
      </c>
      <c r="K32" t="s">
        <v>102</v>
      </c>
      <c r="L32" s="88">
        <v>0</v>
      </c>
      <c r="M32" s="88">
        <v>0</v>
      </c>
      <c r="N32" s="90">
        <v>81.88</v>
      </c>
      <c r="O32" s="90">
        <v>29.41732</v>
      </c>
      <c r="P32" s="90">
        <v>2.4086901615999998E-2</v>
      </c>
      <c r="Q32" s="88">
        <v>0</v>
      </c>
      <c r="R32" s="78">
        <f t="shared" ref="R32" si="1">P32/$P$11</f>
        <v>2.3326196324107653E-5</v>
      </c>
      <c r="S32" s="78">
        <f>P32/'סכום נכסי הקרן'!$C$42</f>
        <v>2.4924885164490447E-7</v>
      </c>
      <c r="W32" s="93"/>
    </row>
    <row r="33" spans="2:23">
      <c r="B33" s="79" t="s">
        <v>314</v>
      </c>
      <c r="C33" s="16"/>
      <c r="D33" s="16"/>
      <c r="E33" s="16"/>
      <c r="J33" s="81">
        <v>1.92</v>
      </c>
      <c r="M33" s="80">
        <v>6.1699999999999998E-2</v>
      </c>
      <c r="N33" s="81">
        <v>420.65</v>
      </c>
      <c r="P33" s="81">
        <v>1.7086170763049999</v>
      </c>
      <c r="R33" s="80">
        <f t="shared" si="0"/>
        <v>1.6546560450157177E-3</v>
      </c>
      <c r="S33" s="80">
        <f>P33/'סכום נכסי הקרן'!$C$42</f>
        <v>1.7680598815042518E-5</v>
      </c>
    </row>
    <row r="34" spans="2:23">
      <c r="B34" t="s">
        <v>1981</v>
      </c>
      <c r="C34" t="s">
        <v>1982</v>
      </c>
      <c r="D34" t="s">
        <v>123</v>
      </c>
      <c r="E34" t="s">
        <v>1983</v>
      </c>
      <c r="F34" t="s">
        <v>112</v>
      </c>
      <c r="G34" t="s">
        <v>331</v>
      </c>
      <c r="H34" t="s">
        <v>149</v>
      </c>
      <c r="I34" s="86">
        <v>38118</v>
      </c>
      <c r="J34" s="77">
        <v>1.92</v>
      </c>
      <c r="K34" t="s">
        <v>106</v>
      </c>
      <c r="L34" s="78">
        <v>7.9699999999999993E-2</v>
      </c>
      <c r="M34" s="78">
        <v>6.1699999999999998E-2</v>
      </c>
      <c r="N34" s="77">
        <v>420.65</v>
      </c>
      <c r="O34" s="77">
        <v>105.53</v>
      </c>
      <c r="P34" s="77">
        <v>1.7086170763049999</v>
      </c>
      <c r="Q34" s="78">
        <v>0</v>
      </c>
      <c r="R34" s="78">
        <f t="shared" si="0"/>
        <v>1.6546560450157177E-3</v>
      </c>
      <c r="S34" s="78">
        <f>P34/'סכום נכסי הקרן'!$C$42</f>
        <v>1.7680598815042518E-5</v>
      </c>
      <c r="W34" s="93"/>
    </row>
    <row r="35" spans="2:23">
      <c r="B35" s="79" t="s">
        <v>832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f t="shared" si="0"/>
        <v>0</v>
      </c>
      <c r="S35" s="80">
        <f>P35/'סכום נכסי הקרן'!$C$42</f>
        <v>0</v>
      </c>
    </row>
    <row r="36" spans="2:23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J36" s="77">
        <v>0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f t="shared" si="0"/>
        <v>0</v>
      </c>
      <c r="S36" s="78">
        <f>P36/'סכום נכסי הקרן'!$C$42</f>
        <v>0</v>
      </c>
    </row>
    <row r="37" spans="2:23">
      <c r="B37" s="79" t="s">
        <v>221</v>
      </c>
      <c r="C37" s="16"/>
      <c r="D37" s="16"/>
      <c r="E37" s="16"/>
      <c r="J37" s="81">
        <v>11.62</v>
      </c>
      <c r="M37" s="80">
        <v>5.7099999999999998E-2</v>
      </c>
      <c r="N37" s="81">
        <v>28854.25</v>
      </c>
      <c r="P37" s="81">
        <v>61.855291887349999</v>
      </c>
      <c r="R37" s="80">
        <f t="shared" si="0"/>
        <v>5.9901796638338944E-2</v>
      </c>
      <c r="S37" s="80">
        <f>P37/'סכום נכסי הקרן'!$C$42</f>
        <v>6.4007238111693054E-4</v>
      </c>
    </row>
    <row r="38" spans="2:23">
      <c r="B38" s="79" t="s">
        <v>315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f t="shared" si="0"/>
        <v>0</v>
      </c>
      <c r="S38" s="80">
        <f>P38/'סכום נכסי הקרן'!$C$42</f>
        <v>0</v>
      </c>
    </row>
    <row r="39" spans="2:23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J39" s="77">
        <v>0</v>
      </c>
      <c r="K39" t="s">
        <v>209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f t="shared" si="0"/>
        <v>0</v>
      </c>
      <c r="S39" s="78">
        <f>P39/'סכום נכסי הקרן'!$C$42</f>
        <v>0</v>
      </c>
    </row>
    <row r="40" spans="2:23">
      <c r="B40" s="79" t="s">
        <v>316</v>
      </c>
      <c r="C40" s="16"/>
      <c r="D40" s="16"/>
      <c r="E40" s="16"/>
      <c r="J40" s="81">
        <v>11.62</v>
      </c>
      <c r="M40" s="80">
        <v>5.7099999999999998E-2</v>
      </c>
      <c r="N40" s="81">
        <v>28854.25</v>
      </c>
      <c r="P40" s="81">
        <v>61.855291887349999</v>
      </c>
      <c r="R40" s="80">
        <f t="shared" si="0"/>
        <v>5.9901796638338944E-2</v>
      </c>
      <c r="S40" s="80">
        <f>P40/'סכום נכסי הקרן'!$C$42</f>
        <v>6.4007238111693054E-4</v>
      </c>
    </row>
    <row r="41" spans="2:23">
      <c r="B41" t="s">
        <v>1984</v>
      </c>
      <c r="C41" t="s">
        <v>1985</v>
      </c>
      <c r="D41" t="s">
        <v>123</v>
      </c>
      <c r="E41"/>
      <c r="F41" t="s">
        <v>1620</v>
      </c>
      <c r="G41" t="s">
        <v>965</v>
      </c>
      <c r="H41" t="s">
        <v>307</v>
      </c>
      <c r="I41" s="86">
        <v>44255</v>
      </c>
      <c r="J41" s="77">
        <v>13.66</v>
      </c>
      <c r="K41" t="s">
        <v>116</v>
      </c>
      <c r="L41" s="78">
        <v>4.5600000000000002E-2</v>
      </c>
      <c r="M41" s="78">
        <v>4.9099999999999998E-2</v>
      </c>
      <c r="N41" s="77">
        <v>15526.9</v>
      </c>
      <c r="O41" s="77">
        <v>71.84</v>
      </c>
      <c r="P41" s="77">
        <v>31.85174602328</v>
      </c>
      <c r="Q41" s="78">
        <v>1E-4</v>
      </c>
      <c r="R41" s="78">
        <f t="shared" si="0"/>
        <v>3.0845813747630853E-2</v>
      </c>
      <c r="S41" s="78">
        <f>P41/'סכום נכסי הקרן'!$C$42</f>
        <v>3.2959868586477362E-4</v>
      </c>
    </row>
    <row r="42" spans="2:23">
      <c r="B42" t="s">
        <v>1986</v>
      </c>
      <c r="C42" t="s">
        <v>1987</v>
      </c>
      <c r="D42" t="s">
        <v>123</v>
      </c>
      <c r="E42"/>
      <c r="F42" t="s">
        <v>1620</v>
      </c>
      <c r="G42" t="s">
        <v>1031</v>
      </c>
      <c r="H42" t="s">
        <v>2545</v>
      </c>
      <c r="I42" s="86">
        <v>44255</v>
      </c>
      <c r="J42" s="77">
        <v>9.4600000000000009</v>
      </c>
      <c r="K42" t="s">
        <v>116</v>
      </c>
      <c r="L42" s="78">
        <v>3.95E-2</v>
      </c>
      <c r="M42" s="78">
        <v>6.5600000000000006E-2</v>
      </c>
      <c r="N42" s="77">
        <v>13327.35</v>
      </c>
      <c r="O42" s="77">
        <v>78.84</v>
      </c>
      <c r="P42" s="77">
        <v>30.003545864069999</v>
      </c>
      <c r="Q42" s="78">
        <v>0</v>
      </c>
      <c r="R42" s="78">
        <f t="shared" si="0"/>
        <v>2.9055982890708088E-2</v>
      </c>
      <c r="S42" s="78">
        <f>P42/'סכום נכסי הקרן'!$C$42</f>
        <v>3.1047369525215692E-4</v>
      </c>
    </row>
    <row r="43" spans="2:23">
      <c r="B43" t="s">
        <v>223</v>
      </c>
      <c r="C43" s="16"/>
      <c r="D43" s="16"/>
      <c r="E43" s="16"/>
    </row>
    <row r="44" spans="2:23">
      <c r="B44" t="s">
        <v>309</v>
      </c>
      <c r="C44" s="16"/>
      <c r="D44" s="16"/>
      <c r="E44" s="16"/>
    </row>
    <row r="45" spans="2:23">
      <c r="B45" t="s">
        <v>310</v>
      </c>
      <c r="C45" s="16"/>
      <c r="D45" s="16"/>
      <c r="E45" s="16"/>
    </row>
    <row r="46" spans="2:23">
      <c r="B46" t="s">
        <v>311</v>
      </c>
      <c r="C46" s="16"/>
      <c r="D46" s="16"/>
      <c r="E46" s="16"/>
    </row>
    <row r="47" spans="2:23">
      <c r="C47" s="16"/>
      <c r="D47" s="16"/>
      <c r="E47" s="16"/>
    </row>
    <row r="48" spans="2:2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2:5">
      <c r="C513" s="16"/>
      <c r="D513" s="16"/>
      <c r="E513" s="16"/>
    </row>
    <row r="517" spans="2:5">
      <c r="B517" s="16"/>
    </row>
    <row r="518" spans="2:5">
      <c r="B518" s="16"/>
    </row>
    <row r="519" spans="2:5">
      <c r="B519" s="19"/>
    </row>
  </sheetData>
  <mergeCells count="2">
    <mergeCell ref="B6:S6"/>
    <mergeCell ref="B7:S7"/>
  </mergeCells>
  <dataValidations count="1">
    <dataValidation allowBlank="1" showInputMessage="1" showErrorMessage="1" sqref="C1:C4 A26:D26 A5:Q25 G26:Q26 A27:Q31 R5:XFD31 A32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8" workbookViewId="0">
      <selection activeCell="E29" sqref="E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2406</v>
      </c>
    </row>
    <row r="3" spans="2:98" s="1" customFormat="1">
      <c r="B3" s="2" t="s">
        <v>2</v>
      </c>
      <c r="C3" s="26" t="s">
        <v>2407</v>
      </c>
    </row>
    <row r="4" spans="2:98" s="1" customFormat="1">
      <c r="B4" s="2" t="s">
        <v>3</v>
      </c>
      <c r="C4" s="83" t="s">
        <v>196</v>
      </c>
    </row>
    <row r="6" spans="2:9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98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730089.72</v>
      </c>
      <c r="I11" s="7"/>
      <c r="J11" s="75">
        <v>1801.9056844355212</v>
      </c>
      <c r="K11" s="7"/>
      <c r="L11" s="76">
        <v>1</v>
      </c>
      <c r="M11" s="76">
        <v>1.8599999999999998E-2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253226.95</v>
      </c>
      <c r="J12" s="81">
        <v>395.82034392443637</v>
      </c>
      <c r="L12" s="80">
        <v>0.21970000000000001</v>
      </c>
      <c r="M12" s="80">
        <v>4.1000000000000003E-3</v>
      </c>
    </row>
    <row r="13" spans="2:98">
      <c r="B13" t="s">
        <v>1988</v>
      </c>
      <c r="C13" t="s">
        <v>1989</v>
      </c>
      <c r="D13" t="s">
        <v>123</v>
      </c>
      <c r="E13" t="s">
        <v>1990</v>
      </c>
      <c r="F13" t="s">
        <v>912</v>
      </c>
      <c r="G13" t="s">
        <v>106</v>
      </c>
      <c r="H13" s="77">
        <v>68.23</v>
      </c>
      <c r="I13" s="77">
        <v>100</v>
      </c>
      <c r="J13" s="77">
        <v>0.26261727000000001</v>
      </c>
      <c r="K13" s="78">
        <v>0</v>
      </c>
      <c r="L13" s="78">
        <v>1E-4</v>
      </c>
      <c r="M13" s="78">
        <v>0</v>
      </c>
    </row>
    <row r="14" spans="2:98">
      <c r="B14" t="s">
        <v>1991</v>
      </c>
      <c r="C14" t="s">
        <v>1992</v>
      </c>
      <c r="D14" t="s">
        <v>123</v>
      </c>
      <c r="E14" t="s">
        <v>1993</v>
      </c>
      <c r="F14" t="s">
        <v>912</v>
      </c>
      <c r="G14" t="s">
        <v>106</v>
      </c>
      <c r="H14" s="77">
        <v>440.48</v>
      </c>
      <c r="I14" s="77">
        <v>100</v>
      </c>
      <c r="J14" s="77">
        <v>1.6954075200000001</v>
      </c>
      <c r="K14" s="78">
        <v>0</v>
      </c>
      <c r="L14" s="78">
        <v>8.9999999999999998E-4</v>
      </c>
      <c r="M14" s="78">
        <v>0</v>
      </c>
    </row>
    <row r="15" spans="2:98">
      <c r="B15" t="s">
        <v>1994</v>
      </c>
      <c r="C15" t="s">
        <v>1995</v>
      </c>
      <c r="D15" t="s">
        <v>123</v>
      </c>
      <c r="E15" t="s">
        <v>1996</v>
      </c>
      <c r="F15" t="s">
        <v>990</v>
      </c>
      <c r="G15" t="s">
        <v>106</v>
      </c>
      <c r="H15" s="77">
        <v>3397</v>
      </c>
      <c r="I15" s="77">
        <v>100</v>
      </c>
      <c r="J15" s="77">
        <v>13.075053</v>
      </c>
      <c r="K15" s="78">
        <v>0</v>
      </c>
      <c r="L15" s="78">
        <v>7.3000000000000001E-3</v>
      </c>
      <c r="M15" s="78">
        <v>1E-4</v>
      </c>
    </row>
    <row r="16" spans="2:98">
      <c r="B16" t="s">
        <v>1997</v>
      </c>
      <c r="C16" t="s">
        <v>1998</v>
      </c>
      <c r="D16" t="s">
        <v>123</v>
      </c>
      <c r="E16" t="s">
        <v>1999</v>
      </c>
      <c r="F16" t="s">
        <v>1573</v>
      </c>
      <c r="G16" t="s">
        <v>102</v>
      </c>
      <c r="H16" s="77">
        <v>43499.76</v>
      </c>
      <c r="I16" s="77">
        <v>96.445400000000006</v>
      </c>
      <c r="J16" s="77">
        <v>41.953517531039999</v>
      </c>
      <c r="K16" s="78">
        <v>1E-4</v>
      </c>
      <c r="L16" s="78">
        <v>2.3300000000000001E-2</v>
      </c>
      <c r="M16" s="78">
        <v>4.0000000000000002E-4</v>
      </c>
    </row>
    <row r="17" spans="2:13">
      <c r="B17" t="s">
        <v>2000</v>
      </c>
      <c r="C17" t="s">
        <v>2001</v>
      </c>
      <c r="D17" t="s">
        <v>123</v>
      </c>
      <c r="E17" t="s">
        <v>1999</v>
      </c>
      <c r="F17" t="s">
        <v>1573</v>
      </c>
      <c r="G17" t="s">
        <v>102</v>
      </c>
      <c r="H17" s="77">
        <v>1707.52</v>
      </c>
      <c r="I17" s="77">
        <v>2251.795854</v>
      </c>
      <c r="J17" s="77">
        <v>38.449864566220803</v>
      </c>
      <c r="K17" s="78">
        <v>1E-4</v>
      </c>
      <c r="L17" s="78">
        <v>2.1299999999999999E-2</v>
      </c>
      <c r="M17" s="78">
        <v>4.0000000000000002E-4</v>
      </c>
    </row>
    <row r="18" spans="2:13">
      <c r="B18" t="s">
        <v>2002</v>
      </c>
      <c r="C18" t="s">
        <v>2003</v>
      </c>
      <c r="D18" t="s">
        <v>123</v>
      </c>
      <c r="E18" t="s">
        <v>2004</v>
      </c>
      <c r="F18" t="s">
        <v>1610</v>
      </c>
      <c r="G18" t="s">
        <v>106</v>
      </c>
      <c r="H18" s="77">
        <v>1269.55</v>
      </c>
      <c r="I18" s="77">
        <v>334.45</v>
      </c>
      <c r="J18" s="77">
        <v>16.342892393774999</v>
      </c>
      <c r="K18" s="78">
        <v>0</v>
      </c>
      <c r="L18" s="78">
        <v>9.1000000000000004E-3</v>
      </c>
      <c r="M18" s="78">
        <v>2.0000000000000001E-4</v>
      </c>
    </row>
    <row r="19" spans="2:13">
      <c r="B19" t="s">
        <v>2005</v>
      </c>
      <c r="C19" t="s">
        <v>2006</v>
      </c>
      <c r="D19" t="s">
        <v>123</v>
      </c>
      <c r="E19" t="s">
        <v>2007</v>
      </c>
      <c r="F19" t="s">
        <v>671</v>
      </c>
      <c r="G19" t="s">
        <v>102</v>
      </c>
      <c r="H19" s="77">
        <v>96729.51</v>
      </c>
      <c r="I19" s="77">
        <v>100</v>
      </c>
      <c r="J19" s="77">
        <v>96.729510000000005</v>
      </c>
      <c r="K19" s="78">
        <v>2.0000000000000001E-4</v>
      </c>
      <c r="L19" s="78">
        <v>5.3699999999999998E-2</v>
      </c>
      <c r="M19" s="78">
        <v>1E-3</v>
      </c>
    </row>
    <row r="20" spans="2:13">
      <c r="B20" t="s">
        <v>2008</v>
      </c>
      <c r="C20" t="s">
        <v>2009</v>
      </c>
      <c r="D20" t="s">
        <v>123</v>
      </c>
      <c r="E20" t="s">
        <v>2010</v>
      </c>
      <c r="F20" t="s">
        <v>671</v>
      </c>
      <c r="G20" t="s">
        <v>110</v>
      </c>
      <c r="H20" s="77">
        <v>3074.92</v>
      </c>
      <c r="I20" s="77">
        <v>144.71680000000001</v>
      </c>
      <c r="J20" s="77">
        <v>18.055574041267199</v>
      </c>
      <c r="K20" s="78">
        <v>2.0000000000000001E-4</v>
      </c>
      <c r="L20" s="78">
        <v>0.01</v>
      </c>
      <c r="M20" s="78">
        <v>2.0000000000000001E-4</v>
      </c>
    </row>
    <row r="21" spans="2:13">
      <c r="B21" t="s">
        <v>2011</v>
      </c>
      <c r="C21" t="s">
        <v>2012</v>
      </c>
      <c r="D21" t="s">
        <v>123</v>
      </c>
      <c r="E21" t="s">
        <v>2013</v>
      </c>
      <c r="F21" t="s">
        <v>671</v>
      </c>
      <c r="G21" t="s">
        <v>102</v>
      </c>
      <c r="H21" s="77">
        <v>16865.259999999998</v>
      </c>
      <c r="I21" s="77">
        <v>100</v>
      </c>
      <c r="J21" s="77">
        <v>16.865259999999999</v>
      </c>
      <c r="K21" s="78">
        <v>0</v>
      </c>
      <c r="L21" s="78">
        <v>9.4000000000000004E-3</v>
      </c>
      <c r="M21" s="78">
        <v>2.0000000000000001E-4</v>
      </c>
    </row>
    <row r="22" spans="2:13">
      <c r="B22" t="s">
        <v>2014</v>
      </c>
      <c r="C22" t="s">
        <v>2015</v>
      </c>
      <c r="D22" t="s">
        <v>123</v>
      </c>
      <c r="E22" t="s">
        <v>2013</v>
      </c>
      <c r="F22" t="s">
        <v>671</v>
      </c>
      <c r="G22" t="s">
        <v>102</v>
      </c>
      <c r="H22" s="77">
        <v>10317.870000000001</v>
      </c>
      <c r="I22" s="77">
        <v>100</v>
      </c>
      <c r="J22" s="77">
        <v>10.317869999999999</v>
      </c>
      <c r="K22" s="78">
        <v>0</v>
      </c>
      <c r="L22" s="78">
        <v>5.7000000000000002E-3</v>
      </c>
      <c r="M22" s="78">
        <v>1E-4</v>
      </c>
    </row>
    <row r="23" spans="2:13">
      <c r="B23" t="s">
        <v>2016</v>
      </c>
      <c r="C23" t="s">
        <v>2017</v>
      </c>
      <c r="D23" t="s">
        <v>123</v>
      </c>
      <c r="E23" t="s">
        <v>2018</v>
      </c>
      <c r="F23" t="s">
        <v>1372</v>
      </c>
      <c r="G23" t="s">
        <v>106</v>
      </c>
      <c r="H23" s="77">
        <v>536.02</v>
      </c>
      <c r="I23" s="77">
        <v>100</v>
      </c>
      <c r="J23" s="77">
        <v>2.06314098</v>
      </c>
      <c r="K23" s="78">
        <v>0</v>
      </c>
      <c r="L23" s="78">
        <v>1.1000000000000001E-3</v>
      </c>
      <c r="M23" s="78">
        <v>0</v>
      </c>
    </row>
    <row r="24" spans="2:13">
      <c r="B24" t="s">
        <v>2019</v>
      </c>
      <c r="C24" t="s">
        <v>2020</v>
      </c>
      <c r="D24" t="s">
        <v>123</v>
      </c>
      <c r="E24" t="s">
        <v>2021</v>
      </c>
      <c r="F24" t="s">
        <v>1372</v>
      </c>
      <c r="G24" t="s">
        <v>106</v>
      </c>
      <c r="H24" s="77">
        <v>536.02</v>
      </c>
      <c r="I24" s="77">
        <v>100</v>
      </c>
      <c r="J24" s="77">
        <v>2.06314098</v>
      </c>
      <c r="K24" s="78">
        <v>0</v>
      </c>
      <c r="L24" s="78">
        <v>1.1000000000000001E-3</v>
      </c>
      <c r="M24" s="78">
        <v>0</v>
      </c>
    </row>
    <row r="25" spans="2:13">
      <c r="B25" t="s">
        <v>2022</v>
      </c>
      <c r="C25" t="s">
        <v>2023</v>
      </c>
      <c r="D25" t="s">
        <v>123</v>
      </c>
      <c r="E25" t="s">
        <v>2024</v>
      </c>
      <c r="F25" t="s">
        <v>1372</v>
      </c>
      <c r="G25" t="s">
        <v>106</v>
      </c>
      <c r="H25" s="77">
        <v>536.02</v>
      </c>
      <c r="I25" s="77">
        <v>100</v>
      </c>
      <c r="J25" s="77">
        <v>2.06314098</v>
      </c>
      <c r="K25" s="78">
        <v>0</v>
      </c>
      <c r="L25" s="78">
        <v>1.1000000000000001E-3</v>
      </c>
      <c r="M25" s="78">
        <v>0</v>
      </c>
    </row>
    <row r="26" spans="2:13">
      <c r="B26" t="s">
        <v>2025</v>
      </c>
      <c r="C26" t="s">
        <v>2026</v>
      </c>
      <c r="D26" t="s">
        <v>123</v>
      </c>
      <c r="E26" t="s">
        <v>2027</v>
      </c>
      <c r="F26" t="s">
        <v>1372</v>
      </c>
      <c r="G26" t="s">
        <v>102</v>
      </c>
      <c r="H26" s="77">
        <v>53.58</v>
      </c>
      <c r="I26" s="77">
        <v>3904.375</v>
      </c>
      <c r="J26" s="77">
        <v>2.0919641250000001</v>
      </c>
      <c r="K26" s="78">
        <v>1E-4</v>
      </c>
      <c r="L26" s="78">
        <v>1.1999999999999999E-3</v>
      </c>
      <c r="M26" s="78">
        <v>0</v>
      </c>
    </row>
    <row r="27" spans="2:13">
      <c r="B27" t="s">
        <v>2028</v>
      </c>
      <c r="C27" t="s">
        <v>2029</v>
      </c>
      <c r="D27" t="s">
        <v>123</v>
      </c>
      <c r="E27" t="s">
        <v>2030</v>
      </c>
      <c r="F27" t="s">
        <v>1372</v>
      </c>
      <c r="G27" t="s">
        <v>106</v>
      </c>
      <c r="H27" s="77">
        <v>536.02</v>
      </c>
      <c r="I27" s="77">
        <v>100</v>
      </c>
      <c r="J27" s="77">
        <v>2.06314098</v>
      </c>
      <c r="K27" s="78">
        <v>0</v>
      </c>
      <c r="L27" s="78">
        <v>1.1000000000000001E-3</v>
      </c>
      <c r="M27" s="78">
        <v>0</v>
      </c>
    </row>
    <row r="28" spans="2:13">
      <c r="B28" t="s">
        <v>2031</v>
      </c>
      <c r="C28" t="s">
        <v>2032</v>
      </c>
      <c r="D28" t="s">
        <v>123</v>
      </c>
      <c r="E28">
        <v>520034505</v>
      </c>
      <c r="F28" t="s">
        <v>553</v>
      </c>
      <c r="G28" t="s">
        <v>102</v>
      </c>
      <c r="H28" s="77">
        <v>68365.039999999994</v>
      </c>
      <c r="I28" s="77">
        <v>101.422769</v>
      </c>
      <c r="J28" s="77">
        <v>69.337716595957602</v>
      </c>
      <c r="K28" s="78">
        <v>1E-4</v>
      </c>
      <c r="L28" s="78">
        <v>3.85E-2</v>
      </c>
      <c r="M28" s="78">
        <v>6.9999999999999999E-4</v>
      </c>
    </row>
    <row r="29" spans="2:13">
      <c r="B29" t="s">
        <v>2033</v>
      </c>
      <c r="C29" t="s">
        <v>2034</v>
      </c>
      <c r="D29" t="s">
        <v>123</v>
      </c>
      <c r="E29" t="s">
        <v>2035</v>
      </c>
      <c r="F29" t="s">
        <v>1387</v>
      </c>
      <c r="G29" t="s">
        <v>106</v>
      </c>
      <c r="H29" s="77">
        <v>255.01</v>
      </c>
      <c r="I29" s="77">
        <v>824.19640000000004</v>
      </c>
      <c r="J29" s="77">
        <v>8.0897636893743599</v>
      </c>
      <c r="K29" s="78">
        <v>0</v>
      </c>
      <c r="L29" s="78">
        <v>4.4999999999999997E-3</v>
      </c>
      <c r="M29" s="78">
        <v>1E-4</v>
      </c>
    </row>
    <row r="30" spans="2:13">
      <c r="B30" t="s">
        <v>2036</v>
      </c>
      <c r="C30" t="s">
        <v>2037</v>
      </c>
      <c r="D30" t="s">
        <v>123</v>
      </c>
      <c r="E30" t="s">
        <v>2038</v>
      </c>
      <c r="F30" t="s">
        <v>1387</v>
      </c>
      <c r="G30" t="s">
        <v>106</v>
      </c>
      <c r="H30" s="77">
        <v>946.58</v>
      </c>
      <c r="I30" s="77">
        <v>322.1791999999989</v>
      </c>
      <c r="J30" s="77">
        <v>11.738233220864601</v>
      </c>
      <c r="K30" s="78">
        <v>1E-4</v>
      </c>
      <c r="L30" s="78">
        <v>6.4999999999999997E-3</v>
      </c>
      <c r="M30" s="78">
        <v>1E-4</v>
      </c>
    </row>
    <row r="31" spans="2:13">
      <c r="B31" t="s">
        <v>2039</v>
      </c>
      <c r="C31" t="s">
        <v>2040</v>
      </c>
      <c r="D31" t="s">
        <v>123</v>
      </c>
      <c r="E31" t="s">
        <v>2041</v>
      </c>
      <c r="F31" t="s">
        <v>1387</v>
      </c>
      <c r="G31" t="s">
        <v>106</v>
      </c>
      <c r="H31" s="77">
        <v>365.91</v>
      </c>
      <c r="I31" s="77">
        <v>580.20000000000005</v>
      </c>
      <c r="J31" s="77">
        <v>8.1714647971800005</v>
      </c>
      <c r="K31" s="78">
        <v>0</v>
      </c>
      <c r="L31" s="78">
        <v>4.4999999999999997E-3</v>
      </c>
      <c r="M31" s="78">
        <v>1E-4</v>
      </c>
    </row>
    <row r="32" spans="2:13">
      <c r="B32" t="s">
        <v>2042</v>
      </c>
      <c r="C32" t="s">
        <v>2043</v>
      </c>
      <c r="D32" t="s">
        <v>123</v>
      </c>
      <c r="E32" t="s">
        <v>2044</v>
      </c>
      <c r="F32" t="s">
        <v>1387</v>
      </c>
      <c r="G32" t="s">
        <v>106</v>
      </c>
      <c r="H32" s="77">
        <v>929</v>
      </c>
      <c r="I32" s="77">
        <v>369.08190000000002</v>
      </c>
      <c r="J32" s="77">
        <v>13.197339005499</v>
      </c>
      <c r="K32" s="78">
        <v>0</v>
      </c>
      <c r="L32" s="78">
        <v>7.3000000000000001E-3</v>
      </c>
      <c r="M32" s="78">
        <v>1E-4</v>
      </c>
    </row>
    <row r="33" spans="2:13">
      <c r="B33" t="s">
        <v>2045</v>
      </c>
      <c r="C33" t="s">
        <v>2046</v>
      </c>
      <c r="D33" t="s">
        <v>123</v>
      </c>
      <c r="E33" t="s">
        <v>2047</v>
      </c>
      <c r="F33" t="s">
        <v>1387</v>
      </c>
      <c r="G33" t="s">
        <v>106</v>
      </c>
      <c r="H33" s="77">
        <v>5.68</v>
      </c>
      <c r="I33" s="77">
        <v>15266.785099999999</v>
      </c>
      <c r="J33" s="77">
        <v>3.3376734122743201</v>
      </c>
      <c r="K33" s="78">
        <v>1E-4</v>
      </c>
      <c r="L33" s="78">
        <v>1.9E-3</v>
      </c>
      <c r="M33" s="78">
        <v>0</v>
      </c>
    </row>
    <row r="34" spans="2:13">
      <c r="B34" t="s">
        <v>2048</v>
      </c>
      <c r="C34" t="s">
        <v>2049</v>
      </c>
      <c r="D34" t="s">
        <v>123</v>
      </c>
      <c r="E34" t="s">
        <v>2050</v>
      </c>
      <c r="F34" t="s">
        <v>1391</v>
      </c>
      <c r="G34" t="s">
        <v>106</v>
      </c>
      <c r="H34" s="77">
        <v>2391</v>
      </c>
      <c r="I34" s="77">
        <v>6.9478</v>
      </c>
      <c r="J34" s="77">
        <v>0.63940318540200003</v>
      </c>
      <c r="K34" s="78">
        <v>0</v>
      </c>
      <c r="L34" s="78">
        <v>4.0000000000000002E-4</v>
      </c>
      <c r="M34" s="78">
        <v>0</v>
      </c>
    </row>
    <row r="35" spans="2:13">
      <c r="B35" t="s">
        <v>2051</v>
      </c>
      <c r="C35" t="s">
        <v>2052</v>
      </c>
      <c r="D35" t="s">
        <v>123</v>
      </c>
      <c r="E35" t="s">
        <v>2053</v>
      </c>
      <c r="F35" t="s">
        <v>479</v>
      </c>
      <c r="G35" t="s">
        <v>106</v>
      </c>
      <c r="H35" s="77">
        <v>400.97</v>
      </c>
      <c r="I35" s="77">
        <v>1115.549900000002</v>
      </c>
      <c r="J35" s="77">
        <v>17.216655650581501</v>
      </c>
      <c r="K35" s="78">
        <v>0</v>
      </c>
      <c r="L35" s="78">
        <v>9.5999999999999992E-3</v>
      </c>
      <c r="M35" s="78">
        <v>2.0000000000000001E-4</v>
      </c>
    </row>
    <row r="36" spans="2:13">
      <c r="B36" s="79" t="s">
        <v>221</v>
      </c>
      <c r="C36" s="16"/>
      <c r="D36" s="16"/>
      <c r="E36" s="16"/>
      <c r="H36" s="81">
        <v>476862.77</v>
      </c>
      <c r="J36" s="81">
        <v>1406.085340511085</v>
      </c>
      <c r="L36" s="80">
        <v>0.78029999999999999</v>
      </c>
      <c r="M36" s="80">
        <v>1.46E-2</v>
      </c>
    </row>
    <row r="37" spans="2:13">
      <c r="B37" s="79" t="s">
        <v>315</v>
      </c>
      <c r="C37" s="16"/>
      <c r="D37" s="16"/>
      <c r="E37" s="16"/>
      <c r="H37" s="81">
        <v>0</v>
      </c>
      <c r="J37" s="81">
        <v>0</v>
      </c>
      <c r="L37" s="80">
        <v>0</v>
      </c>
      <c r="M37" s="80">
        <v>0</v>
      </c>
    </row>
    <row r="38" spans="2:13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8">
        <v>0</v>
      </c>
    </row>
    <row r="39" spans="2:13">
      <c r="B39" s="79" t="s">
        <v>316</v>
      </c>
      <c r="C39" s="16"/>
      <c r="D39" s="16"/>
      <c r="E39" s="16"/>
      <c r="H39" s="81">
        <v>476862.77</v>
      </c>
      <c r="J39" s="81">
        <v>1406.085340511085</v>
      </c>
      <c r="L39" s="80">
        <v>0.78029999999999999</v>
      </c>
      <c r="M39" s="80">
        <v>1.46E-2</v>
      </c>
    </row>
    <row r="40" spans="2:13">
      <c r="B40" t="s">
        <v>2054</v>
      </c>
      <c r="C40" t="s">
        <v>2055</v>
      </c>
      <c r="D40" t="s">
        <v>123</v>
      </c>
      <c r="E40"/>
      <c r="F40" t="s">
        <v>912</v>
      </c>
      <c r="G40" t="s">
        <v>106</v>
      </c>
      <c r="H40" s="77">
        <v>46.8</v>
      </c>
      <c r="I40" s="77">
        <v>14777.717699999999</v>
      </c>
      <c r="J40" s="77">
        <v>26.619575779976401</v>
      </c>
      <c r="K40" s="78">
        <v>0</v>
      </c>
      <c r="L40" s="78">
        <v>1.4800000000000001E-2</v>
      </c>
      <c r="M40" s="78">
        <v>2.9999999999999997E-4</v>
      </c>
    </row>
    <row r="41" spans="2:13">
      <c r="B41" t="s">
        <v>2056</v>
      </c>
      <c r="C41" t="s">
        <v>2057</v>
      </c>
      <c r="D41" t="s">
        <v>123</v>
      </c>
      <c r="E41"/>
      <c r="F41" t="s">
        <v>912</v>
      </c>
      <c r="G41" t="s">
        <v>106</v>
      </c>
      <c r="H41" s="77">
        <v>9491.07</v>
      </c>
      <c r="I41" s="77">
        <v>94.301699999999968</v>
      </c>
      <c r="J41" s="77">
        <v>34.4494751386733</v>
      </c>
      <c r="K41" s="78">
        <v>0</v>
      </c>
      <c r="L41" s="78">
        <v>1.9099999999999999E-2</v>
      </c>
      <c r="M41" s="78">
        <v>4.0000000000000002E-4</v>
      </c>
    </row>
    <row r="42" spans="2:13">
      <c r="B42" t="s">
        <v>2058</v>
      </c>
      <c r="C42" t="s">
        <v>2059</v>
      </c>
      <c r="D42" t="s">
        <v>123</v>
      </c>
      <c r="E42"/>
      <c r="F42" t="s">
        <v>854</v>
      </c>
      <c r="G42" t="s">
        <v>110</v>
      </c>
      <c r="H42" s="77">
        <v>6933</v>
      </c>
      <c r="I42" s="77">
        <v>100</v>
      </c>
      <c r="J42" s="77">
        <v>28.130647499999998</v>
      </c>
      <c r="K42" s="78">
        <v>1E-4</v>
      </c>
      <c r="L42" s="78">
        <v>1.5599999999999999E-2</v>
      </c>
      <c r="M42" s="78">
        <v>2.9999999999999997E-4</v>
      </c>
    </row>
    <row r="43" spans="2:13">
      <c r="B43" t="s">
        <v>2060</v>
      </c>
      <c r="C43" t="s">
        <v>2061</v>
      </c>
      <c r="D43" t="s">
        <v>123</v>
      </c>
      <c r="E43"/>
      <c r="F43" t="s">
        <v>854</v>
      </c>
      <c r="G43" t="s">
        <v>110</v>
      </c>
      <c r="H43" s="77">
        <v>17393.13</v>
      </c>
      <c r="I43" s="77">
        <v>83.509799999999998</v>
      </c>
      <c r="J43" s="77">
        <v>58.935057971372601</v>
      </c>
      <c r="K43" s="78">
        <v>2.9999999999999997E-4</v>
      </c>
      <c r="L43" s="78">
        <v>3.27E-2</v>
      </c>
      <c r="M43" s="78">
        <v>5.9999999999999995E-4</v>
      </c>
    </row>
    <row r="44" spans="2:13">
      <c r="B44" t="s">
        <v>2062</v>
      </c>
      <c r="C44" t="s">
        <v>2063</v>
      </c>
      <c r="D44" t="s">
        <v>123</v>
      </c>
      <c r="E44"/>
      <c r="F44" t="s">
        <v>854</v>
      </c>
      <c r="G44" t="s">
        <v>110</v>
      </c>
      <c r="H44" s="77">
        <v>6330.76</v>
      </c>
      <c r="I44" s="77">
        <v>63.360500000000002</v>
      </c>
      <c r="J44" s="77">
        <v>16.275448827613499</v>
      </c>
      <c r="K44" s="78">
        <v>2.0000000000000001E-4</v>
      </c>
      <c r="L44" s="78">
        <v>8.9999999999999993E-3</v>
      </c>
      <c r="M44" s="78">
        <v>2.0000000000000001E-4</v>
      </c>
    </row>
    <row r="45" spans="2:13">
      <c r="B45" t="s">
        <v>2064</v>
      </c>
      <c r="C45" t="s">
        <v>2065</v>
      </c>
      <c r="D45" t="s">
        <v>123</v>
      </c>
      <c r="E45"/>
      <c r="F45" t="s">
        <v>854</v>
      </c>
      <c r="G45" t="s">
        <v>110</v>
      </c>
      <c r="H45" s="77">
        <v>2980</v>
      </c>
      <c r="I45" s="77">
        <v>100</v>
      </c>
      <c r="J45" s="77">
        <v>12.09135</v>
      </c>
      <c r="K45" s="78">
        <v>4.0000000000000002E-4</v>
      </c>
      <c r="L45" s="78">
        <v>6.7000000000000002E-3</v>
      </c>
      <c r="M45" s="78">
        <v>1E-4</v>
      </c>
    </row>
    <row r="46" spans="2:13">
      <c r="B46" t="s">
        <v>2066</v>
      </c>
      <c r="C46" t="s">
        <v>2067</v>
      </c>
      <c r="D46" t="s">
        <v>123</v>
      </c>
      <c r="E46"/>
      <c r="F46" t="s">
        <v>854</v>
      </c>
      <c r="G46" t="s">
        <v>106</v>
      </c>
      <c r="H46" s="77">
        <v>38757.29</v>
      </c>
      <c r="I46" s="77">
        <v>218.58120000000031</v>
      </c>
      <c r="J46" s="77">
        <v>326.07245969292899</v>
      </c>
      <c r="K46" s="78">
        <v>1E-4</v>
      </c>
      <c r="L46" s="78">
        <v>0.18099999999999999</v>
      </c>
      <c r="M46" s="78">
        <v>3.3999999999999998E-3</v>
      </c>
    </row>
    <row r="47" spans="2:13">
      <c r="B47" t="s">
        <v>2068</v>
      </c>
      <c r="C47" t="s">
        <v>2069</v>
      </c>
      <c r="D47" t="s">
        <v>123</v>
      </c>
      <c r="E47"/>
      <c r="F47" t="s">
        <v>854</v>
      </c>
      <c r="G47" t="s">
        <v>106</v>
      </c>
      <c r="H47" s="77">
        <v>37318.699999999997</v>
      </c>
      <c r="I47" s="77">
        <v>96.480900000000204</v>
      </c>
      <c r="J47" s="77">
        <v>138.58485245132701</v>
      </c>
      <c r="K47" s="78">
        <v>2.9999999999999997E-4</v>
      </c>
      <c r="L47" s="78">
        <v>7.6899999999999996E-2</v>
      </c>
      <c r="M47" s="78">
        <v>1.4E-3</v>
      </c>
    </row>
    <row r="48" spans="2:13">
      <c r="B48" t="s">
        <v>2070</v>
      </c>
      <c r="C48" t="s">
        <v>2071</v>
      </c>
      <c r="D48" t="s">
        <v>123</v>
      </c>
      <c r="E48"/>
      <c r="F48" t="s">
        <v>854</v>
      </c>
      <c r="G48" t="s">
        <v>106</v>
      </c>
      <c r="H48" s="77">
        <v>3654.58</v>
      </c>
      <c r="I48" s="77">
        <v>100</v>
      </c>
      <c r="J48" s="77">
        <v>14.066478419999999</v>
      </c>
      <c r="K48" s="78">
        <v>2.0000000000000001E-4</v>
      </c>
      <c r="L48" s="78">
        <v>7.7999999999999996E-3</v>
      </c>
      <c r="M48" s="78">
        <v>1E-4</v>
      </c>
    </row>
    <row r="49" spans="2:13">
      <c r="B49" t="s">
        <v>2072</v>
      </c>
      <c r="C49" t="s">
        <v>2073</v>
      </c>
      <c r="D49" t="s">
        <v>123</v>
      </c>
      <c r="E49"/>
      <c r="F49" t="s">
        <v>854</v>
      </c>
      <c r="G49" t="s">
        <v>106</v>
      </c>
      <c r="H49" s="77">
        <v>63358.28</v>
      </c>
      <c r="I49" s="77">
        <v>142.97959999999981</v>
      </c>
      <c r="J49" s="77">
        <v>348.67865953157701</v>
      </c>
      <c r="K49" s="78">
        <v>1E-4</v>
      </c>
      <c r="L49" s="78">
        <v>0.19350000000000001</v>
      </c>
      <c r="M49" s="78">
        <v>3.5999999999999999E-3</v>
      </c>
    </row>
    <row r="50" spans="2:13">
      <c r="B50" t="s">
        <v>2074</v>
      </c>
      <c r="C50" t="s">
        <v>2075</v>
      </c>
      <c r="D50" t="s">
        <v>123</v>
      </c>
      <c r="E50"/>
      <c r="F50" t="s">
        <v>866</v>
      </c>
      <c r="G50" t="s">
        <v>106</v>
      </c>
      <c r="H50" s="77">
        <v>292.19</v>
      </c>
      <c r="I50" s="77">
        <v>2257.4877000000029</v>
      </c>
      <c r="J50" s="77">
        <v>25.388594092614898</v>
      </c>
      <c r="K50" s="78">
        <v>0</v>
      </c>
      <c r="L50" s="78">
        <v>1.41E-2</v>
      </c>
      <c r="M50" s="78">
        <v>2.9999999999999997E-4</v>
      </c>
    </row>
    <row r="51" spans="2:13">
      <c r="B51" t="s">
        <v>2076</v>
      </c>
      <c r="C51" t="s">
        <v>2077</v>
      </c>
      <c r="D51" t="s">
        <v>123</v>
      </c>
      <c r="E51"/>
      <c r="F51" t="s">
        <v>866</v>
      </c>
      <c r="G51" t="s">
        <v>106</v>
      </c>
      <c r="H51" s="77">
        <v>369.98</v>
      </c>
      <c r="I51" s="77">
        <v>2472.2510000000002</v>
      </c>
      <c r="J51" s="77">
        <v>35.206165027480203</v>
      </c>
      <c r="K51" s="78">
        <v>0</v>
      </c>
      <c r="L51" s="78">
        <v>1.95E-2</v>
      </c>
      <c r="M51" s="78">
        <v>4.0000000000000002E-4</v>
      </c>
    </row>
    <row r="52" spans="2:13">
      <c r="B52" t="s">
        <v>2078</v>
      </c>
      <c r="C52" t="s">
        <v>2079</v>
      </c>
      <c r="D52" t="s">
        <v>123</v>
      </c>
      <c r="E52"/>
      <c r="F52" t="s">
        <v>894</v>
      </c>
      <c r="G52" t="s">
        <v>110</v>
      </c>
      <c r="H52" s="77">
        <v>5723.04</v>
      </c>
      <c r="I52" s="77">
        <v>97.475800000000007</v>
      </c>
      <c r="J52" s="77">
        <v>22.635084391178399</v>
      </c>
      <c r="K52" s="78">
        <v>2.0000000000000001E-4</v>
      </c>
      <c r="L52" s="78">
        <v>1.26E-2</v>
      </c>
      <c r="M52" s="78">
        <v>2.0000000000000001E-4</v>
      </c>
    </row>
    <row r="53" spans="2:13">
      <c r="B53" t="s">
        <v>2080</v>
      </c>
      <c r="C53" t="s">
        <v>2081</v>
      </c>
      <c r="D53" t="s">
        <v>123</v>
      </c>
      <c r="E53"/>
      <c r="F53" t="s">
        <v>894</v>
      </c>
      <c r="G53" t="s">
        <v>106</v>
      </c>
      <c r="H53" s="77">
        <v>47649.55</v>
      </c>
      <c r="I53" s="77">
        <v>90.118700000000189</v>
      </c>
      <c r="J53" s="77">
        <v>165.28050565600699</v>
      </c>
      <c r="K53" s="78">
        <v>2.0000000000000001E-4</v>
      </c>
      <c r="L53" s="78">
        <v>9.1700000000000004E-2</v>
      </c>
      <c r="M53" s="78">
        <v>1.6999999999999999E-3</v>
      </c>
    </row>
    <row r="54" spans="2:13">
      <c r="B54" t="s">
        <v>2082</v>
      </c>
      <c r="C54" t="s">
        <v>2083</v>
      </c>
      <c r="D54" t="s">
        <v>123</v>
      </c>
      <c r="E54"/>
      <c r="F54" t="s">
        <v>945</v>
      </c>
      <c r="G54" t="s">
        <v>106</v>
      </c>
      <c r="H54" s="77">
        <v>161.68</v>
      </c>
      <c r="I54" s="77">
        <v>4245.3095000000003</v>
      </c>
      <c r="J54" s="77">
        <v>26.4188293220604</v>
      </c>
      <c r="K54" s="78">
        <v>0</v>
      </c>
      <c r="L54" s="78">
        <v>1.47E-2</v>
      </c>
      <c r="M54" s="78">
        <v>2.9999999999999997E-4</v>
      </c>
    </row>
    <row r="55" spans="2:13">
      <c r="B55" t="s">
        <v>2084</v>
      </c>
      <c r="C55" t="s">
        <v>2085</v>
      </c>
      <c r="D55" t="s">
        <v>123</v>
      </c>
      <c r="E55"/>
      <c r="F55" t="s">
        <v>945</v>
      </c>
      <c r="G55" t="s">
        <v>106</v>
      </c>
      <c r="H55" s="77">
        <v>488.99</v>
      </c>
      <c r="I55" s="77">
        <v>3362.7688000000012</v>
      </c>
      <c r="J55" s="77">
        <v>63.291428544056899</v>
      </c>
      <c r="K55" s="78">
        <v>0</v>
      </c>
      <c r="L55" s="78">
        <v>3.5099999999999999E-2</v>
      </c>
      <c r="M55" s="78">
        <v>6.9999999999999999E-4</v>
      </c>
    </row>
    <row r="56" spans="2:13">
      <c r="B56" t="s">
        <v>2086</v>
      </c>
      <c r="C56" t="s">
        <v>2087</v>
      </c>
      <c r="D56" t="s">
        <v>123</v>
      </c>
      <c r="E56"/>
      <c r="F56" t="s">
        <v>1348</v>
      </c>
      <c r="G56" t="s">
        <v>102</v>
      </c>
      <c r="H56" s="77">
        <v>18420</v>
      </c>
      <c r="I56" s="77">
        <v>183</v>
      </c>
      <c r="J56" s="77">
        <v>33.708599999999997</v>
      </c>
      <c r="K56" s="78">
        <v>0</v>
      </c>
      <c r="L56" s="78">
        <v>1.8700000000000001E-2</v>
      </c>
      <c r="M56" s="78">
        <v>2.9999999999999997E-4</v>
      </c>
    </row>
    <row r="57" spans="2:13">
      <c r="B57" t="s">
        <v>2088</v>
      </c>
      <c r="C57" t="s">
        <v>2089</v>
      </c>
      <c r="D57" t="s">
        <v>123</v>
      </c>
      <c r="E57"/>
      <c r="F57" t="s">
        <v>598</v>
      </c>
      <c r="G57" t="s">
        <v>106</v>
      </c>
      <c r="H57" s="77">
        <v>216378.23</v>
      </c>
      <c r="I57" s="77">
        <v>1E-4</v>
      </c>
      <c r="J57" s="77">
        <v>8.3283980727000002E-4</v>
      </c>
      <c r="K57" s="78">
        <v>0</v>
      </c>
      <c r="L57" s="78">
        <v>0</v>
      </c>
      <c r="M57" s="78">
        <v>0</v>
      </c>
    </row>
    <row r="58" spans="2:13">
      <c r="B58" t="s">
        <v>2090</v>
      </c>
      <c r="C58" t="s">
        <v>2091</v>
      </c>
      <c r="D58" t="s">
        <v>123</v>
      </c>
      <c r="E58"/>
      <c r="F58" t="s">
        <v>1387</v>
      </c>
      <c r="G58" t="s">
        <v>106</v>
      </c>
      <c r="H58" s="77">
        <v>1115.5</v>
      </c>
      <c r="I58" s="77">
        <v>704.57380000000001</v>
      </c>
      <c r="J58" s="77">
        <v>30.251295324411</v>
      </c>
      <c r="K58" s="78">
        <v>0</v>
      </c>
      <c r="L58" s="78">
        <v>1.6799999999999999E-2</v>
      </c>
      <c r="M58" s="78">
        <v>2.9999999999999997E-4</v>
      </c>
    </row>
    <row r="59" spans="2:13">
      <c r="B59" t="s">
        <v>223</v>
      </c>
      <c r="C59" s="16"/>
      <c r="D59" s="16"/>
      <c r="E59" s="16"/>
    </row>
    <row r="60" spans="2:13">
      <c r="B60" t="s">
        <v>309</v>
      </c>
      <c r="C60" s="16"/>
      <c r="D60" s="16"/>
      <c r="E60" s="16"/>
    </row>
    <row r="61" spans="2:13">
      <c r="B61" t="s">
        <v>310</v>
      </c>
      <c r="C61" s="16"/>
      <c r="D61" s="16"/>
      <c r="E61" s="16"/>
    </row>
    <row r="62" spans="2:13">
      <c r="B62" t="s">
        <v>311</v>
      </c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20" workbookViewId="0">
      <selection activeCell="C120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2406</v>
      </c>
    </row>
    <row r="3" spans="2:55" s="1" customFormat="1">
      <c r="B3" s="2" t="s">
        <v>2</v>
      </c>
      <c r="C3" s="26" t="s">
        <v>2407</v>
      </c>
    </row>
    <row r="4" spans="2:55" s="1" customFormat="1">
      <c r="B4" s="2" t="s">
        <v>3</v>
      </c>
      <c r="C4" s="83" t="s">
        <v>196</v>
      </c>
    </row>
    <row r="6" spans="2:5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55" ht="26.25" customHeight="1">
      <c r="B7" s="113" t="s">
        <v>139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2748621.35</v>
      </c>
      <c r="G11" s="7"/>
      <c r="H11" s="75">
        <v>9636.0473309980389</v>
      </c>
      <c r="I11" s="7"/>
      <c r="J11" s="76">
        <v>1</v>
      </c>
      <c r="K11" s="76">
        <v>9.9699999999999997E-2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352250.75</v>
      </c>
      <c r="H12" s="81">
        <v>656.55896141034111</v>
      </c>
      <c r="J12" s="80">
        <v>6.8099999999999994E-2</v>
      </c>
      <c r="K12" s="80">
        <v>6.7999999999999996E-3</v>
      </c>
    </row>
    <row r="13" spans="2:55">
      <c r="B13" s="79" t="s">
        <v>2092</v>
      </c>
      <c r="C13" s="16"/>
      <c r="F13" s="81">
        <v>23534.71</v>
      </c>
      <c r="H13" s="81">
        <v>95.446718227745095</v>
      </c>
      <c r="J13" s="80">
        <v>9.9000000000000008E-3</v>
      </c>
      <c r="K13" s="80">
        <v>1E-3</v>
      </c>
    </row>
    <row r="14" spans="2:55">
      <c r="B14" t="s">
        <v>2093</v>
      </c>
      <c r="C14" t="s">
        <v>2094</v>
      </c>
      <c r="D14" t="s">
        <v>106</v>
      </c>
      <c r="E14" s="86">
        <v>44560</v>
      </c>
      <c r="F14" s="77">
        <v>861.49</v>
      </c>
      <c r="G14" s="77">
        <v>102.7159</v>
      </c>
      <c r="H14" s="77">
        <v>3.40593085939659</v>
      </c>
      <c r="I14" s="78">
        <v>0</v>
      </c>
      <c r="J14" s="78">
        <v>4.0000000000000002E-4</v>
      </c>
      <c r="K14" s="78">
        <v>0</v>
      </c>
      <c r="W14" s="93"/>
    </row>
    <row r="15" spans="2:55">
      <c r="B15" t="s">
        <v>2095</v>
      </c>
      <c r="C15" t="s">
        <v>2096</v>
      </c>
      <c r="D15" t="s">
        <v>106</v>
      </c>
      <c r="E15" s="86">
        <v>44621</v>
      </c>
      <c r="F15" s="77">
        <v>1550.18</v>
      </c>
      <c r="G15" s="77">
        <v>80.816400000000002</v>
      </c>
      <c r="H15" s="77">
        <v>4.8220259279824802</v>
      </c>
      <c r="I15" s="78">
        <v>0</v>
      </c>
      <c r="J15" s="78">
        <v>5.0000000000000001E-4</v>
      </c>
      <c r="K15" s="78">
        <v>0</v>
      </c>
      <c r="W15" s="93"/>
    </row>
    <row r="16" spans="2:55">
      <c r="B16" t="s">
        <v>2097</v>
      </c>
      <c r="C16" t="s">
        <v>2098</v>
      </c>
      <c r="D16" t="s">
        <v>106</v>
      </c>
      <c r="E16" s="86">
        <v>44581</v>
      </c>
      <c r="F16" s="77">
        <v>435.02</v>
      </c>
      <c r="G16" s="77">
        <v>111.79519999999999</v>
      </c>
      <c r="H16" s="77">
        <v>1.8718898628249601</v>
      </c>
      <c r="I16" s="78">
        <v>0</v>
      </c>
      <c r="J16" s="78">
        <v>2.0000000000000001E-4</v>
      </c>
      <c r="K16" s="78">
        <v>0</v>
      </c>
      <c r="W16" s="93"/>
    </row>
    <row r="17" spans="2:23">
      <c r="B17" t="s">
        <v>2099</v>
      </c>
      <c r="C17" t="s">
        <v>2100</v>
      </c>
      <c r="D17" t="s">
        <v>106</v>
      </c>
      <c r="E17" s="86">
        <v>44279</v>
      </c>
      <c r="F17" s="77">
        <v>1592.17</v>
      </c>
      <c r="G17" s="77">
        <v>101.1169</v>
      </c>
      <c r="H17" s="77">
        <v>6.1967088919637696</v>
      </c>
      <c r="I17" s="78">
        <v>2.0000000000000001E-4</v>
      </c>
      <c r="J17" s="78">
        <v>5.9999999999999995E-4</v>
      </c>
      <c r="K17" s="78">
        <v>1E-4</v>
      </c>
      <c r="W17" s="93"/>
    </row>
    <row r="18" spans="2:23">
      <c r="B18" t="s">
        <v>2101</v>
      </c>
      <c r="C18" t="s">
        <v>2102</v>
      </c>
      <c r="D18" t="s">
        <v>106</v>
      </c>
      <c r="E18" s="86">
        <v>44196</v>
      </c>
      <c r="F18" s="77">
        <v>14808</v>
      </c>
      <c r="G18" s="77">
        <v>109.684</v>
      </c>
      <c r="H18" s="77">
        <v>62.515483865279997</v>
      </c>
      <c r="I18" s="78">
        <v>2.0000000000000001E-4</v>
      </c>
      <c r="J18" s="78">
        <v>6.4999999999999997E-3</v>
      </c>
      <c r="K18" s="78">
        <v>5.9999999999999995E-4</v>
      </c>
      <c r="W18" s="93"/>
    </row>
    <row r="19" spans="2:23">
      <c r="B19" t="s">
        <v>2103</v>
      </c>
      <c r="C19" t="s">
        <v>2104</v>
      </c>
      <c r="D19" t="s">
        <v>106</v>
      </c>
      <c r="E19" s="86">
        <v>44257</v>
      </c>
      <c r="F19" s="77">
        <v>4287.8500000000004</v>
      </c>
      <c r="G19" s="77">
        <v>100.79219999999999</v>
      </c>
      <c r="H19" s="77">
        <v>16.634678820297299</v>
      </c>
      <c r="I19" s="78">
        <v>5.0000000000000001E-4</v>
      </c>
      <c r="J19" s="78">
        <v>1.6999999999999999E-3</v>
      </c>
      <c r="K19" s="78">
        <v>2.0000000000000001E-4</v>
      </c>
    </row>
    <row r="20" spans="2:23">
      <c r="B20" s="79" t="s">
        <v>2105</v>
      </c>
      <c r="C20" s="16"/>
      <c r="F20" s="81">
        <v>11.39</v>
      </c>
      <c r="H20" s="81">
        <v>27.747485537159999</v>
      </c>
      <c r="J20" s="80">
        <v>2.8999999999999998E-3</v>
      </c>
      <c r="K20" s="80">
        <v>2.9999999999999997E-4</v>
      </c>
    </row>
    <row r="21" spans="2:23">
      <c r="B21" t="s">
        <v>2106</v>
      </c>
      <c r="C21" t="s">
        <v>2107</v>
      </c>
      <c r="D21" t="s">
        <v>106</v>
      </c>
      <c r="E21" s="86">
        <v>45103</v>
      </c>
      <c r="F21" s="77">
        <v>1.08</v>
      </c>
      <c r="G21" s="77">
        <v>126356.95</v>
      </c>
      <c r="H21" s="77">
        <v>5.2525573259399998</v>
      </c>
      <c r="I21" s="78">
        <v>0</v>
      </c>
      <c r="J21" s="78">
        <v>5.0000000000000001E-4</v>
      </c>
      <c r="K21" s="78">
        <v>1E-4</v>
      </c>
      <c r="W21" s="93"/>
    </row>
    <row r="22" spans="2:23">
      <c r="B22" t="s">
        <v>2108</v>
      </c>
      <c r="C22" t="s">
        <v>2109</v>
      </c>
      <c r="D22" t="s">
        <v>102</v>
      </c>
      <c r="E22" s="86">
        <v>45158</v>
      </c>
      <c r="F22" s="77">
        <v>9</v>
      </c>
      <c r="G22" s="77">
        <v>179087.5435</v>
      </c>
      <c r="H22" s="77">
        <v>16.117878914999999</v>
      </c>
      <c r="I22" s="78">
        <v>0</v>
      </c>
      <c r="J22" s="78">
        <v>1.6999999999999999E-3</v>
      </c>
      <c r="K22" s="78">
        <v>2.0000000000000001E-4</v>
      </c>
      <c r="W22" s="93"/>
    </row>
    <row r="23" spans="2:23">
      <c r="B23" t="s">
        <v>2110</v>
      </c>
      <c r="C23" t="s">
        <v>2111</v>
      </c>
      <c r="D23" t="s">
        <v>106</v>
      </c>
      <c r="E23" s="86">
        <v>45103</v>
      </c>
      <c r="F23" s="77">
        <v>1.31</v>
      </c>
      <c r="G23" s="77">
        <v>126473.8</v>
      </c>
      <c r="H23" s="77">
        <v>6.3770492962200001</v>
      </c>
      <c r="I23" s="78">
        <v>0</v>
      </c>
      <c r="J23" s="78">
        <v>6.9999999999999999E-4</v>
      </c>
      <c r="K23" s="78">
        <v>1E-4</v>
      </c>
      <c r="W23" s="93"/>
    </row>
    <row r="24" spans="2:23">
      <c r="B24" s="79" t="s">
        <v>2112</v>
      </c>
      <c r="C24" s="16"/>
      <c r="F24" s="81">
        <v>62567.06</v>
      </c>
      <c r="H24" s="81">
        <v>60.4550313065456</v>
      </c>
      <c r="J24" s="80">
        <v>6.3E-3</v>
      </c>
      <c r="K24" s="80">
        <v>5.9999999999999995E-4</v>
      </c>
    </row>
    <row r="25" spans="2:23">
      <c r="B25" t="s">
        <v>2113</v>
      </c>
      <c r="C25" t="s">
        <v>2114</v>
      </c>
      <c r="D25" t="s">
        <v>102</v>
      </c>
      <c r="E25" s="86">
        <v>44655</v>
      </c>
      <c r="F25" s="77">
        <v>62567.06</v>
      </c>
      <c r="G25" s="77">
        <v>96.624375999999998</v>
      </c>
      <c r="H25" s="77">
        <v>60.4550313065456</v>
      </c>
      <c r="I25" s="78">
        <v>2.0000000000000001E-4</v>
      </c>
      <c r="J25" s="78">
        <v>6.3E-3</v>
      </c>
      <c r="K25" s="78">
        <v>5.9999999999999995E-4</v>
      </c>
      <c r="W25" s="93"/>
    </row>
    <row r="26" spans="2:23">
      <c r="B26" s="79" t="s">
        <v>2115</v>
      </c>
      <c r="C26" s="16"/>
      <c r="F26" s="81">
        <v>266137.59000000003</v>
      </c>
      <c r="H26" s="81">
        <v>472.90972633889044</v>
      </c>
      <c r="J26" s="80">
        <v>4.9099999999999998E-2</v>
      </c>
      <c r="K26" s="80">
        <v>4.8999999999999998E-3</v>
      </c>
    </row>
    <row r="27" spans="2:23">
      <c r="B27" t="s">
        <v>2116</v>
      </c>
      <c r="C27" t="s">
        <v>2117</v>
      </c>
      <c r="D27" t="s">
        <v>102</v>
      </c>
      <c r="E27" s="86">
        <v>44166</v>
      </c>
      <c r="F27" s="77">
        <v>76562.679999999993</v>
      </c>
      <c r="G27" s="77">
        <v>50.583084999999997</v>
      </c>
      <c r="H27" s="77">
        <v>38.727765502677997</v>
      </c>
      <c r="I27" s="78">
        <v>2.0000000000000001E-4</v>
      </c>
      <c r="J27" s="78">
        <v>4.0000000000000001E-3</v>
      </c>
      <c r="K27" s="78">
        <v>4.0000000000000002E-4</v>
      </c>
      <c r="W27" s="93"/>
    </row>
    <row r="28" spans="2:23">
      <c r="B28" t="s">
        <v>2118</v>
      </c>
      <c r="C28" t="s">
        <v>2119</v>
      </c>
      <c r="D28" t="s">
        <v>106</v>
      </c>
      <c r="E28" s="86">
        <v>44759</v>
      </c>
      <c r="F28" s="77">
        <v>3821.9</v>
      </c>
      <c r="G28" s="77">
        <v>100.8783</v>
      </c>
      <c r="H28" s="77">
        <v>14.8396953608973</v>
      </c>
      <c r="I28" s="78">
        <v>4.0000000000000002E-4</v>
      </c>
      <c r="J28" s="78">
        <v>1.5E-3</v>
      </c>
      <c r="K28" s="78">
        <v>2.0000000000000001E-4</v>
      </c>
    </row>
    <row r="29" spans="2:23">
      <c r="B29" t="s">
        <v>2120</v>
      </c>
      <c r="C29" t="s">
        <v>2121</v>
      </c>
      <c r="D29" t="s">
        <v>110</v>
      </c>
      <c r="E29" s="86">
        <v>44743</v>
      </c>
      <c r="F29" s="77">
        <v>1872.05</v>
      </c>
      <c r="G29" s="77">
        <v>92.325099999999935</v>
      </c>
      <c r="H29" s="77">
        <v>7.0128695301866202</v>
      </c>
      <c r="I29" s="78">
        <v>0</v>
      </c>
      <c r="J29" s="78">
        <v>6.9999999999999999E-4</v>
      </c>
      <c r="K29" s="78">
        <v>1E-4</v>
      </c>
      <c r="W29" s="93"/>
    </row>
    <row r="30" spans="2:23">
      <c r="B30" t="s">
        <v>2122</v>
      </c>
      <c r="C30" t="s">
        <v>2123</v>
      </c>
      <c r="D30" t="s">
        <v>102</v>
      </c>
      <c r="E30" s="86">
        <v>44317</v>
      </c>
      <c r="F30" s="77">
        <v>62727</v>
      </c>
      <c r="G30" s="77">
        <v>105.353357</v>
      </c>
      <c r="H30" s="77">
        <v>66.085000245390006</v>
      </c>
      <c r="I30" s="78">
        <v>0</v>
      </c>
      <c r="J30" s="78">
        <v>6.8999999999999999E-3</v>
      </c>
      <c r="K30" s="78">
        <v>6.9999999999999999E-4</v>
      </c>
      <c r="W30" s="93"/>
    </row>
    <row r="31" spans="2:23">
      <c r="B31" t="s">
        <v>2124</v>
      </c>
      <c r="C31" t="s">
        <v>2125</v>
      </c>
      <c r="D31" t="s">
        <v>106</v>
      </c>
      <c r="E31" s="86">
        <v>42736</v>
      </c>
      <c r="F31" s="77">
        <v>11648.14</v>
      </c>
      <c r="G31" s="77">
        <v>115.08450000000001</v>
      </c>
      <c r="H31" s="77">
        <v>51.596628957776701</v>
      </c>
      <c r="I31" s="78">
        <v>2.9999999999999997E-4</v>
      </c>
      <c r="J31" s="78">
        <v>5.4000000000000003E-3</v>
      </c>
      <c r="K31" s="78">
        <v>5.0000000000000001E-4</v>
      </c>
      <c r="W31" s="93"/>
    </row>
    <row r="32" spans="2:23">
      <c r="B32" t="s">
        <v>2126</v>
      </c>
      <c r="C32" t="s">
        <v>2127</v>
      </c>
      <c r="D32" t="s">
        <v>106</v>
      </c>
      <c r="E32" s="86">
        <v>44317</v>
      </c>
      <c r="F32" s="77">
        <v>7894.43</v>
      </c>
      <c r="G32" s="77">
        <v>124.24440000000007</v>
      </c>
      <c r="H32" s="77">
        <v>37.752482282455098</v>
      </c>
      <c r="I32" s="78">
        <v>0</v>
      </c>
      <c r="J32" s="78">
        <v>3.8999999999999998E-3</v>
      </c>
      <c r="K32" s="78">
        <v>4.0000000000000002E-4</v>
      </c>
      <c r="W32" s="93"/>
    </row>
    <row r="33" spans="2:23">
      <c r="B33" t="s">
        <v>2128</v>
      </c>
      <c r="C33" t="s">
        <v>2129</v>
      </c>
      <c r="D33" t="s">
        <v>106</v>
      </c>
      <c r="E33" s="86">
        <v>42555</v>
      </c>
      <c r="F33" s="77">
        <v>2123.36</v>
      </c>
      <c r="G33" s="77">
        <v>100.1348</v>
      </c>
      <c r="H33" s="77">
        <v>8.1838295914387196</v>
      </c>
      <c r="I33" s="78">
        <v>4.0000000000000002E-4</v>
      </c>
      <c r="J33" s="78">
        <v>8.0000000000000004E-4</v>
      </c>
      <c r="K33" s="78">
        <v>1E-4</v>
      </c>
      <c r="W33" s="93"/>
    </row>
    <row r="34" spans="2:23">
      <c r="B34" t="s">
        <v>2130</v>
      </c>
      <c r="C34" t="s">
        <v>2131</v>
      </c>
      <c r="D34" t="s">
        <v>106</v>
      </c>
      <c r="E34" s="86">
        <v>44760</v>
      </c>
      <c r="F34" s="77">
        <v>28430.87</v>
      </c>
      <c r="G34" s="77">
        <v>105.34790000000021</v>
      </c>
      <c r="H34" s="77">
        <v>115.282647987914</v>
      </c>
      <c r="I34" s="78">
        <v>0</v>
      </c>
      <c r="J34" s="78">
        <v>1.2E-2</v>
      </c>
      <c r="K34" s="78">
        <v>1.1999999999999999E-3</v>
      </c>
      <c r="W34" s="93"/>
    </row>
    <row r="35" spans="2:23">
      <c r="B35" t="s">
        <v>2132</v>
      </c>
      <c r="C35" t="s">
        <v>2133</v>
      </c>
      <c r="D35" t="s">
        <v>106</v>
      </c>
      <c r="E35" s="86">
        <v>45093</v>
      </c>
      <c r="F35" s="77">
        <v>738.72</v>
      </c>
      <c r="G35" s="77">
        <v>125.0609</v>
      </c>
      <c r="H35" s="77">
        <v>3.5558981899675199</v>
      </c>
      <c r="I35" s="78">
        <v>0</v>
      </c>
      <c r="J35" s="78">
        <v>4.0000000000000002E-4</v>
      </c>
      <c r="K35" s="78">
        <v>0</v>
      </c>
      <c r="W35" s="93"/>
    </row>
    <row r="36" spans="2:23">
      <c r="B36" t="s">
        <v>2134</v>
      </c>
      <c r="C36" t="s">
        <v>2135</v>
      </c>
      <c r="D36" t="s">
        <v>106</v>
      </c>
      <c r="E36" s="86">
        <v>42403</v>
      </c>
      <c r="F36" s="77">
        <v>16121.38</v>
      </c>
      <c r="G36" s="77">
        <v>121.08059999999996</v>
      </c>
      <c r="H36" s="77">
        <v>75.131955120645699</v>
      </c>
      <c r="I36" s="78">
        <v>2.9999999999999997E-4</v>
      </c>
      <c r="J36" s="78">
        <v>7.7999999999999996E-3</v>
      </c>
      <c r="K36" s="78">
        <v>8.0000000000000004E-4</v>
      </c>
      <c r="W36" s="93"/>
    </row>
    <row r="37" spans="2:23">
      <c r="B37" t="s">
        <v>2136</v>
      </c>
      <c r="C37" t="s">
        <v>2137</v>
      </c>
      <c r="D37" t="s">
        <v>102</v>
      </c>
      <c r="E37" s="86">
        <v>44308</v>
      </c>
      <c r="F37" s="77">
        <v>9954.56</v>
      </c>
      <c r="G37" s="77">
        <v>100.90159300000001</v>
      </c>
      <c r="H37" s="77">
        <v>10.044309616140801</v>
      </c>
      <c r="I37" s="78">
        <v>5.0000000000000001E-4</v>
      </c>
      <c r="J37" s="78">
        <v>1E-3</v>
      </c>
      <c r="K37" s="78">
        <v>1E-4</v>
      </c>
      <c r="W37" s="93"/>
    </row>
    <row r="38" spans="2:23">
      <c r="B38" t="s">
        <v>2138</v>
      </c>
      <c r="C38" t="s">
        <v>2139</v>
      </c>
      <c r="D38" t="s">
        <v>102</v>
      </c>
      <c r="E38" s="86">
        <v>44311</v>
      </c>
      <c r="F38" s="77">
        <v>44242.5</v>
      </c>
      <c r="G38" s="77">
        <v>101.026488</v>
      </c>
      <c r="H38" s="77">
        <v>44.696643953399999</v>
      </c>
      <c r="I38" s="78">
        <v>5.0000000000000001E-4</v>
      </c>
      <c r="J38" s="78">
        <v>4.5999999999999999E-3</v>
      </c>
      <c r="K38" s="78">
        <v>5.0000000000000001E-4</v>
      </c>
    </row>
    <row r="39" spans="2:23">
      <c r="B39" s="79" t="s">
        <v>221</v>
      </c>
      <c r="C39" s="16"/>
      <c r="F39" s="81">
        <v>2396370.6</v>
      </c>
      <c r="H39" s="81">
        <v>8979.4883695876979</v>
      </c>
      <c r="J39" s="80">
        <v>0.93189999999999995</v>
      </c>
      <c r="K39" s="80">
        <v>9.2899999999999996E-2</v>
      </c>
    </row>
    <row r="40" spans="2:23">
      <c r="B40" s="79" t="s">
        <v>2140</v>
      </c>
      <c r="C40" s="16"/>
      <c r="F40" s="81">
        <v>139399.85999999999</v>
      </c>
      <c r="H40" s="81">
        <v>620.62848433370982</v>
      </c>
      <c r="J40" s="80">
        <v>6.4399999999999999E-2</v>
      </c>
      <c r="K40" s="80">
        <v>6.4000000000000003E-3</v>
      </c>
    </row>
    <row r="41" spans="2:23">
      <c r="B41" t="s">
        <v>2141</v>
      </c>
      <c r="C41" t="s">
        <v>2142</v>
      </c>
      <c r="D41" t="s">
        <v>106</v>
      </c>
      <c r="E41" s="86">
        <v>43795</v>
      </c>
      <c r="F41" s="77">
        <v>32107.81</v>
      </c>
      <c r="G41" s="77">
        <v>147.65119999999976</v>
      </c>
      <c r="H41" s="77">
        <v>182.47172445431301</v>
      </c>
      <c r="I41" s="78">
        <v>4.0000000000000002E-4</v>
      </c>
      <c r="J41" s="78">
        <v>1.89E-2</v>
      </c>
      <c r="K41" s="78">
        <v>1.9E-3</v>
      </c>
      <c r="W41" s="93"/>
    </row>
    <row r="42" spans="2:23">
      <c r="B42" t="s">
        <v>2143</v>
      </c>
      <c r="C42" t="s">
        <v>2144</v>
      </c>
      <c r="D42" t="s">
        <v>106</v>
      </c>
      <c r="E42" s="86">
        <v>44337</v>
      </c>
      <c r="F42" s="77">
        <v>46251.72</v>
      </c>
      <c r="G42" s="77">
        <v>91.851900000000057</v>
      </c>
      <c r="H42" s="77">
        <v>163.517388786715</v>
      </c>
      <c r="I42" s="78">
        <v>0</v>
      </c>
      <c r="J42" s="78">
        <v>1.7000000000000001E-2</v>
      </c>
      <c r="K42" s="78">
        <v>1.6999999999999999E-3</v>
      </c>
      <c r="W42" s="93"/>
    </row>
    <row r="43" spans="2:23">
      <c r="B43" t="s">
        <v>2145</v>
      </c>
      <c r="C43" t="s">
        <v>2146</v>
      </c>
      <c r="D43" t="s">
        <v>106</v>
      </c>
      <c r="E43" s="86">
        <v>44329</v>
      </c>
      <c r="F43" s="77">
        <v>14987.02</v>
      </c>
      <c r="G43" s="77">
        <v>90.097300000000104</v>
      </c>
      <c r="H43" s="77">
        <v>51.9726635259006</v>
      </c>
      <c r="I43" s="78">
        <v>1E-4</v>
      </c>
      <c r="J43" s="78">
        <v>5.4000000000000003E-3</v>
      </c>
      <c r="K43" s="78">
        <v>5.0000000000000001E-4</v>
      </c>
    </row>
    <row r="44" spans="2:23">
      <c r="B44" t="s">
        <v>2147</v>
      </c>
      <c r="C44" t="s">
        <v>2148</v>
      </c>
      <c r="D44" t="s">
        <v>106</v>
      </c>
      <c r="E44" s="86">
        <v>43800</v>
      </c>
      <c r="F44" s="77">
        <v>9295.9599999999991</v>
      </c>
      <c r="G44" s="77">
        <v>210.83539999999999</v>
      </c>
      <c r="H44" s="77">
        <v>75.437222457434203</v>
      </c>
      <c r="I44" s="78">
        <v>1E-4</v>
      </c>
      <c r="J44" s="78">
        <v>7.7999999999999996E-3</v>
      </c>
      <c r="K44" s="78">
        <v>8.0000000000000004E-4</v>
      </c>
      <c r="W44" s="93"/>
    </row>
    <row r="45" spans="2:23">
      <c r="B45" t="s">
        <v>2149</v>
      </c>
      <c r="C45" t="s">
        <v>2150</v>
      </c>
      <c r="D45" t="s">
        <v>106</v>
      </c>
      <c r="E45" s="86">
        <v>44287</v>
      </c>
      <c r="F45" s="77">
        <v>13480.32</v>
      </c>
      <c r="G45" s="77">
        <v>121.62879999999993</v>
      </c>
      <c r="H45" s="77">
        <v>63.108017139363803</v>
      </c>
      <c r="I45" s="78">
        <v>1E-4</v>
      </c>
      <c r="J45" s="78">
        <v>6.4999999999999997E-3</v>
      </c>
      <c r="K45" s="78">
        <v>6.9999999999999999E-4</v>
      </c>
      <c r="W45" s="93"/>
    </row>
    <row r="46" spans="2:23">
      <c r="B46" t="s">
        <v>2151</v>
      </c>
      <c r="C46" t="s">
        <v>2152</v>
      </c>
      <c r="D46" t="s">
        <v>106</v>
      </c>
      <c r="E46" s="86">
        <v>44378</v>
      </c>
      <c r="F46" s="77">
        <v>23277.03</v>
      </c>
      <c r="G46" s="77">
        <v>93.892599999999973</v>
      </c>
      <c r="H46" s="77">
        <v>84.1214679699832</v>
      </c>
      <c r="I46" s="78">
        <v>2.0000000000000001E-4</v>
      </c>
      <c r="J46" s="78">
        <v>8.6999999999999994E-3</v>
      </c>
      <c r="K46" s="78">
        <v>8.9999999999999998E-4</v>
      </c>
      <c r="W46" s="93"/>
    </row>
    <row r="47" spans="2:23">
      <c r="B47" s="79" t="s">
        <v>2153</v>
      </c>
      <c r="C47" s="16"/>
      <c r="F47" s="81">
        <v>3.87</v>
      </c>
      <c r="H47" s="81">
        <v>14.601643888068001</v>
      </c>
      <c r="J47" s="80">
        <v>1.5E-3</v>
      </c>
      <c r="K47" s="80">
        <v>2.0000000000000001E-4</v>
      </c>
    </row>
    <row r="48" spans="2:23">
      <c r="B48" t="s">
        <v>2154</v>
      </c>
      <c r="C48" t="s">
        <v>2155</v>
      </c>
      <c r="D48" t="s">
        <v>106</v>
      </c>
      <c r="E48" s="86">
        <v>44616</v>
      </c>
      <c r="F48" s="77">
        <v>3.87</v>
      </c>
      <c r="G48" s="77">
        <v>98026.36</v>
      </c>
      <c r="H48" s="77">
        <v>14.601643888068001</v>
      </c>
      <c r="I48" s="78">
        <v>0</v>
      </c>
      <c r="J48" s="78">
        <v>1.5E-3</v>
      </c>
      <c r="K48" s="78">
        <v>2.0000000000000001E-4</v>
      </c>
      <c r="W48" s="93"/>
    </row>
    <row r="49" spans="2:23">
      <c r="B49" s="79" t="s">
        <v>2156</v>
      </c>
      <c r="C49" s="16"/>
      <c r="F49" s="81">
        <v>80370.36</v>
      </c>
      <c r="H49" s="81">
        <v>354.95999820330701</v>
      </c>
      <c r="J49" s="80">
        <v>3.6799999999999999E-2</v>
      </c>
      <c r="K49" s="80">
        <v>3.7000000000000002E-3</v>
      </c>
    </row>
    <row r="50" spans="2:23">
      <c r="B50" t="s">
        <v>2157</v>
      </c>
      <c r="C50" t="s">
        <v>2158</v>
      </c>
      <c r="D50" t="s">
        <v>106</v>
      </c>
      <c r="E50" s="86">
        <v>44665</v>
      </c>
      <c r="F50" s="77">
        <v>17754.009999999998</v>
      </c>
      <c r="G50" s="77">
        <v>102.05020000000003</v>
      </c>
      <c r="H50" s="77">
        <v>69.736192442413994</v>
      </c>
      <c r="I50" s="78">
        <v>0</v>
      </c>
      <c r="J50" s="78">
        <v>7.1999999999999998E-3</v>
      </c>
      <c r="K50" s="78">
        <v>6.9999999999999999E-4</v>
      </c>
      <c r="W50" s="93"/>
    </row>
    <row r="51" spans="2:23">
      <c r="B51" t="s">
        <v>2159</v>
      </c>
      <c r="C51" t="s">
        <v>2160</v>
      </c>
      <c r="D51" t="s">
        <v>106</v>
      </c>
      <c r="E51" s="86">
        <v>44469</v>
      </c>
      <c r="F51" s="77">
        <v>34114</v>
      </c>
      <c r="G51" s="77">
        <v>107.7688</v>
      </c>
      <c r="H51" s="77">
        <v>141.505592214768</v>
      </c>
      <c r="I51" s="78">
        <v>0</v>
      </c>
      <c r="J51" s="78">
        <v>1.47E-2</v>
      </c>
      <c r="K51" s="78">
        <v>1.5E-3</v>
      </c>
      <c r="W51" s="93"/>
    </row>
    <row r="52" spans="2:23">
      <c r="B52" t="s">
        <v>2161</v>
      </c>
      <c r="C52" t="s">
        <v>2162</v>
      </c>
      <c r="D52" t="s">
        <v>106</v>
      </c>
      <c r="E52" s="86">
        <v>43830</v>
      </c>
      <c r="F52" s="77">
        <v>28502.35</v>
      </c>
      <c r="G52" s="77">
        <v>131.00359999999964</v>
      </c>
      <c r="H52" s="77">
        <v>143.71821354612501</v>
      </c>
      <c r="I52" s="78">
        <v>0</v>
      </c>
      <c r="J52" s="78">
        <v>1.49E-2</v>
      </c>
      <c r="K52" s="78">
        <v>1.5E-3</v>
      </c>
      <c r="W52" s="93"/>
    </row>
    <row r="53" spans="2:23">
      <c r="B53" s="79" t="s">
        <v>2163</v>
      </c>
      <c r="C53" s="16"/>
      <c r="F53" s="81">
        <v>2176596.5099999998</v>
      </c>
      <c r="H53" s="81">
        <v>7989.2982431626124</v>
      </c>
      <c r="J53" s="80">
        <v>0.82909999999999995</v>
      </c>
      <c r="K53" s="80">
        <v>8.2699999999999996E-2</v>
      </c>
    </row>
    <row r="54" spans="2:23">
      <c r="B54" t="s">
        <v>2164</v>
      </c>
      <c r="C54" t="s">
        <v>2165</v>
      </c>
      <c r="D54" t="s">
        <v>106</v>
      </c>
      <c r="E54" s="86">
        <v>44425</v>
      </c>
      <c r="F54" s="77">
        <v>101058.6</v>
      </c>
      <c r="G54" s="77">
        <v>72.784200000000055</v>
      </c>
      <c r="H54" s="77">
        <v>283.11201544007901</v>
      </c>
      <c r="I54" s="78">
        <v>5.0000000000000001E-4</v>
      </c>
      <c r="J54" s="78">
        <v>2.9399999999999999E-2</v>
      </c>
      <c r="K54" s="78">
        <v>2.8999999999999998E-3</v>
      </c>
    </row>
    <row r="55" spans="2:23">
      <c r="B55" t="s">
        <v>2166</v>
      </c>
      <c r="C55" t="s">
        <v>2167</v>
      </c>
      <c r="D55" t="s">
        <v>106</v>
      </c>
      <c r="E55" s="86">
        <v>39264</v>
      </c>
      <c r="F55" s="77">
        <v>288871.75</v>
      </c>
      <c r="G55" s="77">
        <v>91.09980000000013</v>
      </c>
      <c r="H55" s="77">
        <v>1012.90894646352</v>
      </c>
      <c r="I55" s="78">
        <v>0</v>
      </c>
      <c r="J55" s="78">
        <v>0.1051</v>
      </c>
      <c r="K55" s="78">
        <v>1.0500000000000001E-2</v>
      </c>
      <c r="W55" s="93"/>
    </row>
    <row r="56" spans="2:23">
      <c r="B56" t="s">
        <v>2168</v>
      </c>
      <c r="C56" t="s">
        <v>2169</v>
      </c>
      <c r="D56" t="s">
        <v>106</v>
      </c>
      <c r="E56" s="86">
        <v>44742</v>
      </c>
      <c r="F56" s="77">
        <v>2333.09</v>
      </c>
      <c r="G56" s="77">
        <v>108.958</v>
      </c>
      <c r="H56" s="77">
        <v>9.7844974902677997</v>
      </c>
      <c r="I56" s="78">
        <v>0</v>
      </c>
      <c r="J56" s="78">
        <v>1E-3</v>
      </c>
      <c r="K56" s="78">
        <v>1E-4</v>
      </c>
      <c r="W56" s="93"/>
    </row>
    <row r="57" spans="2:23">
      <c r="B57" t="s">
        <v>2170</v>
      </c>
      <c r="C57" t="s">
        <v>2171</v>
      </c>
      <c r="D57" t="s">
        <v>110</v>
      </c>
      <c r="E57" s="86">
        <v>45007</v>
      </c>
      <c r="F57" s="77">
        <v>15686.14</v>
      </c>
      <c r="G57" s="77">
        <v>100.5012</v>
      </c>
      <c r="H57" s="77">
        <v>63.965509373406597</v>
      </c>
      <c r="I57" s="78">
        <v>2.0000000000000001E-4</v>
      </c>
      <c r="J57" s="78">
        <v>6.6E-3</v>
      </c>
      <c r="K57" s="78">
        <v>6.9999999999999999E-4</v>
      </c>
      <c r="W57" s="93"/>
    </row>
    <row r="58" spans="2:23">
      <c r="B58" t="s">
        <v>2172</v>
      </c>
      <c r="C58" t="s">
        <v>2173</v>
      </c>
      <c r="D58" t="s">
        <v>102</v>
      </c>
      <c r="E58" s="86">
        <v>45015</v>
      </c>
      <c r="F58" s="77">
        <v>25772.400000000001</v>
      </c>
      <c r="G58" s="77">
        <v>106.155328</v>
      </c>
      <c r="H58" s="77">
        <v>27.358775753471999</v>
      </c>
      <c r="I58" s="78">
        <v>0</v>
      </c>
      <c r="J58" s="78">
        <v>2.8E-3</v>
      </c>
      <c r="K58" s="78">
        <v>2.9999999999999997E-4</v>
      </c>
      <c r="W58" s="93"/>
    </row>
    <row r="59" spans="2:23">
      <c r="B59" t="s">
        <v>2174</v>
      </c>
      <c r="C59" t="s">
        <v>2175</v>
      </c>
      <c r="D59" t="s">
        <v>106</v>
      </c>
      <c r="E59" s="86">
        <v>44931</v>
      </c>
      <c r="F59" s="77">
        <v>10039.98</v>
      </c>
      <c r="G59" s="77">
        <v>94.820099999999954</v>
      </c>
      <c r="H59" s="77">
        <v>36.642168523446998</v>
      </c>
      <c r="I59" s="78">
        <v>0</v>
      </c>
      <c r="J59" s="78">
        <v>3.8E-3</v>
      </c>
      <c r="K59" s="78">
        <v>4.0000000000000002E-4</v>
      </c>
      <c r="W59" s="93"/>
    </row>
    <row r="60" spans="2:23">
      <c r="B60" t="s">
        <v>2176</v>
      </c>
      <c r="C60" t="s">
        <v>2177</v>
      </c>
      <c r="D60" t="s">
        <v>106</v>
      </c>
      <c r="E60" s="86">
        <v>44470</v>
      </c>
      <c r="F60" s="77">
        <v>6360.84</v>
      </c>
      <c r="G60" s="77">
        <v>144.72410000000016</v>
      </c>
      <c r="H60" s="77">
        <v>35.4326178349516</v>
      </c>
      <c r="I60" s="78">
        <v>0</v>
      </c>
      <c r="J60" s="78">
        <v>3.7000000000000002E-3</v>
      </c>
      <c r="K60" s="78">
        <v>4.0000000000000002E-4</v>
      </c>
      <c r="W60" s="93"/>
    </row>
    <row r="61" spans="2:23">
      <c r="B61" t="s">
        <v>2178</v>
      </c>
      <c r="C61" t="s">
        <v>2179</v>
      </c>
      <c r="D61" t="s">
        <v>106</v>
      </c>
      <c r="E61" s="86">
        <v>44712</v>
      </c>
      <c r="F61" s="77">
        <v>8121.79</v>
      </c>
      <c r="G61" s="77">
        <v>147.41770000000011</v>
      </c>
      <c r="H61" s="77">
        <v>46.083907708778703</v>
      </c>
      <c r="I61" s="78">
        <v>0</v>
      </c>
      <c r="J61" s="78">
        <v>4.7999999999999996E-3</v>
      </c>
      <c r="K61" s="78">
        <v>5.0000000000000001E-4</v>
      </c>
      <c r="W61" s="93"/>
    </row>
    <row r="62" spans="2:23">
      <c r="B62" t="s">
        <v>2180</v>
      </c>
      <c r="C62" t="s">
        <v>2181</v>
      </c>
      <c r="D62" t="s">
        <v>110</v>
      </c>
      <c r="E62" s="86">
        <v>44651</v>
      </c>
      <c r="F62" s="77">
        <v>5933.92</v>
      </c>
      <c r="G62" s="77">
        <v>121.9333</v>
      </c>
      <c r="H62" s="77">
        <v>29.357734808773198</v>
      </c>
      <c r="I62" s="78">
        <v>0</v>
      </c>
      <c r="J62" s="78">
        <v>3.0000000000000001E-3</v>
      </c>
      <c r="K62" s="78">
        <v>2.9999999999999997E-4</v>
      </c>
      <c r="W62" s="93"/>
    </row>
    <row r="63" spans="2:23">
      <c r="B63" t="s">
        <v>2182</v>
      </c>
      <c r="C63" t="s">
        <v>2183</v>
      </c>
      <c r="D63" t="s">
        <v>110</v>
      </c>
      <c r="E63" s="86">
        <v>43507</v>
      </c>
      <c r="F63" s="77">
        <v>22459.09</v>
      </c>
      <c r="G63" s="77">
        <v>94.65130000000002</v>
      </c>
      <c r="H63" s="77">
        <v>86.253607300237306</v>
      </c>
      <c r="I63" s="78">
        <v>0</v>
      </c>
      <c r="J63" s="78">
        <v>8.9999999999999993E-3</v>
      </c>
      <c r="K63" s="78">
        <v>8.9999999999999998E-4</v>
      </c>
      <c r="W63" s="93"/>
    </row>
    <row r="64" spans="2:23">
      <c r="B64" t="s">
        <v>2184</v>
      </c>
      <c r="C64" t="s">
        <v>2185</v>
      </c>
      <c r="D64" t="s">
        <v>106</v>
      </c>
      <c r="E64" s="86">
        <v>45108</v>
      </c>
      <c r="F64" s="77">
        <v>34115.599999999999</v>
      </c>
      <c r="G64" s="77">
        <v>100</v>
      </c>
      <c r="H64" s="77">
        <v>131.31094440000001</v>
      </c>
      <c r="I64" s="78">
        <v>0</v>
      </c>
      <c r="J64" s="78">
        <v>1.3599999999999999E-2</v>
      </c>
      <c r="K64" s="78">
        <v>1.4E-3</v>
      </c>
      <c r="W64" s="93"/>
    </row>
    <row r="65" spans="2:23">
      <c r="B65" t="s">
        <v>2186</v>
      </c>
      <c r="C65" t="s">
        <v>2187</v>
      </c>
      <c r="D65" t="s">
        <v>110</v>
      </c>
      <c r="E65" s="86">
        <v>44661</v>
      </c>
      <c r="F65" s="77">
        <v>4386.28</v>
      </c>
      <c r="G65" s="77">
        <v>70.867999999999995</v>
      </c>
      <c r="H65" s="77">
        <v>12.612612603948</v>
      </c>
      <c r="I65" s="78">
        <v>0</v>
      </c>
      <c r="J65" s="78">
        <v>1.2999999999999999E-3</v>
      </c>
      <c r="K65" s="78">
        <v>1E-4</v>
      </c>
      <c r="W65" s="93"/>
    </row>
    <row r="66" spans="2:23">
      <c r="B66" t="s">
        <v>2188</v>
      </c>
      <c r="C66" t="s">
        <v>2189</v>
      </c>
      <c r="D66" t="s">
        <v>110</v>
      </c>
      <c r="E66" s="86">
        <v>44302</v>
      </c>
      <c r="F66" s="77">
        <v>33262.61</v>
      </c>
      <c r="G66" s="77">
        <v>119.93810000000032</v>
      </c>
      <c r="H66" s="77">
        <v>161.87210596819401</v>
      </c>
      <c r="I66" s="78">
        <v>0</v>
      </c>
      <c r="J66" s="78">
        <v>1.6799999999999999E-2</v>
      </c>
      <c r="K66" s="78">
        <v>1.6999999999999999E-3</v>
      </c>
      <c r="W66" s="93"/>
    </row>
    <row r="67" spans="2:23">
      <c r="B67" t="s">
        <v>2190</v>
      </c>
      <c r="C67" t="s">
        <v>2191</v>
      </c>
      <c r="D67" t="s">
        <v>106</v>
      </c>
      <c r="E67" s="86">
        <v>44502</v>
      </c>
      <c r="F67" s="77">
        <v>31511.23</v>
      </c>
      <c r="G67" s="77">
        <v>100.67440000000011</v>
      </c>
      <c r="H67" s="77">
        <v>122.104681938477</v>
      </c>
      <c r="I67" s="78">
        <v>1E-4</v>
      </c>
      <c r="J67" s="78">
        <v>1.2699999999999999E-2</v>
      </c>
      <c r="K67" s="78">
        <v>1.2999999999999999E-3</v>
      </c>
      <c r="W67" s="93"/>
    </row>
    <row r="68" spans="2:23">
      <c r="B68" t="s">
        <v>2192</v>
      </c>
      <c r="C68" t="s">
        <v>2193</v>
      </c>
      <c r="D68" t="s">
        <v>110</v>
      </c>
      <c r="E68" s="86">
        <v>44228</v>
      </c>
      <c r="F68" s="77">
        <v>36375.93</v>
      </c>
      <c r="G68" s="77">
        <v>116.08030000000005</v>
      </c>
      <c r="H68" s="77">
        <v>171.32910878578801</v>
      </c>
      <c r="I68" s="78">
        <v>1E-4</v>
      </c>
      <c r="J68" s="78">
        <v>1.78E-2</v>
      </c>
      <c r="K68" s="78">
        <v>1.8E-3</v>
      </c>
      <c r="W68" s="93"/>
    </row>
    <row r="69" spans="2:23">
      <c r="B69" t="s">
        <v>2194</v>
      </c>
      <c r="C69" t="s">
        <v>2195</v>
      </c>
      <c r="D69" t="s">
        <v>106</v>
      </c>
      <c r="E69" s="86">
        <v>43914</v>
      </c>
      <c r="F69" s="77">
        <v>21449.18</v>
      </c>
      <c r="G69" s="77">
        <v>108.56830000000005</v>
      </c>
      <c r="H69" s="77">
        <v>89.631701836179104</v>
      </c>
      <c r="I69" s="78">
        <v>1E-4</v>
      </c>
      <c r="J69" s="78">
        <v>9.2999999999999992E-3</v>
      </c>
      <c r="K69" s="78">
        <v>8.9999999999999998E-4</v>
      </c>
      <c r="W69" s="93"/>
    </row>
    <row r="70" spans="2:23">
      <c r="B70" t="s">
        <v>2196</v>
      </c>
      <c r="C70" t="s">
        <v>2197</v>
      </c>
      <c r="D70" t="s">
        <v>106</v>
      </c>
      <c r="E70" s="86">
        <v>44621</v>
      </c>
      <c r="F70" s="77">
        <v>27017</v>
      </c>
      <c r="G70" s="77">
        <v>104.35590000000001</v>
      </c>
      <c r="H70" s="77">
        <v>108.518065153047</v>
      </c>
      <c r="I70" s="78">
        <v>0</v>
      </c>
      <c r="J70" s="78">
        <v>1.1299999999999999E-2</v>
      </c>
      <c r="K70" s="78">
        <v>1.1000000000000001E-3</v>
      </c>
      <c r="W70" s="93"/>
    </row>
    <row r="71" spans="2:23">
      <c r="B71" t="s">
        <v>2198</v>
      </c>
      <c r="C71" t="s">
        <v>2199</v>
      </c>
      <c r="D71" t="s">
        <v>106</v>
      </c>
      <c r="E71" s="86">
        <v>44621</v>
      </c>
      <c r="F71" s="77">
        <v>31977.99</v>
      </c>
      <c r="G71" s="77">
        <v>101.94050000000037</v>
      </c>
      <c r="H71" s="77">
        <v>125.471714626512</v>
      </c>
      <c r="I71" s="78">
        <v>0</v>
      </c>
      <c r="J71" s="78">
        <v>1.2999999999999999E-2</v>
      </c>
      <c r="K71" s="78">
        <v>1.2999999999999999E-3</v>
      </c>
      <c r="W71" s="93"/>
    </row>
    <row r="72" spans="2:23">
      <c r="B72" t="s">
        <v>2200</v>
      </c>
      <c r="C72" t="s">
        <v>2201</v>
      </c>
      <c r="D72" t="s">
        <v>110</v>
      </c>
      <c r="E72" s="86">
        <v>44713</v>
      </c>
      <c r="F72" s="77">
        <v>7528</v>
      </c>
      <c r="G72" s="77">
        <v>104.7882</v>
      </c>
      <c r="H72" s="77">
        <v>32.007408986519998</v>
      </c>
      <c r="I72" s="78">
        <v>0</v>
      </c>
      <c r="J72" s="78">
        <v>3.3E-3</v>
      </c>
      <c r="K72" s="78">
        <v>2.9999999999999997E-4</v>
      </c>
      <c r="W72" s="93"/>
    </row>
    <row r="73" spans="2:23">
      <c r="B73" t="s">
        <v>2202</v>
      </c>
      <c r="C73" t="s">
        <v>2203</v>
      </c>
      <c r="D73" t="s">
        <v>106</v>
      </c>
      <c r="E73" s="86">
        <v>44562</v>
      </c>
      <c r="F73" s="77">
        <v>2982.11</v>
      </c>
      <c r="G73" s="77">
        <v>107.17489999999991</v>
      </c>
      <c r="H73" s="77">
        <v>12.3016865565911</v>
      </c>
      <c r="I73" s="78">
        <v>0</v>
      </c>
      <c r="J73" s="78">
        <v>1.2999999999999999E-3</v>
      </c>
      <c r="K73" s="78">
        <v>1E-4</v>
      </c>
      <c r="W73" s="93"/>
    </row>
    <row r="74" spans="2:23">
      <c r="B74" t="s">
        <v>2204</v>
      </c>
      <c r="C74" t="s">
        <v>2205</v>
      </c>
      <c r="D74" t="s">
        <v>110</v>
      </c>
      <c r="E74" s="86">
        <v>44256</v>
      </c>
      <c r="F74" s="77">
        <v>8535</v>
      </c>
      <c r="G74" s="77">
        <v>103.7397</v>
      </c>
      <c r="H74" s="77">
        <v>35.925849125212501</v>
      </c>
      <c r="I74" s="78">
        <v>0</v>
      </c>
      <c r="J74" s="78">
        <v>3.7000000000000002E-3</v>
      </c>
      <c r="K74" s="78">
        <v>4.0000000000000002E-4</v>
      </c>
      <c r="W74" s="93"/>
    </row>
    <row r="75" spans="2:23">
      <c r="B75" t="s">
        <v>2206</v>
      </c>
      <c r="C75" t="s">
        <v>2207</v>
      </c>
      <c r="D75" t="s">
        <v>110</v>
      </c>
      <c r="E75" s="86">
        <v>44816</v>
      </c>
      <c r="F75" s="77">
        <v>32269.8</v>
      </c>
      <c r="G75" s="77">
        <v>69.533600000000007</v>
      </c>
      <c r="H75" s="77">
        <v>91.043619946236007</v>
      </c>
      <c r="I75" s="78">
        <v>0</v>
      </c>
      <c r="J75" s="78">
        <v>9.4000000000000004E-3</v>
      </c>
      <c r="K75" s="78">
        <v>8.9999999999999998E-4</v>
      </c>
      <c r="W75" s="93"/>
    </row>
    <row r="76" spans="2:23">
      <c r="B76" t="s">
        <v>2208</v>
      </c>
      <c r="C76" t="s">
        <v>2209</v>
      </c>
      <c r="D76" t="s">
        <v>106</v>
      </c>
      <c r="E76" s="86">
        <v>44816</v>
      </c>
      <c r="F76" s="77">
        <v>3031.86</v>
      </c>
      <c r="G76" s="77">
        <v>101.87840000000034</v>
      </c>
      <c r="H76" s="77">
        <v>11.8888314537658</v>
      </c>
      <c r="I76" s="78">
        <v>0</v>
      </c>
      <c r="J76" s="78">
        <v>1.1999999999999999E-3</v>
      </c>
      <c r="K76" s="78">
        <v>1E-4</v>
      </c>
      <c r="W76" s="93"/>
    </row>
    <row r="77" spans="2:23">
      <c r="B77" t="s">
        <v>2210</v>
      </c>
      <c r="C77" t="s">
        <v>2211</v>
      </c>
      <c r="D77" t="s">
        <v>110</v>
      </c>
      <c r="E77" s="86">
        <v>44763</v>
      </c>
      <c r="F77" s="77">
        <v>3791.88</v>
      </c>
      <c r="G77" s="77">
        <v>95.172499999999999</v>
      </c>
      <c r="H77" s="77">
        <v>14.6428155240975</v>
      </c>
      <c r="I77" s="78">
        <v>0</v>
      </c>
      <c r="J77" s="78">
        <v>1.5E-3</v>
      </c>
      <c r="K77" s="78">
        <v>2.0000000000000001E-4</v>
      </c>
      <c r="W77" s="93"/>
    </row>
    <row r="78" spans="2:23">
      <c r="B78" t="s">
        <v>2212</v>
      </c>
      <c r="C78" t="s">
        <v>2213</v>
      </c>
      <c r="D78" t="s">
        <v>106</v>
      </c>
      <c r="E78" s="86">
        <v>44002</v>
      </c>
      <c r="F78" s="77">
        <v>29765</v>
      </c>
      <c r="G78" s="77">
        <v>110.6713</v>
      </c>
      <c r="H78" s="77">
        <v>126.791111600805</v>
      </c>
      <c r="I78" s="78">
        <v>0</v>
      </c>
      <c r="J78" s="78">
        <v>1.32E-2</v>
      </c>
      <c r="K78" s="78">
        <v>1.2999999999999999E-3</v>
      </c>
      <c r="W78" s="93"/>
    </row>
    <row r="79" spans="2:23">
      <c r="B79" t="s">
        <v>2214</v>
      </c>
      <c r="C79" t="s">
        <v>2215</v>
      </c>
      <c r="D79" t="s">
        <v>106</v>
      </c>
      <c r="E79" s="86">
        <v>44378</v>
      </c>
      <c r="F79" s="77">
        <v>5044.96</v>
      </c>
      <c r="G79" s="77">
        <v>115.07159999999979</v>
      </c>
      <c r="H79" s="77">
        <v>22.3446620205446</v>
      </c>
      <c r="I79" s="78">
        <v>0</v>
      </c>
      <c r="J79" s="78">
        <v>2.3E-3</v>
      </c>
      <c r="K79" s="78">
        <v>2.0000000000000001E-4</v>
      </c>
      <c r="W79" s="93"/>
    </row>
    <row r="80" spans="2:23">
      <c r="B80" t="s">
        <v>2216</v>
      </c>
      <c r="C80" t="s">
        <v>2217</v>
      </c>
      <c r="D80" t="s">
        <v>106</v>
      </c>
      <c r="E80" s="86">
        <v>44852</v>
      </c>
      <c r="F80" s="77">
        <v>3008</v>
      </c>
      <c r="G80" s="77">
        <v>81.6875</v>
      </c>
      <c r="H80" s="77">
        <v>9.4576088400000007</v>
      </c>
      <c r="I80" s="78">
        <v>0</v>
      </c>
      <c r="J80" s="78">
        <v>1E-3</v>
      </c>
      <c r="K80" s="78">
        <v>1E-4</v>
      </c>
      <c r="W80" s="93"/>
    </row>
    <row r="81" spans="2:23">
      <c r="B81" t="s">
        <v>2218</v>
      </c>
      <c r="C81" t="s">
        <v>2219</v>
      </c>
      <c r="D81" t="s">
        <v>106</v>
      </c>
      <c r="E81" s="86">
        <v>44874</v>
      </c>
      <c r="F81" s="77">
        <v>15326.72</v>
      </c>
      <c r="G81" s="77">
        <v>90.416299999999936</v>
      </c>
      <c r="H81" s="77">
        <v>53.338876718000598</v>
      </c>
      <c r="I81" s="78">
        <v>2.0000000000000001E-4</v>
      </c>
      <c r="J81" s="78">
        <v>5.4999999999999997E-3</v>
      </c>
      <c r="K81" s="78">
        <v>5.9999999999999995E-4</v>
      </c>
    </row>
    <row r="82" spans="2:23">
      <c r="B82" t="s">
        <v>2220</v>
      </c>
      <c r="C82" t="s">
        <v>2221</v>
      </c>
      <c r="D82" t="s">
        <v>110</v>
      </c>
      <c r="E82" s="86">
        <v>43909</v>
      </c>
      <c r="F82" s="77">
        <v>59808.44</v>
      </c>
      <c r="G82" s="77">
        <v>97.807600000000079</v>
      </c>
      <c r="H82" s="77">
        <v>237.352388032043</v>
      </c>
      <c r="I82" s="78">
        <v>0</v>
      </c>
      <c r="J82" s="78">
        <v>2.46E-2</v>
      </c>
      <c r="K82" s="78">
        <v>2.5000000000000001E-3</v>
      </c>
      <c r="W82" s="93"/>
    </row>
    <row r="83" spans="2:23">
      <c r="B83" t="s">
        <v>2222</v>
      </c>
      <c r="C83" t="s">
        <v>2223</v>
      </c>
      <c r="D83" t="s">
        <v>106</v>
      </c>
      <c r="E83" s="86">
        <v>42916</v>
      </c>
      <c r="F83" s="77">
        <v>31259.16</v>
      </c>
      <c r="G83" s="77">
        <v>77.658200000000022</v>
      </c>
      <c r="H83" s="77">
        <v>93.435633514820907</v>
      </c>
      <c r="I83" s="78">
        <v>2.9999999999999997E-4</v>
      </c>
      <c r="J83" s="78">
        <v>9.7000000000000003E-3</v>
      </c>
      <c r="K83" s="78">
        <v>1E-3</v>
      </c>
      <c r="W83" s="93"/>
    </row>
    <row r="84" spans="2:23">
      <c r="B84" t="s">
        <v>2224</v>
      </c>
      <c r="C84" t="s">
        <v>2225</v>
      </c>
      <c r="D84" t="s">
        <v>110</v>
      </c>
      <c r="E84" s="86">
        <v>44440</v>
      </c>
      <c r="F84" s="77">
        <v>6356.9</v>
      </c>
      <c r="G84" s="77">
        <v>296.98029999999983</v>
      </c>
      <c r="H84" s="77">
        <v>76.600490352515195</v>
      </c>
      <c r="I84" s="78">
        <v>0</v>
      </c>
      <c r="J84" s="78">
        <v>7.9000000000000008E-3</v>
      </c>
      <c r="K84" s="78">
        <v>8.0000000000000004E-4</v>
      </c>
      <c r="W84" s="93"/>
    </row>
    <row r="85" spans="2:23">
      <c r="B85" t="s">
        <v>2226</v>
      </c>
      <c r="C85" t="s">
        <v>2227</v>
      </c>
      <c r="D85" t="s">
        <v>106</v>
      </c>
      <c r="E85" s="86">
        <v>44406</v>
      </c>
      <c r="F85" s="77">
        <v>48753.34</v>
      </c>
      <c r="G85" s="77">
        <v>84.166000000000125</v>
      </c>
      <c r="H85" s="77">
        <v>157.93885041979601</v>
      </c>
      <c r="I85" s="78">
        <v>0</v>
      </c>
      <c r="J85" s="78">
        <v>1.6400000000000001E-2</v>
      </c>
      <c r="K85" s="78">
        <v>1.6000000000000001E-3</v>
      </c>
      <c r="W85" s="93"/>
    </row>
    <row r="86" spans="2:23">
      <c r="B86" t="s">
        <v>2228</v>
      </c>
      <c r="C86" t="s">
        <v>2229</v>
      </c>
      <c r="D86" t="s">
        <v>110</v>
      </c>
      <c r="E86" s="86">
        <v>44197</v>
      </c>
      <c r="F86" s="77">
        <v>28848.78</v>
      </c>
      <c r="G86" s="77">
        <v>113.84929999999996</v>
      </c>
      <c r="H86" s="77">
        <v>133.265074064251</v>
      </c>
      <c r="I86" s="78">
        <v>0</v>
      </c>
      <c r="J86" s="78">
        <v>1.38E-2</v>
      </c>
      <c r="K86" s="78">
        <v>1.4E-3</v>
      </c>
      <c r="W86" s="93"/>
    </row>
    <row r="87" spans="2:23">
      <c r="B87" t="s">
        <v>2230</v>
      </c>
      <c r="C87" t="s">
        <v>2231</v>
      </c>
      <c r="D87" t="s">
        <v>106</v>
      </c>
      <c r="E87" s="86">
        <v>44085</v>
      </c>
      <c r="F87" s="77">
        <v>17381</v>
      </c>
      <c r="G87" s="77">
        <v>123.25749999999999</v>
      </c>
      <c r="H87" s="77">
        <v>82.458613002674994</v>
      </c>
      <c r="I87" s="78">
        <v>0</v>
      </c>
      <c r="J87" s="78">
        <v>8.6E-3</v>
      </c>
      <c r="K87" s="78">
        <v>8.9999999999999998E-4</v>
      </c>
      <c r="W87" s="93"/>
    </row>
    <row r="88" spans="2:23">
      <c r="B88" t="s">
        <v>2232</v>
      </c>
      <c r="C88" t="s">
        <v>2233</v>
      </c>
      <c r="D88" t="s">
        <v>110</v>
      </c>
      <c r="E88" s="86">
        <v>43651</v>
      </c>
      <c r="F88" s="77">
        <v>18888.8</v>
      </c>
      <c r="G88" s="77">
        <v>95.488200000000006</v>
      </c>
      <c r="H88" s="77">
        <v>73.183403555891999</v>
      </c>
      <c r="I88" s="78">
        <v>2.0000000000000001E-4</v>
      </c>
      <c r="J88" s="78">
        <v>7.6E-3</v>
      </c>
      <c r="K88" s="78">
        <v>8.0000000000000004E-4</v>
      </c>
      <c r="W88" s="93"/>
    </row>
    <row r="89" spans="2:23">
      <c r="B89" t="s">
        <v>2234</v>
      </c>
      <c r="C89" t="s">
        <v>2235</v>
      </c>
      <c r="D89" t="s">
        <v>110</v>
      </c>
      <c r="E89" s="86">
        <v>44910</v>
      </c>
      <c r="F89" s="77">
        <v>2445.7399999999998</v>
      </c>
      <c r="G89" s="77">
        <v>100.80459999999999</v>
      </c>
      <c r="H89" s="77">
        <v>10.0034352555423</v>
      </c>
      <c r="I89" s="78">
        <v>0</v>
      </c>
      <c r="J89" s="78">
        <v>1E-3</v>
      </c>
      <c r="K89" s="78">
        <v>1E-4</v>
      </c>
      <c r="W89" s="93"/>
    </row>
    <row r="90" spans="2:23">
      <c r="B90" t="s">
        <v>2236</v>
      </c>
      <c r="C90" t="s">
        <v>2237</v>
      </c>
      <c r="D90" t="s">
        <v>110</v>
      </c>
      <c r="E90" s="86">
        <v>44377</v>
      </c>
      <c r="F90" s="77">
        <v>11390.31</v>
      </c>
      <c r="G90" s="77">
        <v>100.80710000000005</v>
      </c>
      <c r="H90" s="77">
        <v>46.589193636580603</v>
      </c>
      <c r="I90" s="78">
        <v>2.0000000000000001E-4</v>
      </c>
      <c r="J90" s="78">
        <v>4.7999999999999996E-3</v>
      </c>
      <c r="K90" s="78">
        <v>5.0000000000000001E-4</v>
      </c>
      <c r="W90" s="93"/>
    </row>
    <row r="91" spans="2:23">
      <c r="B91" t="s">
        <v>2238</v>
      </c>
      <c r="C91" t="s">
        <v>2239</v>
      </c>
      <c r="D91" t="s">
        <v>106</v>
      </c>
      <c r="E91" s="86">
        <v>44501</v>
      </c>
      <c r="F91" s="77">
        <v>4718</v>
      </c>
      <c r="G91" s="77">
        <v>120.4042</v>
      </c>
      <c r="H91" s="77">
        <v>21.864899430444002</v>
      </c>
      <c r="I91" s="78">
        <v>0</v>
      </c>
      <c r="J91" s="78">
        <v>2.3E-3</v>
      </c>
      <c r="K91" s="78">
        <v>2.0000000000000001E-4</v>
      </c>
      <c r="W91" s="93"/>
    </row>
    <row r="92" spans="2:23">
      <c r="B92" t="s">
        <v>2240</v>
      </c>
      <c r="C92" t="s">
        <v>2241</v>
      </c>
      <c r="D92" t="s">
        <v>110</v>
      </c>
      <c r="E92" s="86">
        <v>44377</v>
      </c>
      <c r="F92" s="77">
        <v>63101.65</v>
      </c>
      <c r="G92" s="77">
        <v>91.404399999999811</v>
      </c>
      <c r="H92" s="77">
        <v>234.02720515332399</v>
      </c>
      <c r="I92" s="78">
        <v>4.0000000000000002E-4</v>
      </c>
      <c r="J92" s="78">
        <v>2.4299999999999999E-2</v>
      </c>
      <c r="K92" s="78">
        <v>2.3999999999999998E-3</v>
      </c>
      <c r="W92" s="93"/>
    </row>
    <row r="93" spans="2:23">
      <c r="B93" t="s">
        <v>2242</v>
      </c>
      <c r="C93" t="s">
        <v>2243</v>
      </c>
      <c r="D93" t="s">
        <v>106</v>
      </c>
      <c r="E93" s="86">
        <v>44012</v>
      </c>
      <c r="F93" s="77">
        <v>57510.47</v>
      </c>
      <c r="G93" s="77">
        <v>117.07180000000021</v>
      </c>
      <c r="H93" s="77">
        <v>259.14755976480399</v>
      </c>
      <c r="I93" s="78">
        <v>0</v>
      </c>
      <c r="J93" s="78">
        <v>2.69E-2</v>
      </c>
      <c r="K93" s="78">
        <v>2.7000000000000001E-3</v>
      </c>
      <c r="W93" s="93"/>
    </row>
    <row r="94" spans="2:23">
      <c r="B94" t="s">
        <v>2244</v>
      </c>
      <c r="C94" t="s">
        <v>2245</v>
      </c>
      <c r="D94" t="s">
        <v>106</v>
      </c>
      <c r="E94" s="86">
        <v>44256</v>
      </c>
      <c r="F94" s="77">
        <v>3918.93</v>
      </c>
      <c r="G94" s="77">
        <v>114.93350000000034</v>
      </c>
      <c r="H94" s="77">
        <v>17.336524971056001</v>
      </c>
      <c r="I94" s="78">
        <v>4.0000000000000002E-4</v>
      </c>
      <c r="J94" s="78">
        <v>1.8E-3</v>
      </c>
      <c r="K94" s="78">
        <v>2.0000000000000001E-4</v>
      </c>
      <c r="W94" s="93"/>
    </row>
    <row r="95" spans="2:23">
      <c r="B95" t="s">
        <v>2246</v>
      </c>
      <c r="C95" t="s">
        <v>2247</v>
      </c>
      <c r="D95" t="s">
        <v>106</v>
      </c>
      <c r="E95" s="86">
        <v>44412</v>
      </c>
      <c r="F95" s="77">
        <v>37283.480000000003</v>
      </c>
      <c r="G95" s="77">
        <v>99.424999999999997</v>
      </c>
      <c r="H95" s="77">
        <v>142.67896586150999</v>
      </c>
      <c r="I95" s="78">
        <v>1E-4</v>
      </c>
      <c r="J95" s="78">
        <v>1.4800000000000001E-2</v>
      </c>
      <c r="K95" s="78">
        <v>1.5E-3</v>
      </c>
      <c r="W95" s="93"/>
    </row>
    <row r="96" spans="2:23">
      <c r="B96" t="s">
        <v>2248</v>
      </c>
      <c r="C96" t="s">
        <v>2249</v>
      </c>
      <c r="D96" t="s">
        <v>110</v>
      </c>
      <c r="E96" s="86">
        <v>44713</v>
      </c>
      <c r="F96" s="77">
        <v>9250.0400000000009</v>
      </c>
      <c r="G96" s="77">
        <v>107.7308</v>
      </c>
      <c r="H96" s="77">
        <v>40.433564039588397</v>
      </c>
      <c r="I96" s="78">
        <v>0</v>
      </c>
      <c r="J96" s="78">
        <v>4.1999999999999997E-3</v>
      </c>
      <c r="K96" s="78">
        <v>4.0000000000000002E-4</v>
      </c>
      <c r="W96" s="93"/>
    </row>
    <row r="97" spans="2:23">
      <c r="B97" t="s">
        <v>2250</v>
      </c>
      <c r="C97" t="s">
        <v>2251</v>
      </c>
      <c r="D97" t="s">
        <v>106</v>
      </c>
      <c r="E97" s="86">
        <v>44440</v>
      </c>
      <c r="F97" s="77">
        <v>5245.77</v>
      </c>
      <c r="G97" s="77">
        <v>75.418400000000005</v>
      </c>
      <c r="H97" s="77">
        <v>15.227705560666299</v>
      </c>
      <c r="I97" s="78">
        <v>0</v>
      </c>
      <c r="J97" s="78">
        <v>1.6000000000000001E-3</v>
      </c>
      <c r="K97" s="78">
        <v>2.0000000000000001E-4</v>
      </c>
      <c r="W97" s="93"/>
    </row>
    <row r="98" spans="2:23">
      <c r="B98" t="s">
        <v>2252</v>
      </c>
      <c r="C98" t="s">
        <v>2253</v>
      </c>
      <c r="D98" t="s">
        <v>113</v>
      </c>
      <c r="E98" s="86">
        <v>44286</v>
      </c>
      <c r="F98" s="77">
        <v>30656.79</v>
      </c>
      <c r="G98" s="77">
        <v>100.21749999999967</v>
      </c>
      <c r="H98" s="77">
        <v>144.40951907633001</v>
      </c>
      <c r="I98" s="78">
        <v>2.0000000000000001E-4</v>
      </c>
      <c r="J98" s="78">
        <v>1.4999999999999999E-2</v>
      </c>
      <c r="K98" s="78">
        <v>1.5E-3</v>
      </c>
      <c r="W98" s="93"/>
    </row>
    <row r="99" spans="2:23">
      <c r="B99" t="s">
        <v>2254</v>
      </c>
      <c r="C99" t="s">
        <v>2255</v>
      </c>
      <c r="D99" t="s">
        <v>106</v>
      </c>
      <c r="E99" s="86">
        <v>44228</v>
      </c>
      <c r="F99" s="77">
        <v>28966</v>
      </c>
      <c r="G99" s="77">
        <v>112.9675</v>
      </c>
      <c r="H99" s="77">
        <v>125.94761712645</v>
      </c>
      <c r="I99" s="78">
        <v>0</v>
      </c>
      <c r="J99" s="78">
        <v>1.3100000000000001E-2</v>
      </c>
      <c r="K99" s="78">
        <v>1.2999999999999999E-3</v>
      </c>
      <c r="W99" s="93"/>
    </row>
    <row r="100" spans="2:23">
      <c r="B100" t="s">
        <v>2256</v>
      </c>
      <c r="C100" t="s">
        <v>2257</v>
      </c>
      <c r="D100" t="s">
        <v>106</v>
      </c>
      <c r="E100" s="86">
        <v>44518</v>
      </c>
      <c r="F100" s="77">
        <v>9392.2199999999993</v>
      </c>
      <c r="G100" s="77">
        <v>93.252200000000116</v>
      </c>
      <c r="H100" s="77">
        <v>33.711280896755198</v>
      </c>
      <c r="I100" s="78">
        <v>2.9999999999999997E-4</v>
      </c>
      <c r="J100" s="78">
        <v>3.5000000000000001E-3</v>
      </c>
      <c r="K100" s="78">
        <v>2.9999999999999997E-4</v>
      </c>
    </row>
    <row r="101" spans="2:23">
      <c r="B101" t="s">
        <v>2258</v>
      </c>
      <c r="C101" t="s">
        <v>2259</v>
      </c>
      <c r="D101" t="s">
        <v>106</v>
      </c>
      <c r="E101" s="86">
        <v>43885</v>
      </c>
      <c r="F101" s="77">
        <v>23123.52</v>
      </c>
      <c r="G101" s="77">
        <v>107.26789999999998</v>
      </c>
      <c r="H101" s="77">
        <v>95.471035979497898</v>
      </c>
      <c r="I101" s="78">
        <v>0</v>
      </c>
      <c r="J101" s="78">
        <v>9.9000000000000008E-3</v>
      </c>
      <c r="K101" s="78">
        <v>1E-3</v>
      </c>
      <c r="W101" s="93"/>
    </row>
    <row r="102" spans="2:23">
      <c r="B102" t="s">
        <v>2260</v>
      </c>
      <c r="C102" t="s">
        <v>2261</v>
      </c>
      <c r="D102" t="s">
        <v>106</v>
      </c>
      <c r="E102" s="86">
        <v>44197</v>
      </c>
      <c r="F102" s="77">
        <v>28499</v>
      </c>
      <c r="G102" s="77">
        <v>100.0003</v>
      </c>
      <c r="H102" s="77">
        <v>109.692980077953</v>
      </c>
      <c r="I102" s="78">
        <v>1E-4</v>
      </c>
      <c r="J102" s="78">
        <v>1.14E-2</v>
      </c>
      <c r="K102" s="78">
        <v>1.1000000000000001E-3</v>
      </c>
      <c r="W102" s="93"/>
    </row>
    <row r="103" spans="2:23">
      <c r="B103" t="s">
        <v>2262</v>
      </c>
      <c r="C103" t="s">
        <v>2263</v>
      </c>
      <c r="D103" t="s">
        <v>110</v>
      </c>
      <c r="E103" s="86">
        <v>43221</v>
      </c>
      <c r="F103" s="77">
        <v>21360.99</v>
      </c>
      <c r="G103" s="77">
        <v>92.749900000000025</v>
      </c>
      <c r="H103" s="77">
        <v>80.388394525720599</v>
      </c>
      <c r="I103" s="78">
        <v>2.0000000000000001E-4</v>
      </c>
      <c r="J103" s="78">
        <v>8.3000000000000001E-3</v>
      </c>
      <c r="K103" s="78">
        <v>8.0000000000000004E-4</v>
      </c>
      <c r="W103" s="93"/>
    </row>
    <row r="104" spans="2:23">
      <c r="B104" t="s">
        <v>2264</v>
      </c>
      <c r="C104" t="s">
        <v>2265</v>
      </c>
      <c r="D104" t="s">
        <v>110</v>
      </c>
      <c r="E104" s="86">
        <v>44075</v>
      </c>
      <c r="F104" s="77">
        <v>50776.36</v>
      </c>
      <c r="G104" s="77">
        <v>101.91789999999986</v>
      </c>
      <c r="H104" s="77">
        <v>209.97643572274501</v>
      </c>
      <c r="I104" s="78">
        <v>0</v>
      </c>
      <c r="J104" s="78">
        <v>2.18E-2</v>
      </c>
      <c r="K104" s="78">
        <v>2.2000000000000001E-3</v>
      </c>
      <c r="W104" s="93"/>
    </row>
    <row r="105" spans="2:23">
      <c r="B105" t="s">
        <v>2266</v>
      </c>
      <c r="C105" t="s">
        <v>2267</v>
      </c>
      <c r="D105" t="s">
        <v>106</v>
      </c>
      <c r="E105" s="86">
        <v>44160</v>
      </c>
      <c r="F105" s="77">
        <v>38875.14</v>
      </c>
      <c r="G105" s="77">
        <v>99.089300000000009</v>
      </c>
      <c r="H105" s="77">
        <v>148.267729680977</v>
      </c>
      <c r="I105" s="78">
        <v>0</v>
      </c>
      <c r="J105" s="78">
        <v>1.54E-2</v>
      </c>
      <c r="K105" s="78">
        <v>1.5E-3</v>
      </c>
      <c r="W105" s="93"/>
    </row>
    <row r="106" spans="2:23">
      <c r="B106" t="s">
        <v>2268</v>
      </c>
      <c r="C106" t="s">
        <v>2269</v>
      </c>
      <c r="D106" t="s">
        <v>110</v>
      </c>
      <c r="E106" s="86">
        <v>44773</v>
      </c>
      <c r="F106" s="77">
        <v>24234.2</v>
      </c>
      <c r="G106" s="77">
        <v>107.4805000000005</v>
      </c>
      <c r="H106" s="77">
        <v>105.685862085533</v>
      </c>
      <c r="I106" s="78">
        <v>2.0000000000000001E-4</v>
      </c>
      <c r="J106" s="78">
        <v>1.0999999999999999E-2</v>
      </c>
      <c r="K106" s="78">
        <v>1.1000000000000001E-3</v>
      </c>
    </row>
    <row r="107" spans="2:23">
      <c r="B107" t="s">
        <v>2270</v>
      </c>
      <c r="C107" t="s">
        <v>2271</v>
      </c>
      <c r="D107" t="s">
        <v>113</v>
      </c>
      <c r="E107" s="86">
        <v>44644</v>
      </c>
      <c r="F107" s="77">
        <v>27089.19</v>
      </c>
      <c r="G107" s="77">
        <v>104.95999999999984</v>
      </c>
      <c r="H107" s="77">
        <v>133.64275481694699</v>
      </c>
      <c r="I107" s="78">
        <v>0</v>
      </c>
      <c r="J107" s="78">
        <v>1.3899999999999999E-2</v>
      </c>
      <c r="K107" s="78">
        <v>1.4E-3</v>
      </c>
      <c r="W107" s="93"/>
    </row>
    <row r="108" spans="2:23">
      <c r="B108" t="s">
        <v>2272</v>
      </c>
      <c r="C108" t="s">
        <v>2273</v>
      </c>
      <c r="D108" t="s">
        <v>106</v>
      </c>
      <c r="E108" s="86">
        <v>44257</v>
      </c>
      <c r="F108" s="77">
        <v>3393.19</v>
      </c>
      <c r="G108" s="77">
        <v>100.59699999999999</v>
      </c>
      <c r="H108" s="77">
        <v>13.1383588282107</v>
      </c>
      <c r="I108" s="78">
        <v>2.0000000000000001E-4</v>
      </c>
      <c r="J108" s="78">
        <v>1.4E-3</v>
      </c>
      <c r="K108" s="78">
        <v>1E-4</v>
      </c>
    </row>
    <row r="109" spans="2:23">
      <c r="B109" t="s">
        <v>2274</v>
      </c>
      <c r="C109" t="s">
        <v>2275</v>
      </c>
      <c r="D109" t="s">
        <v>106</v>
      </c>
      <c r="E109" s="86">
        <v>44264</v>
      </c>
      <c r="F109" s="77">
        <v>7445.52</v>
      </c>
      <c r="G109" s="77">
        <v>102.09460000000007</v>
      </c>
      <c r="H109" s="77">
        <v>29.258072894530098</v>
      </c>
      <c r="I109" s="78">
        <v>1E-4</v>
      </c>
      <c r="J109" s="78">
        <v>3.0000000000000001E-3</v>
      </c>
      <c r="K109" s="78">
        <v>2.9999999999999997E-4</v>
      </c>
      <c r="W109" s="93"/>
    </row>
    <row r="110" spans="2:23">
      <c r="B110" t="s">
        <v>2276</v>
      </c>
      <c r="C110" t="s">
        <v>2277</v>
      </c>
      <c r="D110" t="s">
        <v>110</v>
      </c>
      <c r="E110" s="86">
        <v>43860</v>
      </c>
      <c r="F110" s="77">
        <v>46019.040000000001</v>
      </c>
      <c r="G110" s="77">
        <v>93.2436000000001</v>
      </c>
      <c r="H110" s="77">
        <v>174.106552376693</v>
      </c>
      <c r="I110" s="78">
        <v>0</v>
      </c>
      <c r="J110" s="78">
        <v>1.8100000000000002E-2</v>
      </c>
      <c r="K110" s="78">
        <v>1.8E-3</v>
      </c>
      <c r="W110" s="93"/>
    </row>
    <row r="111" spans="2:23">
      <c r="B111" t="s">
        <v>2278</v>
      </c>
      <c r="C111" t="s">
        <v>2279</v>
      </c>
      <c r="D111" t="s">
        <v>110</v>
      </c>
      <c r="E111" s="86">
        <v>44651</v>
      </c>
      <c r="F111" s="77">
        <v>8442.35</v>
      </c>
      <c r="G111" s="77">
        <v>104.43270000000007</v>
      </c>
      <c r="H111" s="77">
        <v>35.773249201585898</v>
      </c>
      <c r="I111" s="78">
        <v>0</v>
      </c>
      <c r="J111" s="78">
        <v>3.7000000000000002E-3</v>
      </c>
      <c r="K111" s="78">
        <v>4.0000000000000002E-4</v>
      </c>
      <c r="W111" s="93"/>
    </row>
    <row r="112" spans="2:23">
      <c r="B112" t="s">
        <v>2280</v>
      </c>
      <c r="C112" t="s">
        <v>2281</v>
      </c>
      <c r="D112" t="s">
        <v>106</v>
      </c>
      <c r="E112" s="86">
        <v>43922</v>
      </c>
      <c r="F112" s="77">
        <v>69048.850000000006</v>
      </c>
      <c r="G112" s="77">
        <v>68.170800000000028</v>
      </c>
      <c r="H112" s="77">
        <v>181.176869574394</v>
      </c>
      <c r="I112" s="78">
        <v>0</v>
      </c>
      <c r="J112" s="78">
        <v>1.8800000000000001E-2</v>
      </c>
      <c r="K112" s="78">
        <v>1.9E-3</v>
      </c>
      <c r="W112" s="93"/>
    </row>
    <row r="113" spans="2:23">
      <c r="B113" t="s">
        <v>2282</v>
      </c>
      <c r="C113" t="s">
        <v>2283</v>
      </c>
      <c r="D113" t="s">
        <v>106</v>
      </c>
      <c r="E113" s="86">
        <v>44848</v>
      </c>
      <c r="F113" s="77">
        <v>9899.67</v>
      </c>
      <c r="G113" s="77">
        <v>105.35160000000005</v>
      </c>
      <c r="H113" s="77">
        <v>40.142994387182299</v>
      </c>
      <c r="I113" s="78">
        <v>0</v>
      </c>
      <c r="J113" s="78">
        <v>4.1999999999999997E-3</v>
      </c>
      <c r="K113" s="78">
        <v>4.0000000000000002E-4</v>
      </c>
      <c r="W113" s="93"/>
    </row>
    <row r="114" spans="2:23">
      <c r="B114" t="s">
        <v>2284</v>
      </c>
      <c r="C114" t="s">
        <v>2285</v>
      </c>
      <c r="D114" t="s">
        <v>106</v>
      </c>
      <c r="E114" s="86">
        <v>44544</v>
      </c>
      <c r="F114" s="77">
        <v>6126.94</v>
      </c>
      <c r="G114" s="77">
        <v>112.67780000000009</v>
      </c>
      <c r="H114" s="77">
        <v>26.572345916182702</v>
      </c>
      <c r="I114" s="78">
        <v>0</v>
      </c>
      <c r="J114" s="78">
        <v>2.8E-3</v>
      </c>
      <c r="K114" s="78">
        <v>2.9999999999999997E-4</v>
      </c>
      <c r="W114" s="93"/>
    </row>
    <row r="115" spans="2:23">
      <c r="B115" t="s">
        <v>2286</v>
      </c>
      <c r="C115" t="s">
        <v>2287</v>
      </c>
      <c r="D115" t="s">
        <v>106</v>
      </c>
      <c r="E115" s="86">
        <v>45014</v>
      </c>
      <c r="F115" s="77">
        <v>4136.3900000000003</v>
      </c>
      <c r="G115" s="77">
        <v>104.86870000000019</v>
      </c>
      <c r="H115" s="77">
        <v>16.6961091383106</v>
      </c>
      <c r="I115" s="78">
        <v>0</v>
      </c>
      <c r="J115" s="78">
        <v>1.6999999999999999E-3</v>
      </c>
      <c r="K115" s="78">
        <v>2.0000000000000001E-4</v>
      </c>
      <c r="W115" s="93"/>
    </row>
    <row r="116" spans="2:23">
      <c r="B116" t="s">
        <v>2288</v>
      </c>
      <c r="C116" t="s">
        <v>2289</v>
      </c>
      <c r="D116" t="s">
        <v>106</v>
      </c>
      <c r="E116" s="86">
        <v>44621</v>
      </c>
      <c r="F116" s="77">
        <v>1322.83</v>
      </c>
      <c r="G116" s="77">
        <v>89.819299999999998</v>
      </c>
      <c r="H116" s="77">
        <v>4.5732149311853103</v>
      </c>
      <c r="I116" s="78">
        <v>0</v>
      </c>
      <c r="J116" s="78">
        <v>5.0000000000000001E-4</v>
      </c>
      <c r="K116" s="78">
        <v>0</v>
      </c>
      <c r="W116" s="93"/>
    </row>
    <row r="117" spans="2:23">
      <c r="B117" t="s">
        <v>2290</v>
      </c>
      <c r="C117" t="s">
        <v>2291</v>
      </c>
      <c r="D117" t="s">
        <v>106</v>
      </c>
      <c r="E117" s="86">
        <v>44980</v>
      </c>
      <c r="F117" s="77">
        <v>22205.93</v>
      </c>
      <c r="G117" s="77">
        <v>99.556599999999975</v>
      </c>
      <c r="H117" s="77">
        <v>85.091647820656604</v>
      </c>
      <c r="I117" s="78">
        <v>0</v>
      </c>
      <c r="J117" s="78">
        <v>8.8000000000000005E-3</v>
      </c>
      <c r="K117" s="78">
        <v>8.9999999999999998E-4</v>
      </c>
      <c r="W117" s="93"/>
    </row>
    <row r="118" spans="2:23">
      <c r="B118" t="s">
        <v>2292</v>
      </c>
      <c r="C118" t="s">
        <v>2293</v>
      </c>
      <c r="D118" t="s">
        <v>106</v>
      </c>
      <c r="E118" s="86">
        <v>44893</v>
      </c>
      <c r="F118" s="77">
        <v>270.07</v>
      </c>
      <c r="G118" s="77">
        <v>100</v>
      </c>
      <c r="H118" s="77">
        <v>1.03949943</v>
      </c>
      <c r="I118" s="78">
        <v>0</v>
      </c>
      <c r="J118" s="78">
        <v>1E-4</v>
      </c>
      <c r="K118" s="78">
        <v>0</v>
      </c>
      <c r="W118" s="93"/>
    </row>
    <row r="119" spans="2:23">
      <c r="B119" t="s">
        <v>2294</v>
      </c>
      <c r="C119" t="s">
        <v>2295</v>
      </c>
      <c r="D119" t="s">
        <v>106</v>
      </c>
      <c r="E119" s="86">
        <v>44959</v>
      </c>
      <c r="F119" s="77">
        <v>18194.990000000002</v>
      </c>
      <c r="G119" s="77">
        <v>100</v>
      </c>
      <c r="H119" s="77">
        <v>70.032516509999994</v>
      </c>
      <c r="I119" s="78">
        <v>0</v>
      </c>
      <c r="J119" s="78">
        <v>7.3000000000000001E-3</v>
      </c>
      <c r="K119" s="78">
        <v>6.9999999999999999E-4</v>
      </c>
      <c r="W119" s="93"/>
    </row>
    <row r="120" spans="2:23">
      <c r="B120" t="s">
        <v>2296</v>
      </c>
      <c r="C120" t="s">
        <v>2297</v>
      </c>
      <c r="D120" t="s">
        <v>110</v>
      </c>
      <c r="E120" s="86">
        <v>44440</v>
      </c>
      <c r="F120" s="77">
        <v>56071</v>
      </c>
      <c r="G120" s="77">
        <v>117.5904</v>
      </c>
      <c r="H120" s="77">
        <v>267.52766424407997</v>
      </c>
      <c r="I120" s="78">
        <v>1E-4</v>
      </c>
      <c r="J120" s="78">
        <v>2.7799999999999998E-2</v>
      </c>
      <c r="K120" s="78">
        <v>2.8E-3</v>
      </c>
      <c r="W120" s="93"/>
    </row>
    <row r="121" spans="2:23">
      <c r="B121" t="s">
        <v>2298</v>
      </c>
      <c r="C121" t="s">
        <v>2299</v>
      </c>
      <c r="D121" t="s">
        <v>113</v>
      </c>
      <c r="E121" s="86">
        <v>45146</v>
      </c>
      <c r="F121" s="77">
        <v>5377.58</v>
      </c>
      <c r="G121" s="77">
        <v>100.00002813650212</v>
      </c>
      <c r="H121" s="77">
        <v>25.2762463858496</v>
      </c>
      <c r="I121" s="78">
        <v>0</v>
      </c>
      <c r="J121" s="78">
        <v>2.5999999999999999E-3</v>
      </c>
      <c r="K121" s="78">
        <v>2.9999999999999997E-4</v>
      </c>
      <c r="W121" s="93"/>
    </row>
    <row r="122" spans="2:23">
      <c r="B122" t="s">
        <v>2300</v>
      </c>
      <c r="C122" t="s">
        <v>2301</v>
      </c>
      <c r="D122" t="s">
        <v>110</v>
      </c>
      <c r="E122" s="86">
        <v>42928</v>
      </c>
      <c r="F122" s="77">
        <v>23547.05</v>
      </c>
      <c r="G122" s="77">
        <v>56.848599999999948</v>
      </c>
      <c r="H122" s="77">
        <v>54.314377740512199</v>
      </c>
      <c r="I122" s="78">
        <v>2.9999999999999997E-4</v>
      </c>
      <c r="J122" s="78">
        <v>5.5999999999999999E-3</v>
      </c>
      <c r="K122" s="78">
        <v>5.9999999999999995E-4</v>
      </c>
      <c r="W122" s="93"/>
    </row>
    <row r="123" spans="2:23">
      <c r="B123" t="s">
        <v>2302</v>
      </c>
      <c r="C123" t="s">
        <v>2303</v>
      </c>
      <c r="D123" t="s">
        <v>106</v>
      </c>
      <c r="E123" s="86">
        <v>44967</v>
      </c>
      <c r="F123" s="77">
        <v>38534.75</v>
      </c>
      <c r="G123" s="77">
        <v>103.566</v>
      </c>
      <c r="H123" s="77">
        <v>153.60935296306499</v>
      </c>
      <c r="I123" s="78">
        <v>2.0000000000000001E-4</v>
      </c>
      <c r="J123" s="78">
        <v>1.5900000000000001E-2</v>
      </c>
      <c r="K123" s="78">
        <v>1.6000000000000001E-3</v>
      </c>
      <c r="W123" s="93"/>
    </row>
    <row r="124" spans="2:23">
      <c r="B124" t="s">
        <v>2304</v>
      </c>
      <c r="C124" t="s">
        <v>2305</v>
      </c>
      <c r="D124" t="s">
        <v>106</v>
      </c>
      <c r="E124" s="86">
        <v>43810</v>
      </c>
      <c r="F124" s="77">
        <v>29381</v>
      </c>
      <c r="G124" s="77">
        <v>111.4221</v>
      </c>
      <c r="H124" s="77">
        <v>126.004432796649</v>
      </c>
      <c r="I124" s="78">
        <v>0</v>
      </c>
      <c r="J124" s="78">
        <v>1.3100000000000001E-2</v>
      </c>
      <c r="K124" s="78">
        <v>1.2999999999999999E-3</v>
      </c>
      <c r="W124" s="93"/>
    </row>
    <row r="125" spans="2:23">
      <c r="B125" t="s">
        <v>2306</v>
      </c>
      <c r="C125" t="s">
        <v>2307</v>
      </c>
      <c r="D125" t="s">
        <v>110</v>
      </c>
      <c r="E125" s="86">
        <v>44545</v>
      </c>
      <c r="F125" s="77">
        <v>27398.34</v>
      </c>
      <c r="G125" s="77">
        <v>107.03709999999995</v>
      </c>
      <c r="H125" s="77">
        <v>118.99182168014801</v>
      </c>
      <c r="I125" s="78">
        <v>0</v>
      </c>
      <c r="J125" s="78">
        <v>1.23E-2</v>
      </c>
      <c r="K125" s="78">
        <v>1.1999999999999999E-3</v>
      </c>
      <c r="W125" s="93"/>
    </row>
    <row r="126" spans="2:23">
      <c r="B126" t="s">
        <v>2308</v>
      </c>
      <c r="C126" t="s">
        <v>2309</v>
      </c>
      <c r="D126" t="s">
        <v>102</v>
      </c>
      <c r="E126" s="86">
        <v>43709</v>
      </c>
      <c r="F126" s="77">
        <v>54581.62</v>
      </c>
      <c r="G126" s="77">
        <v>95.077365999999998</v>
      </c>
      <c r="H126" s="77">
        <v>51.894766616129203</v>
      </c>
      <c r="I126" s="78">
        <v>2.0000000000000001E-4</v>
      </c>
      <c r="J126" s="78">
        <v>5.4000000000000003E-3</v>
      </c>
      <c r="K126" s="78">
        <v>5.0000000000000001E-4</v>
      </c>
      <c r="W126" s="93"/>
    </row>
    <row r="127" spans="2:23">
      <c r="B127" t="s">
        <v>2310</v>
      </c>
      <c r="C127" t="s">
        <v>2311</v>
      </c>
      <c r="D127" t="s">
        <v>106</v>
      </c>
      <c r="E127" s="86">
        <v>44377</v>
      </c>
      <c r="F127" s="77">
        <v>12492.33</v>
      </c>
      <c r="G127" s="77">
        <v>34.741199999999914</v>
      </c>
      <c r="H127" s="77">
        <v>16.704603611995999</v>
      </c>
      <c r="I127" s="78">
        <v>2.0000000000000001E-4</v>
      </c>
      <c r="J127" s="78">
        <v>1.6999999999999999E-3</v>
      </c>
      <c r="K127" s="78">
        <v>2.0000000000000001E-4</v>
      </c>
      <c r="W127" s="93"/>
    </row>
    <row r="128" spans="2:23">
      <c r="B128" t="s">
        <v>2312</v>
      </c>
      <c r="C128" t="s">
        <v>2313</v>
      </c>
      <c r="D128" t="s">
        <v>106</v>
      </c>
      <c r="E128" s="86">
        <v>43983</v>
      </c>
      <c r="F128" s="77">
        <v>44415.18</v>
      </c>
      <c r="G128" s="77">
        <v>98.566800000000143</v>
      </c>
      <c r="H128" s="77">
        <v>168.503914693284</v>
      </c>
      <c r="I128" s="78">
        <v>0</v>
      </c>
      <c r="J128" s="78">
        <v>1.7500000000000002E-2</v>
      </c>
      <c r="K128" s="78">
        <v>1.6999999999999999E-3</v>
      </c>
      <c r="W128" s="93"/>
    </row>
    <row r="129" spans="2:23">
      <c r="B129" t="s">
        <v>2314</v>
      </c>
      <c r="C129" t="s">
        <v>2315</v>
      </c>
      <c r="D129" t="s">
        <v>110</v>
      </c>
      <c r="E129" s="86">
        <v>42735</v>
      </c>
      <c r="F129" s="77">
        <v>18915.759999999998</v>
      </c>
      <c r="G129" s="77">
        <v>24.521899999999999</v>
      </c>
      <c r="H129" s="77">
        <v>18.820728971467801</v>
      </c>
      <c r="I129" s="78">
        <v>2.0000000000000001E-4</v>
      </c>
      <c r="J129" s="78">
        <v>2E-3</v>
      </c>
      <c r="K129" s="78">
        <v>2.0000000000000001E-4</v>
      </c>
      <c r="W129" s="93"/>
    </row>
    <row r="130" spans="2:23">
      <c r="B130" t="s">
        <v>2316</v>
      </c>
      <c r="C130" t="s">
        <v>2317</v>
      </c>
      <c r="D130" t="s">
        <v>106</v>
      </c>
      <c r="E130" s="86">
        <v>44539</v>
      </c>
      <c r="F130" s="77">
        <v>4598.3500000000004</v>
      </c>
      <c r="G130" s="77">
        <v>98.844399999999993</v>
      </c>
      <c r="H130" s="77">
        <v>17.494518938022601</v>
      </c>
      <c r="I130" s="78">
        <v>0</v>
      </c>
      <c r="J130" s="78">
        <v>1.8E-3</v>
      </c>
      <c r="K130" s="78">
        <v>2.0000000000000001E-4</v>
      </c>
      <c r="W130" s="93"/>
    </row>
    <row r="131" spans="2:23">
      <c r="B131" t="s">
        <v>2318</v>
      </c>
      <c r="C131" t="s">
        <v>2319</v>
      </c>
      <c r="D131" t="s">
        <v>120</v>
      </c>
      <c r="E131" s="86">
        <v>45020</v>
      </c>
      <c r="F131" s="77">
        <v>43038.53</v>
      </c>
      <c r="G131" s="77">
        <v>102.59159999999994</v>
      </c>
      <c r="H131" s="77">
        <v>108.698111746739</v>
      </c>
      <c r="I131" s="78">
        <v>1E-4</v>
      </c>
      <c r="J131" s="78">
        <v>1.1299999999999999E-2</v>
      </c>
      <c r="K131" s="78">
        <v>1.1000000000000001E-3</v>
      </c>
      <c r="W131" s="93"/>
    </row>
    <row r="132" spans="2:23">
      <c r="B132" t="s">
        <v>2320</v>
      </c>
      <c r="C132" t="s">
        <v>2321</v>
      </c>
      <c r="D132" t="s">
        <v>106</v>
      </c>
      <c r="E132" s="86">
        <v>44217</v>
      </c>
      <c r="F132" s="77">
        <v>33327.11</v>
      </c>
      <c r="G132" s="77">
        <v>95.413299999999992</v>
      </c>
      <c r="H132" s="77">
        <v>122.39240897022999</v>
      </c>
      <c r="I132" s="78">
        <v>1E-4</v>
      </c>
      <c r="J132" s="78">
        <v>1.2699999999999999E-2</v>
      </c>
      <c r="K132" s="78">
        <v>1.2999999999999999E-3</v>
      </c>
      <c r="W132" s="93"/>
    </row>
    <row r="133" spans="2:23">
      <c r="B133" t="s">
        <v>2322</v>
      </c>
      <c r="C133" t="s">
        <v>2323</v>
      </c>
      <c r="D133" t="s">
        <v>106</v>
      </c>
      <c r="E133" s="86">
        <v>44531</v>
      </c>
      <c r="F133" s="77">
        <v>46815.41</v>
      </c>
      <c r="G133" s="77">
        <v>74.639299999999793</v>
      </c>
      <c r="H133" s="77">
        <v>134.49443042278401</v>
      </c>
      <c r="I133" s="78">
        <v>0</v>
      </c>
      <c r="J133" s="78">
        <v>1.4E-2</v>
      </c>
      <c r="K133" s="78">
        <v>1.4E-3</v>
      </c>
      <c r="W133" s="93"/>
    </row>
    <row r="134" spans="2:23">
      <c r="B134" t="s">
        <v>2324</v>
      </c>
      <c r="C134" t="s">
        <v>2325</v>
      </c>
      <c r="D134" t="s">
        <v>106</v>
      </c>
      <c r="E134" s="86">
        <v>44561</v>
      </c>
      <c r="F134" s="77">
        <v>1334.15</v>
      </c>
      <c r="G134" s="77">
        <v>67.068899999999999</v>
      </c>
      <c r="H134" s="77">
        <v>3.4440841582681498</v>
      </c>
      <c r="I134" s="78">
        <v>0</v>
      </c>
      <c r="J134" s="78">
        <v>4.0000000000000002E-4</v>
      </c>
      <c r="K134" s="78">
        <v>0</v>
      </c>
      <c r="W134" s="93"/>
    </row>
    <row r="135" spans="2:23">
      <c r="B135" t="s">
        <v>2326</v>
      </c>
      <c r="C135" t="s">
        <v>2327</v>
      </c>
      <c r="D135" t="s">
        <v>110</v>
      </c>
      <c r="E135" s="86">
        <v>44743</v>
      </c>
      <c r="F135" s="77">
        <v>7099.71</v>
      </c>
      <c r="G135" s="77">
        <v>100</v>
      </c>
      <c r="H135" s="77">
        <v>28.807073325000001</v>
      </c>
      <c r="I135" s="78">
        <v>0</v>
      </c>
      <c r="J135" s="78">
        <v>3.0000000000000001E-3</v>
      </c>
      <c r="K135" s="78">
        <v>2.9999999999999997E-4</v>
      </c>
      <c r="W135" s="93"/>
    </row>
    <row r="136" spans="2:23">
      <c r="B136" t="s">
        <v>2328</v>
      </c>
      <c r="C136" t="s">
        <v>2329</v>
      </c>
      <c r="D136" t="s">
        <v>110</v>
      </c>
      <c r="E136" s="86">
        <v>44743</v>
      </c>
      <c r="F136" s="77">
        <v>9844.0499999999993</v>
      </c>
      <c r="G136" s="77">
        <v>101.24250000000006</v>
      </c>
      <c r="H136" s="77">
        <v>40.438515118471898</v>
      </c>
      <c r="I136" s="78">
        <v>1E-4</v>
      </c>
      <c r="J136" s="78">
        <v>4.1999999999999997E-3</v>
      </c>
      <c r="K136" s="78">
        <v>4.0000000000000002E-4</v>
      </c>
      <c r="W136" s="93"/>
    </row>
    <row r="137" spans="2:23">
      <c r="B137" t="s">
        <v>2330</v>
      </c>
      <c r="C137" t="s">
        <v>2331</v>
      </c>
      <c r="D137" t="s">
        <v>106</v>
      </c>
      <c r="E137" s="86">
        <v>45166</v>
      </c>
      <c r="F137" s="77">
        <v>2291.08</v>
      </c>
      <c r="G137" s="77">
        <v>101</v>
      </c>
      <c r="H137" s="77">
        <v>8.9065505892000001</v>
      </c>
      <c r="I137" s="78">
        <v>5.0000000000000001E-4</v>
      </c>
      <c r="J137" s="78">
        <v>8.9999999999999998E-4</v>
      </c>
      <c r="K137" s="78">
        <v>1E-4</v>
      </c>
      <c r="W137" s="93"/>
    </row>
    <row r="138" spans="2:23">
      <c r="B138" t="s">
        <v>2332</v>
      </c>
      <c r="C138" t="s">
        <v>2333</v>
      </c>
      <c r="D138" t="s">
        <v>110</v>
      </c>
      <c r="E138" s="86">
        <v>44608</v>
      </c>
      <c r="F138" s="77">
        <v>13876.77</v>
      </c>
      <c r="G138" s="77">
        <v>94.384</v>
      </c>
      <c r="H138" s="77">
        <v>53.142905796515997</v>
      </c>
      <c r="I138" s="78">
        <v>0</v>
      </c>
      <c r="J138" s="78">
        <v>5.4999999999999997E-3</v>
      </c>
      <c r="K138" s="78">
        <v>5.0000000000000001E-4</v>
      </c>
      <c r="W138" s="93"/>
    </row>
    <row r="139" spans="2:23">
      <c r="B139" t="s">
        <v>223</v>
      </c>
      <c r="C139" s="16"/>
    </row>
    <row r="140" spans="2:23">
      <c r="B140" t="s">
        <v>309</v>
      </c>
      <c r="C140" s="16"/>
    </row>
    <row r="141" spans="2:23">
      <c r="B141" t="s">
        <v>310</v>
      </c>
      <c r="C141" s="16"/>
    </row>
    <row r="142" spans="2:23">
      <c r="B142" t="s">
        <v>311</v>
      </c>
      <c r="C142" s="16"/>
    </row>
    <row r="143" spans="2:23">
      <c r="C143" s="16"/>
    </row>
    <row r="144" spans="2:2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2406</v>
      </c>
    </row>
    <row r="3" spans="2:59" s="1" customFormat="1">
      <c r="B3" s="2" t="s">
        <v>2</v>
      </c>
      <c r="C3" s="26" t="s">
        <v>2407</v>
      </c>
    </row>
    <row r="4" spans="2:59" s="1" customFormat="1">
      <c r="B4" s="2" t="s">
        <v>3</v>
      </c>
      <c r="C4" s="83" t="s">
        <v>196</v>
      </c>
    </row>
    <row r="6" spans="2:5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9" ht="26.25" customHeight="1">
      <c r="B7" s="113" t="s">
        <v>141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733.52</v>
      </c>
      <c r="H11" s="7"/>
      <c r="I11" s="75">
        <v>8.3541049130000003E-2</v>
      </c>
      <c r="J11" s="7"/>
      <c r="K11" s="76">
        <v>0.99990000000000001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2334</v>
      </c>
      <c r="C12" s="16"/>
      <c r="D12" s="16"/>
      <c r="G12" s="81">
        <v>606.02</v>
      </c>
      <c r="I12" s="81">
        <v>1.8315903799999999E-3</v>
      </c>
      <c r="K12" s="80">
        <v>2.18E-2</v>
      </c>
      <c r="L12" s="80">
        <v>0</v>
      </c>
    </row>
    <row r="13" spans="2:59">
      <c r="B13" t="s">
        <v>2335</v>
      </c>
      <c r="C13" t="s">
        <v>2336</v>
      </c>
      <c r="D13" t="s">
        <v>615</v>
      </c>
      <c r="E13" t="s">
        <v>102</v>
      </c>
      <c r="F13" s="86">
        <v>44607</v>
      </c>
      <c r="G13" s="77">
        <v>499.64</v>
      </c>
      <c r="H13" s="77">
        <v>0.3649</v>
      </c>
      <c r="I13" s="77">
        <v>1.8231863599999999E-3</v>
      </c>
      <c r="J13" s="78">
        <v>0</v>
      </c>
      <c r="K13" s="78">
        <v>2.18E-2</v>
      </c>
      <c r="L13" s="78">
        <v>0</v>
      </c>
    </row>
    <row r="14" spans="2:59">
      <c r="B14" t="s">
        <v>2337</v>
      </c>
      <c r="C14" t="s">
        <v>2338</v>
      </c>
      <c r="D14" t="s">
        <v>125</v>
      </c>
      <c r="E14" t="s">
        <v>102</v>
      </c>
      <c r="F14" s="86">
        <v>44537</v>
      </c>
      <c r="G14" s="77">
        <v>106.38</v>
      </c>
      <c r="H14" s="77">
        <v>7.9000000000000008E-3</v>
      </c>
      <c r="I14" s="77">
        <v>8.4040199999999992E-6</v>
      </c>
      <c r="J14" s="78">
        <v>0</v>
      </c>
      <c r="K14" s="78">
        <v>0</v>
      </c>
      <c r="L14" s="78">
        <v>0</v>
      </c>
      <c r="W14" s="93"/>
    </row>
    <row r="15" spans="2:59">
      <c r="B15" s="79" t="s">
        <v>1892</v>
      </c>
      <c r="C15" s="16"/>
      <c r="D15" s="16"/>
      <c r="G15" s="81">
        <v>127.5</v>
      </c>
      <c r="I15" s="81">
        <v>8.1709458750000005E-2</v>
      </c>
      <c r="K15" s="80">
        <v>0.97809999999999997</v>
      </c>
      <c r="L15" s="80">
        <v>0</v>
      </c>
    </row>
    <row r="16" spans="2:59">
      <c r="B16" t="s">
        <v>2339</v>
      </c>
      <c r="C16" t="s">
        <v>2340</v>
      </c>
      <c r="D16" t="s">
        <v>1387</v>
      </c>
      <c r="E16" t="s">
        <v>106</v>
      </c>
      <c r="F16" s="86">
        <v>44742</v>
      </c>
      <c r="G16" s="77">
        <v>127.5</v>
      </c>
      <c r="H16" s="77">
        <v>16.649999999999999</v>
      </c>
      <c r="I16" s="77">
        <v>8.1709458750000005E-2</v>
      </c>
      <c r="J16" s="78">
        <v>0</v>
      </c>
      <c r="K16" s="78">
        <v>0.97809999999999997</v>
      </c>
      <c r="L16" s="78">
        <v>0</v>
      </c>
      <c r="W16" s="93"/>
    </row>
    <row r="17" spans="2:4">
      <c r="B17" t="s">
        <v>223</v>
      </c>
      <c r="C17" s="16"/>
      <c r="D17" s="16"/>
    </row>
    <row r="18" spans="2:4">
      <c r="B18" t="s">
        <v>309</v>
      </c>
      <c r="C18" s="16"/>
      <c r="D18" s="16"/>
    </row>
    <row r="19" spans="2:4">
      <c r="B19" t="s">
        <v>310</v>
      </c>
      <c r="C19" s="16"/>
      <c r="D19" s="16"/>
    </row>
    <row r="20" spans="2:4">
      <c r="B20" t="s">
        <v>311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2406</v>
      </c>
    </row>
    <row r="3" spans="2:52" s="1" customFormat="1">
      <c r="B3" s="2" t="s">
        <v>2</v>
      </c>
      <c r="C3" s="26" t="s">
        <v>2407</v>
      </c>
    </row>
    <row r="4" spans="2:52" s="1" customFormat="1">
      <c r="B4" s="2" t="s">
        <v>3</v>
      </c>
      <c r="C4" s="83" t="s">
        <v>196</v>
      </c>
    </row>
    <row r="6" spans="2:5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2" ht="26.25" customHeight="1">
      <c r="B7" s="113" t="s">
        <v>142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79149.2</v>
      </c>
      <c r="H11" s="7"/>
      <c r="I11" s="75">
        <v>-1.073263152</v>
      </c>
      <c r="J11" s="7"/>
      <c r="K11" s="76">
        <v>1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79149.2</v>
      </c>
      <c r="I12" s="81">
        <v>-1.073263152</v>
      </c>
      <c r="K12" s="80">
        <v>1</v>
      </c>
      <c r="L12" s="80">
        <v>0</v>
      </c>
    </row>
    <row r="13" spans="2:52">
      <c r="B13" s="79" t="s">
        <v>1897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1906</v>
      </c>
      <c r="C15" s="16"/>
      <c r="D15" s="16"/>
      <c r="G15" s="81">
        <v>79149.2</v>
      </c>
      <c r="I15" s="81">
        <v>-1.073263152</v>
      </c>
      <c r="K15" s="80">
        <v>1</v>
      </c>
      <c r="L15" s="80">
        <v>0</v>
      </c>
    </row>
    <row r="16" spans="2:52">
      <c r="B16" t="s">
        <v>2341</v>
      </c>
      <c r="C16" t="s">
        <v>2342</v>
      </c>
      <c r="D16" t="s">
        <v>2544</v>
      </c>
      <c r="E16" t="s">
        <v>106</v>
      </c>
      <c r="F16" s="86">
        <v>45181</v>
      </c>
      <c r="G16" s="77">
        <v>79149.2</v>
      </c>
      <c r="H16" s="77">
        <v>0.62319999999999998</v>
      </c>
      <c r="I16" s="77">
        <v>1.6146436799999999</v>
      </c>
      <c r="J16" s="78">
        <v>0</v>
      </c>
      <c r="K16" s="78">
        <v>-1.5044</v>
      </c>
      <c r="L16" s="78">
        <v>0</v>
      </c>
    </row>
    <row r="17" spans="2:12">
      <c r="B17" t="s">
        <v>2343</v>
      </c>
      <c r="C17" t="s">
        <v>2344</v>
      </c>
      <c r="D17" t="s">
        <v>2544</v>
      </c>
      <c r="E17" t="s">
        <v>106</v>
      </c>
      <c r="F17" s="86">
        <v>45140</v>
      </c>
      <c r="G17" s="77">
        <v>-23744.76</v>
      </c>
      <c r="H17" s="77">
        <v>2.6110000000000002</v>
      </c>
      <c r="I17" s="77">
        <v>-2.7805113960000001</v>
      </c>
      <c r="J17" s="78">
        <v>0</v>
      </c>
      <c r="K17" s="78">
        <v>2.5907</v>
      </c>
      <c r="L17" s="78">
        <v>0</v>
      </c>
    </row>
    <row r="18" spans="2:12">
      <c r="B18" t="s">
        <v>2343</v>
      </c>
      <c r="C18" t="s">
        <v>2345</v>
      </c>
      <c r="D18" t="s">
        <v>2544</v>
      </c>
      <c r="E18" t="s">
        <v>106</v>
      </c>
      <c r="F18" s="86">
        <v>45140</v>
      </c>
      <c r="G18" s="77">
        <v>23744.76</v>
      </c>
      <c r="H18" s="77">
        <v>7.4800000000000005E-2</v>
      </c>
      <c r="I18" s="77">
        <v>9.2604564E-2</v>
      </c>
      <c r="J18" s="78">
        <v>0</v>
      </c>
      <c r="K18" s="78">
        <v>-8.6300000000000002E-2</v>
      </c>
      <c r="L18" s="78">
        <v>0</v>
      </c>
    </row>
    <row r="19" spans="2:12">
      <c r="B19" s="79" t="s">
        <v>2346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1907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832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209</v>
      </c>
      <c r="C24" t="s">
        <v>209</v>
      </c>
      <c r="D24" t="s">
        <v>209</v>
      </c>
      <c r="E24" t="s">
        <v>209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221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1897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1914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1907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1915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832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209</v>
      </c>
      <c r="C35" t="s">
        <v>209</v>
      </c>
      <c r="D35" t="s">
        <v>209</v>
      </c>
      <c r="E35" t="s">
        <v>209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223</v>
      </c>
      <c r="C36" s="16"/>
      <c r="D36" s="16"/>
    </row>
    <row r="37" spans="2:12">
      <c r="B37" t="s">
        <v>309</v>
      </c>
      <c r="C37" s="16"/>
      <c r="D37" s="16"/>
    </row>
    <row r="38" spans="2:12">
      <c r="B38" t="s">
        <v>310</v>
      </c>
      <c r="C38" s="16"/>
      <c r="D38" s="16"/>
    </row>
    <row r="39" spans="2:12">
      <c r="B39" t="s">
        <v>311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9"/>
  <sheetViews>
    <sheetView rightToLeft="1" workbookViewId="0">
      <selection activeCell="K11" sqref="K11:L6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2406</v>
      </c>
    </row>
    <row r="3" spans="2:13" s="1" customFormat="1">
      <c r="B3" s="2" t="s">
        <v>2</v>
      </c>
      <c r="C3" s="26" t="s">
        <v>2407</v>
      </c>
    </row>
    <row r="4" spans="2:13" s="1" customFormat="1">
      <c r="B4" s="2" t="s">
        <v>3</v>
      </c>
      <c r="C4" s="83" t="s">
        <v>196</v>
      </c>
    </row>
    <row r="5" spans="2:13">
      <c r="B5" s="2"/>
    </row>
    <row r="7" spans="2:13" ht="26.25" customHeight="1">
      <c r="B7" s="103" t="s">
        <v>47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J12+J55</f>
        <v>14186.3087105302</v>
      </c>
      <c r="K11" s="76">
        <f>J11/$J$11</f>
        <v>1</v>
      </c>
      <c r="L11" s="76">
        <f>J11/'סכום נכסי הקרן'!$C$42</f>
        <v>0.14679850532668684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f>J13+J18+J45+J47+J49+J51+J53</f>
        <v>13644.087480530201</v>
      </c>
      <c r="K12" s="80">
        <f t="shared" ref="K12:K61" si="0">J12/$J$11</f>
        <v>0.96177855416345759</v>
      </c>
      <c r="L12" s="80">
        <f>J12/'סכום נכסי הקרן'!$C$42</f>
        <v>0.14118765420645751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10378.37665</v>
      </c>
      <c r="K13" s="80">
        <f t="shared" si="0"/>
        <v>0.73157696351950585</v>
      </c>
      <c r="L13" s="80">
        <f>J13/'סכום נכסי הקרן'!$C$42</f>
        <v>0.10739440477609956</v>
      </c>
    </row>
    <row r="14" spans="2:13">
      <c r="B14" s="91" t="s">
        <v>2510</v>
      </c>
      <c r="C14" t="s">
        <v>2541</v>
      </c>
      <c r="D14">
        <v>11</v>
      </c>
      <c r="E14" t="s">
        <v>206</v>
      </c>
      <c r="F14" s="83" t="s">
        <v>207</v>
      </c>
      <c r="G14" t="s">
        <v>102</v>
      </c>
      <c r="H14" s="88">
        <v>4.3799999999999999E-2</v>
      </c>
      <c r="I14" s="88">
        <v>4.3799999999999999E-2</v>
      </c>
      <c r="J14" s="90">
        <v>1240.85384</v>
      </c>
      <c r="K14" s="88">
        <f t="shared" si="0"/>
        <v>8.7468408119367944E-2</v>
      </c>
      <c r="L14" s="88">
        <f>J14/'סכום נכסי הקרן'!$C$42</f>
        <v>1.2840231575227854E-2</v>
      </c>
    </row>
    <row r="15" spans="2:13">
      <c r="B15" s="91" t="s">
        <v>2516</v>
      </c>
      <c r="C15" t="s">
        <v>205</v>
      </c>
      <c r="D15">
        <v>12</v>
      </c>
      <c r="E15" t="s">
        <v>206</v>
      </c>
      <c r="F15" s="83" t="s">
        <v>207</v>
      </c>
      <c r="G15" t="s">
        <v>102</v>
      </c>
      <c r="H15" s="88">
        <v>4.3700000000000003E-2</v>
      </c>
      <c r="I15" s="88">
        <v>4.3700000000000003E-2</v>
      </c>
      <c r="J15" s="90">
        <f>545.69506+13.83568</f>
        <v>559.53074000000004</v>
      </c>
      <c r="K15" s="88">
        <f t="shared" si="0"/>
        <v>3.9441601858323586E-2</v>
      </c>
      <c r="L15" s="88">
        <f>J15/'סכום נכסי הקרן'!$C$42</f>
        <v>5.7899682004921771E-3</v>
      </c>
    </row>
    <row r="16" spans="2:13">
      <c r="B16" s="91" t="s">
        <v>2519</v>
      </c>
      <c r="C16" s="91" t="s">
        <v>2542</v>
      </c>
      <c r="D16">
        <v>10</v>
      </c>
      <c r="E16" t="s">
        <v>206</v>
      </c>
      <c r="F16" s="83" t="s">
        <v>207</v>
      </c>
      <c r="G16" t="s">
        <v>102</v>
      </c>
      <c r="H16" s="88">
        <v>4.3900000000000002E-2</v>
      </c>
      <c r="I16" s="88">
        <v>4.3900000000000002E-2</v>
      </c>
      <c r="J16" s="90">
        <f>1195.65482+7187.93788</f>
        <v>8383.5927000000011</v>
      </c>
      <c r="K16" s="88">
        <f t="shared" si="0"/>
        <v>0.59096364467079698</v>
      </c>
      <c r="L16" s="88">
        <f>J16/'סכום נכסי הקרן'!$C$42</f>
        <v>8.6752579740084254E-2</v>
      </c>
    </row>
    <row r="17" spans="2:12">
      <c r="B17" s="91" t="s">
        <v>2530</v>
      </c>
      <c r="C17" s="91" t="s">
        <v>2543</v>
      </c>
      <c r="D17">
        <v>20</v>
      </c>
      <c r="E17" t="s">
        <v>206</v>
      </c>
      <c r="F17" s="83" t="s">
        <v>2512</v>
      </c>
      <c r="G17" t="s">
        <v>102</v>
      </c>
      <c r="H17" s="88">
        <v>4.2700000000000002E-2</v>
      </c>
      <c r="I17" s="88">
        <v>4.2700000000000002E-2</v>
      </c>
      <c r="J17" s="90">
        <v>194.39937000000003</v>
      </c>
      <c r="K17" s="88">
        <f t="shared" si="0"/>
        <v>1.3703308871017408E-2</v>
      </c>
      <c r="L17" s="88">
        <f>J17/'סכום נכסי הקרן'!$C$42</f>
        <v>2.011625260295284E-3</v>
      </c>
    </row>
    <row r="18" spans="2:12">
      <c r="B18" s="79" t="s">
        <v>208</v>
      </c>
      <c r="D18" s="16"/>
      <c r="I18" s="80">
        <v>0</v>
      </c>
      <c r="J18" s="81">
        <f>SUM(J19:J44)</f>
        <v>3265.7108305301999</v>
      </c>
      <c r="K18" s="80">
        <f t="shared" si="0"/>
        <v>0.23020159064395174</v>
      </c>
      <c r="L18" s="80">
        <f>J18/'סכום נכסי הקרן'!$C$42</f>
        <v>3.3793249430357934E-2</v>
      </c>
    </row>
    <row r="19" spans="2:12">
      <c r="B19" s="91" t="s">
        <v>2510</v>
      </c>
      <c r="C19" s="91" t="s">
        <v>2513</v>
      </c>
      <c r="D19">
        <v>11</v>
      </c>
      <c r="E19" t="s">
        <v>206</v>
      </c>
      <c r="F19" t="s">
        <v>2512</v>
      </c>
      <c r="G19" t="s">
        <v>110</v>
      </c>
      <c r="H19" s="88">
        <v>0</v>
      </c>
      <c r="I19" s="88">
        <v>0</v>
      </c>
      <c r="J19" s="90">
        <v>0.14114000000000002</v>
      </c>
      <c r="K19" s="88">
        <f t="shared" si="0"/>
        <v>9.9490292281060219E-6</v>
      </c>
      <c r="L19" s="88">
        <f>J19/'סכום נכסי הקרן'!$C$42</f>
        <v>1.4605026201374849E-6</v>
      </c>
    </row>
    <row r="20" spans="2:12">
      <c r="B20" s="91" t="s">
        <v>2516</v>
      </c>
      <c r="C20" s="91" t="s">
        <v>214</v>
      </c>
      <c r="D20">
        <v>12</v>
      </c>
      <c r="E20" t="s">
        <v>206</v>
      </c>
      <c r="F20" t="s">
        <v>207</v>
      </c>
      <c r="G20" t="s">
        <v>110</v>
      </c>
      <c r="H20" s="88">
        <v>3.2300000000000002E-2</v>
      </c>
      <c r="I20" s="88">
        <v>3.2300000000000002E-2</v>
      </c>
      <c r="J20" s="90">
        <f>1.2682+17.86330605</f>
        <v>19.131506049999999</v>
      </c>
      <c r="K20" s="88">
        <f t="shared" si="0"/>
        <v>1.3485894350937875E-3</v>
      </c>
      <c r="L20" s="88">
        <f>J20/'סכום נכסי הקרן'!$C$42</f>
        <v>1.9797091337112895E-4</v>
      </c>
    </row>
    <row r="21" spans="2:12">
      <c r="B21" s="91" t="s">
        <v>2519</v>
      </c>
      <c r="C21" s="91" t="s">
        <v>2523</v>
      </c>
      <c r="D21">
        <v>10</v>
      </c>
      <c r="E21" t="s">
        <v>206</v>
      </c>
      <c r="F21" t="s">
        <v>2512</v>
      </c>
      <c r="G21" t="s">
        <v>110</v>
      </c>
      <c r="H21" s="88">
        <v>3.3300000000000003E-2</v>
      </c>
      <c r="I21" s="88">
        <v>3.3300000000000003E-2</v>
      </c>
      <c r="J21" s="90">
        <f>167.5272+1.118693325</f>
        <v>168.645893325</v>
      </c>
      <c r="K21" s="88">
        <f t="shared" si="0"/>
        <v>1.1887933412855854E-2</v>
      </c>
      <c r="L21" s="88">
        <f>J21/'סכום נכסי הקרן'!$C$42</f>
        <v>1.7451308564304185E-3</v>
      </c>
    </row>
    <row r="22" spans="2:12">
      <c r="B22" s="91" t="s">
        <v>2530</v>
      </c>
      <c r="C22" s="91" t="s">
        <v>2533</v>
      </c>
      <c r="D22">
        <v>20</v>
      </c>
      <c r="E22" t="s">
        <v>206</v>
      </c>
      <c r="F22" t="s">
        <v>2512</v>
      </c>
      <c r="G22" t="s">
        <v>110</v>
      </c>
      <c r="H22" s="88">
        <v>3.1800000000000002E-2</v>
      </c>
      <c r="I22" s="88">
        <v>3.1800000000000002E-2</v>
      </c>
      <c r="J22" s="90">
        <v>0.34969</v>
      </c>
      <c r="K22" s="88">
        <f t="shared" si="0"/>
        <v>2.464982308896411E-5</v>
      </c>
      <c r="L22" s="88">
        <f>J22/'סכום נכסי הקרן'!$C$42</f>
        <v>3.6185571860271862E-6</v>
      </c>
    </row>
    <row r="23" spans="2:12">
      <c r="B23" s="91" t="s">
        <v>2510</v>
      </c>
      <c r="C23" s="91" t="s">
        <v>2511</v>
      </c>
      <c r="D23">
        <v>11</v>
      </c>
      <c r="E23" t="s">
        <v>206</v>
      </c>
      <c r="F23" t="s">
        <v>2512</v>
      </c>
      <c r="G23" t="s">
        <v>120</v>
      </c>
      <c r="H23" s="88">
        <v>0</v>
      </c>
      <c r="I23" s="88">
        <v>0</v>
      </c>
      <c r="J23" s="90">
        <v>2.0000000000000002E-5</v>
      </c>
      <c r="K23" s="88">
        <f t="shared" si="0"/>
        <v>1.4098100082338134E-9</v>
      </c>
      <c r="L23" s="88">
        <f>J23/'סכום נכסי הקרן'!$C$42</f>
        <v>2.069580020033279E-10</v>
      </c>
    </row>
    <row r="24" spans="2:12">
      <c r="B24" s="91" t="s">
        <v>2516</v>
      </c>
      <c r="C24" t="s">
        <v>212</v>
      </c>
      <c r="D24" s="92">
        <v>12</v>
      </c>
      <c r="E24" t="s">
        <v>206</v>
      </c>
      <c r="F24" t="s">
        <v>207</v>
      </c>
      <c r="G24" t="s">
        <v>120</v>
      </c>
      <c r="H24" s="78">
        <v>0</v>
      </c>
      <c r="I24" s="78">
        <v>0</v>
      </c>
      <c r="J24" s="77">
        <v>2.1200775420000002</v>
      </c>
      <c r="K24" s="78">
        <f t="shared" si="0"/>
        <v>1.4944532684716715E-4</v>
      </c>
      <c r="L24" s="78">
        <f>J24/'סכום נכסי הקרן'!$C$42</f>
        <v>2.1938350609222325E-5</v>
      </c>
    </row>
    <row r="25" spans="2:12">
      <c r="B25" s="91" t="s">
        <v>2519</v>
      </c>
      <c r="C25" s="91" t="s">
        <v>2520</v>
      </c>
      <c r="D25">
        <v>10</v>
      </c>
      <c r="E25" t="s">
        <v>206</v>
      </c>
      <c r="F25" t="s">
        <v>2512</v>
      </c>
      <c r="G25" t="s">
        <v>120</v>
      </c>
      <c r="H25" s="88">
        <v>0</v>
      </c>
      <c r="I25" s="88">
        <v>0</v>
      </c>
      <c r="J25" s="90">
        <v>6.8910000000000013E-2</v>
      </c>
      <c r="K25" s="88">
        <f t="shared" si="0"/>
        <v>4.8575003833696052E-6</v>
      </c>
      <c r="L25" s="88">
        <f>J25/'סכום נכסי הקרן'!$C$42</f>
        <v>7.130737959024663E-7</v>
      </c>
    </row>
    <row r="26" spans="2:12">
      <c r="B26" s="91" t="s">
        <v>2530</v>
      </c>
      <c r="C26" s="91" t="s">
        <v>2531</v>
      </c>
      <c r="D26">
        <v>20</v>
      </c>
      <c r="E26" t="s">
        <v>206</v>
      </c>
      <c r="F26" t="s">
        <v>2512</v>
      </c>
      <c r="G26" t="s">
        <v>120</v>
      </c>
      <c r="H26" s="88">
        <v>0</v>
      </c>
      <c r="I26" s="88">
        <v>0</v>
      </c>
      <c r="J26" s="90">
        <v>4.7199999999999994E-3</v>
      </c>
      <c r="K26" s="88">
        <f t="shared" si="0"/>
        <v>3.3271516194317992E-7</v>
      </c>
      <c r="L26" s="88">
        <f>J26/'סכום נכסי הקרן'!$C$42</f>
        <v>4.8842088472785372E-8</v>
      </c>
    </row>
    <row r="27" spans="2:12">
      <c r="B27" s="91" t="s">
        <v>2510</v>
      </c>
      <c r="C27" s="91" t="s">
        <v>2515</v>
      </c>
      <c r="D27">
        <v>11</v>
      </c>
      <c r="E27" t="s">
        <v>206</v>
      </c>
      <c r="F27" t="s">
        <v>2512</v>
      </c>
      <c r="G27" t="s">
        <v>106</v>
      </c>
      <c r="H27" s="88">
        <v>4.8099999999999997E-2</v>
      </c>
      <c r="I27" s="88">
        <v>4.8099999999999997E-2</v>
      </c>
      <c r="J27" s="90">
        <v>342.54086999999998</v>
      </c>
      <c r="K27" s="88">
        <f t="shared" si="0"/>
        <v>2.4145877337755878E-2</v>
      </c>
      <c r="L27" s="88">
        <f>J27/'סכום נכסי הקרן'!$C$42</f>
        <v>3.5445787029840833E-3</v>
      </c>
    </row>
    <row r="28" spans="2:12">
      <c r="B28" s="91" t="s">
        <v>2516</v>
      </c>
      <c r="C28" s="91" t="s">
        <v>213</v>
      </c>
      <c r="D28">
        <v>12</v>
      </c>
      <c r="E28" t="s">
        <v>206</v>
      </c>
      <c r="F28" t="s">
        <v>207</v>
      </c>
      <c r="G28" t="s">
        <v>106</v>
      </c>
      <c r="H28" s="88">
        <v>4.8099999999999997E-2</v>
      </c>
      <c r="I28" s="88">
        <v>4.8099999999999997E-2</v>
      </c>
      <c r="J28" s="90">
        <f>724.99098+35.56849353</f>
        <v>760.55947352999999</v>
      </c>
      <c r="K28" s="88">
        <f t="shared" si="0"/>
        <v>5.36122178819817E-2</v>
      </c>
      <c r="L28" s="88">
        <f>J28/'סכום נכסי הקרן'!$C$42</f>
        <v>7.8701934523235859E-3</v>
      </c>
    </row>
    <row r="29" spans="2:12">
      <c r="B29" s="91" t="s">
        <v>2519</v>
      </c>
      <c r="C29" s="91" t="s">
        <v>2529</v>
      </c>
      <c r="D29">
        <v>10</v>
      </c>
      <c r="E29" t="s">
        <v>206</v>
      </c>
      <c r="F29" t="s">
        <v>207</v>
      </c>
      <c r="G29" t="s">
        <v>106</v>
      </c>
      <c r="H29" s="88">
        <v>4.7600000000000003E-2</v>
      </c>
      <c r="I29" s="88">
        <v>4.7600000000000003E-2</v>
      </c>
      <c r="J29" s="90">
        <f>837.04082+113.98270791</f>
        <v>951.0235279100001</v>
      </c>
      <c r="K29" s="88">
        <f t="shared" si="0"/>
        <v>6.7038124385667378E-2</v>
      </c>
      <c r="L29" s="88">
        <f>J29/'סכום נכסי הקרן'!$C$42</f>
        <v>9.8410964597204862E-3</v>
      </c>
    </row>
    <row r="30" spans="2:12">
      <c r="B30" s="91" t="s">
        <v>2530</v>
      </c>
      <c r="C30" s="91" t="s">
        <v>2536</v>
      </c>
      <c r="D30">
        <v>20</v>
      </c>
      <c r="E30" t="s">
        <v>206</v>
      </c>
      <c r="F30" t="s">
        <v>2512</v>
      </c>
      <c r="G30" t="s">
        <v>106</v>
      </c>
      <c r="H30" s="88">
        <v>4.9099999999999998E-2</v>
      </c>
      <c r="I30" s="88">
        <v>4.9099999999999998E-2</v>
      </c>
      <c r="J30" s="90">
        <v>934.15296999999998</v>
      </c>
      <c r="K30" s="88">
        <f t="shared" si="0"/>
        <v>6.5848910316367054E-2</v>
      </c>
      <c r="L30" s="88">
        <f>J30/'סכום נכסי הקרן'!$C$42</f>
        <v>9.6665216118337338E-3</v>
      </c>
    </row>
    <row r="31" spans="2:12">
      <c r="B31" s="91" t="s">
        <v>2519</v>
      </c>
      <c r="C31" s="91" t="s">
        <v>2525</v>
      </c>
      <c r="D31">
        <v>10</v>
      </c>
      <c r="E31" t="s">
        <v>206</v>
      </c>
      <c r="F31" t="s">
        <v>2512</v>
      </c>
      <c r="G31" t="s">
        <v>201</v>
      </c>
      <c r="H31" s="88">
        <v>0</v>
      </c>
      <c r="I31" s="88">
        <v>0</v>
      </c>
      <c r="J31" s="90">
        <v>4.265E-2</v>
      </c>
      <c r="K31" s="88">
        <f t="shared" si="0"/>
        <v>3.0064198425586071E-6</v>
      </c>
      <c r="L31" s="88">
        <f>J31/'סכום נכסי הקרן'!$C$42</f>
        <v>4.4133793927209668E-7</v>
      </c>
    </row>
    <row r="32" spans="2:12">
      <c r="B32" s="91" t="s">
        <v>2516</v>
      </c>
      <c r="C32" s="91" t="s">
        <v>2517</v>
      </c>
      <c r="D32">
        <v>12</v>
      </c>
      <c r="E32" t="s">
        <v>206</v>
      </c>
      <c r="F32" t="s">
        <v>2512</v>
      </c>
      <c r="G32" t="s">
        <v>116</v>
      </c>
      <c r="H32" s="88">
        <v>0</v>
      </c>
      <c r="I32" s="88">
        <v>0</v>
      </c>
      <c r="J32" s="90">
        <v>2.257E-2</v>
      </c>
      <c r="K32" s="88">
        <f t="shared" si="0"/>
        <v>1.5909705942918585E-6</v>
      </c>
      <c r="L32" s="88">
        <f>J32/'סכום נכסי הקרן'!$C$42</f>
        <v>2.335521052607555E-7</v>
      </c>
    </row>
    <row r="33" spans="2:12">
      <c r="B33" s="91" t="s">
        <v>2519</v>
      </c>
      <c r="C33" s="91" t="s">
        <v>2521</v>
      </c>
      <c r="D33">
        <v>10</v>
      </c>
      <c r="E33" t="s">
        <v>206</v>
      </c>
      <c r="F33" t="s">
        <v>207</v>
      </c>
      <c r="G33" t="s">
        <v>116</v>
      </c>
      <c r="H33" s="88">
        <v>0</v>
      </c>
      <c r="I33" s="88">
        <v>0</v>
      </c>
      <c r="J33" s="90">
        <f>0.24077+0.02415753</f>
        <v>0.26492753000000002</v>
      </c>
      <c r="K33" s="88">
        <f t="shared" si="0"/>
        <v>1.8674874162533193E-5</v>
      </c>
      <c r="L33" s="88">
        <f>J33/'סכום נכסי הקרן'!$C$42</f>
        <v>2.7414436142238354E-6</v>
      </c>
    </row>
    <row r="34" spans="2:12">
      <c r="B34" s="91" t="s">
        <v>2530</v>
      </c>
      <c r="C34" s="91" t="s">
        <v>2532</v>
      </c>
      <c r="D34">
        <v>20</v>
      </c>
      <c r="E34" t="s">
        <v>206</v>
      </c>
      <c r="F34" t="s">
        <v>2512</v>
      </c>
      <c r="G34" t="s">
        <v>116</v>
      </c>
      <c r="H34" s="88">
        <v>0</v>
      </c>
      <c r="I34" s="88">
        <v>0</v>
      </c>
      <c r="J34" s="90">
        <v>0.32950000000000002</v>
      </c>
      <c r="K34" s="88">
        <f t="shared" si="0"/>
        <v>2.3226619885652077E-5</v>
      </c>
      <c r="L34" s="88">
        <f>J34/'סכום נכסי הקרן'!$C$42</f>
        <v>3.409633083004827E-6</v>
      </c>
    </row>
    <row r="35" spans="2:12">
      <c r="B35" s="91" t="s">
        <v>2516</v>
      </c>
      <c r="C35" s="91" t="s">
        <v>2518</v>
      </c>
      <c r="D35">
        <v>12</v>
      </c>
      <c r="E35" t="s">
        <v>206</v>
      </c>
      <c r="F35" t="s">
        <v>2512</v>
      </c>
      <c r="G35" t="s">
        <v>199</v>
      </c>
      <c r="H35" s="88">
        <v>0</v>
      </c>
      <c r="I35" s="88">
        <v>0</v>
      </c>
      <c r="J35" s="90">
        <v>9.6620000000000011E-2</v>
      </c>
      <c r="K35" s="88">
        <f t="shared" si="0"/>
        <v>6.8107921497775528E-6</v>
      </c>
      <c r="L35" s="88">
        <f>J35/'סכום נכסי הקרן'!$C$42</f>
        <v>9.9981410767807716E-7</v>
      </c>
    </row>
    <row r="36" spans="2:12">
      <c r="B36" s="91" t="s">
        <v>2519</v>
      </c>
      <c r="C36" s="91" t="s">
        <v>2526</v>
      </c>
      <c r="D36">
        <v>10</v>
      </c>
      <c r="E36" t="s">
        <v>206</v>
      </c>
      <c r="F36" t="s">
        <v>2512</v>
      </c>
      <c r="G36" t="s">
        <v>199</v>
      </c>
      <c r="H36" s="88">
        <v>0</v>
      </c>
      <c r="I36" s="88">
        <v>0</v>
      </c>
      <c r="J36" s="90">
        <f>9.6592+0.0000629032</f>
        <v>9.6592629032000001</v>
      </c>
      <c r="K36" s="88">
        <f t="shared" si="0"/>
        <v>6.8088627565464799E-4</v>
      </c>
      <c r="L36" s="88">
        <f>J36/'סכום נכסי הקרן'!$C$42</f>
        <v>9.9953087563556812E-5</v>
      </c>
    </row>
    <row r="37" spans="2:12">
      <c r="B37" s="91" t="s">
        <v>2530</v>
      </c>
      <c r="C37" s="91" t="s">
        <v>2535</v>
      </c>
      <c r="D37">
        <v>20</v>
      </c>
      <c r="E37" t="s">
        <v>206</v>
      </c>
      <c r="F37" t="s">
        <v>2512</v>
      </c>
      <c r="G37" t="s">
        <v>199</v>
      </c>
      <c r="H37" s="88">
        <v>0</v>
      </c>
      <c r="I37" s="88">
        <v>0</v>
      </c>
      <c r="J37" s="90">
        <v>4.0000000000000003E-5</v>
      </c>
      <c r="K37" s="88">
        <f t="shared" si="0"/>
        <v>2.8196200164676268E-9</v>
      </c>
      <c r="L37" s="88">
        <f>J37/'סכום נכסי הקרן'!$C$42</f>
        <v>4.139160040066558E-10</v>
      </c>
    </row>
    <row r="38" spans="2:12">
      <c r="B38" s="91" t="s">
        <v>2519</v>
      </c>
      <c r="C38" s="91" t="s">
        <v>2527</v>
      </c>
      <c r="D38">
        <v>10</v>
      </c>
      <c r="E38" t="s">
        <v>206</v>
      </c>
      <c r="F38" t="s">
        <v>2512</v>
      </c>
      <c r="G38" t="s">
        <v>202</v>
      </c>
      <c r="H38" s="88">
        <v>0</v>
      </c>
      <c r="I38" s="88">
        <v>0</v>
      </c>
      <c r="J38" s="90">
        <v>1.8770799999999999</v>
      </c>
      <c r="K38" s="88">
        <f t="shared" si="0"/>
        <v>1.3231630851277631E-4</v>
      </c>
      <c r="L38" s="88">
        <f>J38/'סכום נכסי הקרן'!$C$42</f>
        <v>1.9423836320020334E-5</v>
      </c>
    </row>
    <row r="39" spans="2:12">
      <c r="B39" s="91" t="s">
        <v>2519</v>
      </c>
      <c r="C39" s="91" t="s">
        <v>2528</v>
      </c>
      <c r="D39">
        <v>10</v>
      </c>
      <c r="E39" t="s">
        <v>206</v>
      </c>
      <c r="F39" t="s">
        <v>2512</v>
      </c>
      <c r="G39" t="s">
        <v>200</v>
      </c>
      <c r="H39" s="88">
        <v>0</v>
      </c>
      <c r="I39" s="88">
        <v>0</v>
      </c>
      <c r="J39" s="90">
        <v>4.9869999999999998E-2</v>
      </c>
      <c r="K39" s="88">
        <f t="shared" si="0"/>
        <v>3.5153612555310134E-6</v>
      </c>
      <c r="L39" s="88">
        <f>J39/'סכום נכסי הקרן'!$C$42</f>
        <v>5.1604977799529807E-7</v>
      </c>
    </row>
    <row r="40" spans="2:12">
      <c r="B40" s="91" t="s">
        <v>2510</v>
      </c>
      <c r="C40" s="91" t="s">
        <v>2514</v>
      </c>
      <c r="D40">
        <v>11</v>
      </c>
      <c r="E40" t="s">
        <v>206</v>
      </c>
      <c r="F40" t="s">
        <v>2512</v>
      </c>
      <c r="G40" t="s">
        <v>113</v>
      </c>
      <c r="H40" s="88">
        <v>0</v>
      </c>
      <c r="I40" s="88">
        <v>0</v>
      </c>
      <c r="J40" s="90">
        <v>3.8999999999999999E-4</v>
      </c>
      <c r="K40" s="88">
        <f t="shared" si="0"/>
        <v>2.7491295160559359E-8</v>
      </c>
      <c r="L40" s="88">
        <f>J40/'סכום נכסי הקרן'!$C$42</f>
        <v>4.0356810390648938E-9</v>
      </c>
    </row>
    <row r="41" spans="2:12">
      <c r="B41" s="91" t="s">
        <v>2516</v>
      </c>
      <c r="C41" s="91" t="s">
        <v>215</v>
      </c>
      <c r="D41">
        <v>12</v>
      </c>
      <c r="E41" t="s">
        <v>206</v>
      </c>
      <c r="F41" t="s">
        <v>207</v>
      </c>
      <c r="G41" t="s">
        <v>113</v>
      </c>
      <c r="H41" s="88">
        <v>4.6870000000000002E-2</v>
      </c>
      <c r="I41" s="88">
        <v>4.6870000000000002E-2</v>
      </c>
      <c r="J41" s="90">
        <f>18.14703+14.936425328</f>
        <v>33.083455327999999</v>
      </c>
      <c r="K41" s="88">
        <f t="shared" si="0"/>
        <v>2.3320693214185337E-3</v>
      </c>
      <c r="L41" s="88">
        <f>J41/'סכום נכסי הקרן'!$C$42</f>
        <v>3.4234429070246163E-4</v>
      </c>
    </row>
    <row r="42" spans="2:12">
      <c r="B42" s="91" t="s">
        <v>2519</v>
      </c>
      <c r="C42" s="91" t="s">
        <v>2524</v>
      </c>
      <c r="D42">
        <v>10</v>
      </c>
      <c r="E42" t="s">
        <v>206</v>
      </c>
      <c r="F42" t="s">
        <v>207</v>
      </c>
      <c r="G42" t="s">
        <v>113</v>
      </c>
      <c r="H42" s="88">
        <v>4.632E-2</v>
      </c>
      <c r="I42" s="88">
        <v>4.632E-2</v>
      </c>
      <c r="J42" s="90">
        <f>19.31209+21.753176412</f>
        <v>41.065266412</v>
      </c>
      <c r="K42" s="88">
        <f t="shared" si="0"/>
        <v>2.8947111789212731E-3</v>
      </c>
      <c r="L42" s="88">
        <f>J42/'סכום נכסי הקרן'!$C$42</f>
        <v>4.2493927441809441E-4</v>
      </c>
    </row>
    <row r="43" spans="2:12">
      <c r="B43" s="91" t="s">
        <v>2530</v>
      </c>
      <c r="C43" s="91" t="s">
        <v>2534</v>
      </c>
      <c r="D43">
        <v>20</v>
      </c>
      <c r="E43" t="s">
        <v>206</v>
      </c>
      <c r="F43" t="s">
        <v>2512</v>
      </c>
      <c r="G43" t="s">
        <v>113</v>
      </c>
      <c r="H43" s="88">
        <v>4.4900000000000002E-2</v>
      </c>
      <c r="I43" s="88">
        <v>4.4900000000000002E-2</v>
      </c>
      <c r="J43" s="90">
        <v>2.5200000000000001E-3</v>
      </c>
      <c r="K43" s="88">
        <f t="shared" si="0"/>
        <v>1.7763606103746048E-7</v>
      </c>
      <c r="L43" s="88">
        <f>J43/'סכום נכסי הקרן'!$C$42</f>
        <v>2.6076708252419314E-8</v>
      </c>
    </row>
    <row r="44" spans="2:12">
      <c r="B44" s="91" t="s">
        <v>2519</v>
      </c>
      <c r="C44" s="91" t="s">
        <v>2522</v>
      </c>
      <c r="D44">
        <v>10</v>
      </c>
      <c r="E44" t="s">
        <v>206</v>
      </c>
      <c r="F44" t="s">
        <v>2512</v>
      </c>
      <c r="G44" t="s">
        <v>198</v>
      </c>
      <c r="H44" s="88">
        <v>0</v>
      </c>
      <c r="I44" s="88">
        <v>0</v>
      </c>
      <c r="J44" s="90">
        <v>0.47787999999999997</v>
      </c>
      <c r="K44" s="88">
        <f t="shared" si="0"/>
        <v>3.3686000336738737E-5</v>
      </c>
      <c r="L44" s="88">
        <f>J44/'סכום נכסי הקרן'!$C$42</f>
        <v>4.9450544998675156E-6</v>
      </c>
    </row>
    <row r="45" spans="2:12">
      <c r="B45" s="79" t="s">
        <v>216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209</v>
      </c>
      <c r="C46" t="s">
        <v>209</v>
      </c>
      <c r="D46" s="16"/>
      <c r="E46" t="s">
        <v>209</v>
      </c>
      <c r="G46" t="s">
        <v>209</v>
      </c>
      <c r="H46" s="78">
        <v>0</v>
      </c>
      <c r="I46" s="78">
        <v>0</v>
      </c>
      <c r="J46" s="77">
        <v>0</v>
      </c>
      <c r="K46" s="78">
        <f t="shared" si="0"/>
        <v>0</v>
      </c>
      <c r="L46" s="78">
        <f>J46/'סכום נכסי הקרן'!$C$42</f>
        <v>0</v>
      </c>
    </row>
    <row r="47" spans="2:12">
      <c r="B47" s="79" t="s">
        <v>217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209</v>
      </c>
      <c r="C48" t="s">
        <v>209</v>
      </c>
      <c r="D48" s="16"/>
      <c r="E48" t="s">
        <v>209</v>
      </c>
      <c r="G48" t="s">
        <v>209</v>
      </c>
      <c r="H48" s="78">
        <v>0</v>
      </c>
      <c r="I48" s="78">
        <v>0</v>
      </c>
      <c r="J48" s="77">
        <v>0</v>
      </c>
      <c r="K48" s="78">
        <f t="shared" si="0"/>
        <v>0</v>
      </c>
      <c r="L48" s="78">
        <f>J48/'סכום נכסי הקרן'!$C$42</f>
        <v>0</v>
      </c>
    </row>
    <row r="49" spans="2:12">
      <c r="B49" s="79" t="s">
        <v>218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209</v>
      </c>
      <c r="C50" t="s">
        <v>209</v>
      </c>
      <c r="D50" s="16"/>
      <c r="E50" t="s">
        <v>209</v>
      </c>
      <c r="G50" t="s">
        <v>209</v>
      </c>
      <c r="H50" s="78">
        <v>0</v>
      </c>
      <c r="I50" s="78">
        <v>0</v>
      </c>
      <c r="J50" s="77">
        <v>0</v>
      </c>
      <c r="K50" s="78">
        <f t="shared" si="0"/>
        <v>0</v>
      </c>
      <c r="L50" s="78">
        <f>J50/'סכום נכסי הקרן'!$C$42</f>
        <v>0</v>
      </c>
    </row>
    <row r="51" spans="2:12">
      <c r="B51" s="79" t="s">
        <v>219</v>
      </c>
      <c r="D51" s="16"/>
      <c r="I51" s="80">
        <v>0</v>
      </c>
      <c r="J51" s="81"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8">
        <v>0</v>
      </c>
      <c r="I52" s="78">
        <v>0</v>
      </c>
      <c r="J52" s="77">
        <v>0</v>
      </c>
      <c r="K52" s="78">
        <f t="shared" si="0"/>
        <v>0</v>
      </c>
      <c r="L52" s="78">
        <f>J52/'סכום נכסי הקרן'!$C$42</f>
        <v>0</v>
      </c>
    </row>
    <row r="53" spans="2:12">
      <c r="B53" s="79" t="s">
        <v>220</v>
      </c>
      <c r="D53" s="16"/>
      <c r="I53" s="80">
        <v>0</v>
      </c>
      <c r="J53" s="81">
        <v>0</v>
      </c>
      <c r="K53" s="80">
        <f t="shared" si="0"/>
        <v>0</v>
      </c>
      <c r="L53" s="80">
        <f>J53/'סכום נכסי הקרן'!$C$42</f>
        <v>0</v>
      </c>
    </row>
    <row r="54" spans="2:12">
      <c r="B54" t="s">
        <v>209</v>
      </c>
      <c r="C54" t="s">
        <v>209</v>
      </c>
      <c r="D54" s="16"/>
      <c r="E54" t="s">
        <v>209</v>
      </c>
      <c r="G54" t="s">
        <v>209</v>
      </c>
      <c r="H54" s="78">
        <v>0</v>
      </c>
      <c r="I54" s="78">
        <v>0</v>
      </c>
      <c r="J54" s="77">
        <v>0</v>
      </c>
      <c r="K54" s="78">
        <f t="shared" si="0"/>
        <v>0</v>
      </c>
      <c r="L54" s="78">
        <f>J54/'סכום נכסי הקרן'!$C$42</f>
        <v>0</v>
      </c>
    </row>
    <row r="55" spans="2:12">
      <c r="B55" s="79" t="s">
        <v>221</v>
      </c>
      <c r="D55" s="16"/>
      <c r="I55" s="80">
        <v>0</v>
      </c>
      <c r="J55" s="81">
        <f>J56+J60</f>
        <v>542.22123000000011</v>
      </c>
      <c r="K55" s="80">
        <f t="shared" si="0"/>
        <v>3.8221445836542425E-2</v>
      </c>
      <c r="L55" s="80">
        <f>J55/'סכום נכסי הקרן'!$C$42</f>
        <v>5.6108511202293465E-3</v>
      </c>
    </row>
    <row r="56" spans="2:12">
      <c r="B56" s="79" t="s">
        <v>222</v>
      </c>
      <c r="D56" s="16"/>
      <c r="I56" s="80">
        <v>0</v>
      </c>
      <c r="J56" s="81">
        <f>SUM(J57:J59)</f>
        <v>542.22123000000011</v>
      </c>
      <c r="K56" s="80">
        <f t="shared" si="0"/>
        <v>3.8221445836542425E-2</v>
      </c>
      <c r="L56" s="80">
        <f>J56/'סכום נכסי הקרן'!$C$42</f>
        <v>5.6108511202293465E-3</v>
      </c>
    </row>
    <row r="57" spans="2:12">
      <c r="B57" s="91" t="s">
        <v>2537</v>
      </c>
      <c r="C57" s="91" t="s">
        <v>2538</v>
      </c>
      <c r="D57">
        <v>85</v>
      </c>
      <c r="E57" t="s">
        <v>881</v>
      </c>
      <c r="F57" t="s">
        <v>211</v>
      </c>
      <c r="G57" t="s">
        <v>110</v>
      </c>
      <c r="H57" s="88">
        <v>5.6300000000000003E-2</v>
      </c>
      <c r="I57" s="88">
        <v>5.6300000000000003E-2</v>
      </c>
      <c r="J57" s="90">
        <v>76.697879999999998</v>
      </c>
      <c r="K57" s="88">
        <f t="shared" si="0"/>
        <v>5.4064719417158012E-3</v>
      </c>
      <c r="L57" s="88">
        <f>J57/'סכום נכסי הקרן'!$C$42</f>
        <v>7.9366200013455002E-4</v>
      </c>
    </row>
    <row r="58" spans="2:12">
      <c r="B58" s="91" t="s">
        <v>2537</v>
      </c>
      <c r="C58" s="91" t="s">
        <v>2540</v>
      </c>
      <c r="D58">
        <v>85</v>
      </c>
      <c r="E58" t="s">
        <v>881</v>
      </c>
      <c r="F58" t="s">
        <v>211</v>
      </c>
      <c r="G58" t="s">
        <v>106</v>
      </c>
      <c r="H58" s="88">
        <v>5.2299999999999999E-2</v>
      </c>
      <c r="I58" s="88">
        <v>5.2299999999999999E-2</v>
      </c>
      <c r="J58" s="90">
        <v>442.88359000000003</v>
      </c>
      <c r="K58" s="88">
        <f t="shared" si="0"/>
        <v>3.1219085883226045E-2</v>
      </c>
      <c r="L58" s="88">
        <f>J58/'סכום נכסי הקרן'!$C$42</f>
        <v>4.5829151453230521E-3</v>
      </c>
    </row>
    <row r="59" spans="2:12">
      <c r="B59" s="91" t="s">
        <v>2537</v>
      </c>
      <c r="C59" s="91" t="s">
        <v>2539</v>
      </c>
      <c r="D59">
        <v>85</v>
      </c>
      <c r="E59" t="s">
        <v>881</v>
      </c>
      <c r="F59" t="s">
        <v>211</v>
      </c>
      <c r="G59" t="s">
        <v>199</v>
      </c>
      <c r="H59" s="88">
        <v>0</v>
      </c>
      <c r="I59" s="88">
        <v>0</v>
      </c>
      <c r="J59" s="90">
        <v>22.639759999999999</v>
      </c>
      <c r="K59" s="88">
        <f t="shared" si="0"/>
        <v>1.5958880116005779E-3</v>
      </c>
      <c r="L59" s="88">
        <f>J59/'סכום נכסי הקרן'!$C$42</f>
        <v>2.342739747717431E-4</v>
      </c>
    </row>
    <row r="60" spans="2:12">
      <c r="B60" s="79" t="s">
        <v>220</v>
      </c>
      <c r="D60" s="16"/>
      <c r="I60" s="80">
        <v>0</v>
      </c>
      <c r="J60" s="81">
        <v>0</v>
      </c>
      <c r="K60" s="80">
        <f t="shared" si="0"/>
        <v>0</v>
      </c>
      <c r="L60" s="80">
        <f>J60/'סכום נכסי הקרן'!$C$42</f>
        <v>0</v>
      </c>
    </row>
    <row r="61" spans="2:12">
      <c r="B61" t="s">
        <v>209</v>
      </c>
      <c r="C61" t="s">
        <v>209</v>
      </c>
      <c r="D61" s="16"/>
      <c r="E61" t="s">
        <v>209</v>
      </c>
      <c r="G61" t="s">
        <v>209</v>
      </c>
      <c r="H61" s="78">
        <v>0</v>
      </c>
      <c r="I61" s="78">
        <v>0</v>
      </c>
      <c r="J61" s="77">
        <v>0</v>
      </c>
      <c r="K61" s="78">
        <f t="shared" si="0"/>
        <v>0</v>
      </c>
      <c r="L61" s="78">
        <f>J61/'סכום נכסי הקרן'!$C$42</f>
        <v>0</v>
      </c>
    </row>
    <row r="62" spans="2:12">
      <c r="B62" t="s">
        <v>223</v>
      </c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E499" s="15"/>
    </row>
  </sheetData>
  <sortState xmlns:xlrd2="http://schemas.microsoft.com/office/spreadsheetml/2017/richdata2" ref="A19:BI44">
    <sortCondition ref="G19:G44"/>
    <sortCondition ref="B19:B44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27"/>
  <sheetViews>
    <sheetView rightToLeft="1" workbookViewId="0">
      <selection activeCell="K11" sqref="K11:K39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2406</v>
      </c>
    </row>
    <row r="3" spans="2:49" s="1" customFormat="1">
      <c r="B3" s="2" t="s">
        <v>2</v>
      </c>
      <c r="C3" s="26" t="s">
        <v>2407</v>
      </c>
    </row>
    <row r="4" spans="2:49" s="1" customFormat="1">
      <c r="B4" s="2" t="s">
        <v>3</v>
      </c>
      <c r="C4" s="83" t="s">
        <v>196</v>
      </c>
    </row>
    <row r="6" spans="2:4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49" ht="26.25" customHeight="1">
      <c r="B7" s="113" t="s">
        <v>143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I12+I380</f>
        <v>-781.41256782030439</v>
      </c>
      <c r="J11" s="76">
        <f>I11/$I$11</f>
        <v>1</v>
      </c>
      <c r="K11" s="76">
        <f>I11/'סכום נכסי הקרן'!$C$42</f>
        <v>-8.0859791888190074E-3</v>
      </c>
      <c r="N11" s="81"/>
      <c r="O11" s="81"/>
      <c r="AW11" s="16"/>
    </row>
    <row r="12" spans="2:49">
      <c r="B12" s="79" t="s">
        <v>2548</v>
      </c>
      <c r="C12" s="16"/>
      <c r="D12" s="16"/>
      <c r="G12" s="81"/>
      <c r="I12" s="81">
        <f>I13+I23+I297+I374+I378</f>
        <v>-850.02567253930442</v>
      </c>
      <c r="J12" s="80">
        <f t="shared" ref="J12:J75" si="0">I12/$I$11</f>
        <v>1.0878065026652841</v>
      </c>
      <c r="K12" s="80">
        <f>I12/'סכום נכסי הקרן'!$C$42</f>
        <v>-8.7959807420134751E-3</v>
      </c>
    </row>
    <row r="13" spans="2:49">
      <c r="B13" s="79" t="s">
        <v>1897</v>
      </c>
      <c r="C13" s="16"/>
      <c r="D13" s="16"/>
      <c r="G13" s="81"/>
      <c r="I13" s="81">
        <v>10.961157298</v>
      </c>
      <c r="J13" s="80">
        <f t="shared" si="0"/>
        <v>-1.4027362432338887E-2</v>
      </c>
      <c r="K13" s="80">
        <f>I13/'סכום נכסי הקרן'!$C$42</f>
        <v>1.1342496070191379E-4</v>
      </c>
    </row>
    <row r="14" spans="2:49">
      <c r="B14" t="s">
        <v>2549</v>
      </c>
      <c r="C14" t="s">
        <v>2550</v>
      </c>
      <c r="D14" t="s">
        <v>2544</v>
      </c>
      <c r="E14" t="s">
        <v>102</v>
      </c>
      <c r="F14" s="86">
        <v>44952</v>
      </c>
      <c r="G14" s="77">
        <v>31212.057741000001</v>
      </c>
      <c r="H14" s="77">
        <v>-35.108198000000002</v>
      </c>
      <c r="I14" s="77">
        <v>-10.957991163000001</v>
      </c>
      <c r="J14" s="78">
        <f t="shared" si="0"/>
        <v>1.4023310622667037E-2</v>
      </c>
      <c r="K14" s="78">
        <f>I14/'סכום נכסי הקרן'!$C$42</f>
        <v>-1.1339219785323017E-4</v>
      </c>
    </row>
    <row r="15" spans="2:49">
      <c r="B15" t="s">
        <v>2551</v>
      </c>
      <c r="C15" t="s">
        <v>2552</v>
      </c>
      <c r="D15" t="s">
        <v>2544</v>
      </c>
      <c r="E15" t="s">
        <v>102</v>
      </c>
      <c r="F15" s="86">
        <v>44952</v>
      </c>
      <c r="G15" s="77">
        <v>51948.664427999996</v>
      </c>
      <c r="H15" s="77">
        <v>-6.1429830000000001</v>
      </c>
      <c r="I15" s="77">
        <v>-3.1911974669999998</v>
      </c>
      <c r="J15" s="78">
        <f t="shared" si="0"/>
        <v>4.0838829555834011E-3</v>
      </c>
      <c r="K15" s="78">
        <f>I15/'סכום נכסי הקרן'!$C$42</f>
        <v>-3.3022192588420041E-5</v>
      </c>
    </row>
    <row r="16" spans="2:49">
      <c r="B16" t="s">
        <v>2553</v>
      </c>
      <c r="C16" t="s">
        <v>2554</v>
      </c>
      <c r="D16" t="s">
        <v>2544</v>
      </c>
      <c r="E16" t="s">
        <v>102</v>
      </c>
      <c r="F16" s="86">
        <v>44882</v>
      </c>
      <c r="G16" s="77">
        <v>14042.167138000001</v>
      </c>
      <c r="H16" s="77">
        <v>1.6043970000000001</v>
      </c>
      <c r="I16" s="77">
        <v>0.22529217199999998</v>
      </c>
      <c r="J16" s="78">
        <f t="shared" si="0"/>
        <v>-2.8831398582241481E-4</v>
      </c>
      <c r="K16" s="78">
        <f>I16/'סכום נכסי הקרן'!$C$42</f>
        <v>2.3313008892055043E-6</v>
      </c>
    </row>
    <row r="17" spans="2:11">
      <c r="B17" t="s">
        <v>2553</v>
      </c>
      <c r="C17" t="s">
        <v>2555</v>
      </c>
      <c r="D17" t="s">
        <v>2544</v>
      </c>
      <c r="E17" t="s">
        <v>102</v>
      </c>
      <c r="F17" s="86">
        <v>44965</v>
      </c>
      <c r="G17" s="77">
        <v>14598.541512</v>
      </c>
      <c r="H17" s="77">
        <v>2.1593149999999999</v>
      </c>
      <c r="I17" s="77">
        <v>0.31522850399999996</v>
      </c>
      <c r="J17" s="78">
        <f t="shared" si="0"/>
        <v>-4.0340854112355499E-4</v>
      </c>
      <c r="K17" s="78">
        <f>I17/'סכום נכסי הקרן'!$C$42</f>
        <v>3.2619530681169018E-6</v>
      </c>
    </row>
    <row r="18" spans="2:11">
      <c r="B18" t="s">
        <v>2556</v>
      </c>
      <c r="C18" t="s">
        <v>2557</v>
      </c>
      <c r="D18" t="s">
        <v>2544</v>
      </c>
      <c r="E18" t="s">
        <v>102</v>
      </c>
      <c r="F18" s="86">
        <v>44965</v>
      </c>
      <c r="G18" s="77">
        <v>12484.57677</v>
      </c>
      <c r="H18" s="77">
        <v>19.176314000000001</v>
      </c>
      <c r="I18" s="77">
        <v>2.3940816229999999</v>
      </c>
      <c r="J18" s="78">
        <f t="shared" si="0"/>
        <v>-3.0637869437883792E-3</v>
      </c>
      <c r="K18" s="78">
        <f>I18/'סכום נכסי הקרן'!$C$42</f>
        <v>2.4773717466448223E-5</v>
      </c>
    </row>
    <row r="19" spans="2:11">
      <c r="B19" t="s">
        <v>2556</v>
      </c>
      <c r="C19" t="s">
        <v>2558</v>
      </c>
      <c r="D19" t="s">
        <v>2544</v>
      </c>
      <c r="E19" t="s">
        <v>102</v>
      </c>
      <c r="F19" s="86">
        <v>44952</v>
      </c>
      <c r="G19" s="77">
        <v>35944.200792000003</v>
      </c>
      <c r="H19" s="77">
        <v>31.616206999999999</v>
      </c>
      <c r="I19" s="77">
        <v>11.36419276</v>
      </c>
      <c r="J19" s="78">
        <f t="shared" si="0"/>
        <v>-1.4543140497086731E-2</v>
      </c>
      <c r="K19" s="78">
        <f>I19/'סכום נכסי הקרן'!$C$42</f>
        <v>1.1759553139951421E-4</v>
      </c>
    </row>
    <row r="20" spans="2:11">
      <c r="B20" t="s">
        <v>2559</v>
      </c>
      <c r="C20" t="s">
        <v>2560</v>
      </c>
      <c r="D20" t="s">
        <v>2544</v>
      </c>
      <c r="E20" t="s">
        <v>102</v>
      </c>
      <c r="F20" s="86">
        <v>45091</v>
      </c>
      <c r="G20" s="77">
        <v>30586.084865000001</v>
      </c>
      <c r="H20" s="77">
        <v>14.644228</v>
      </c>
      <c r="I20" s="77">
        <v>4.4790960530000001</v>
      </c>
      <c r="J20" s="78">
        <f t="shared" si="0"/>
        <v>-5.732050183802552E-3</v>
      </c>
      <c r="K20" s="78">
        <f>I20/'סכום נכסי הקרן'!$C$42</f>
        <v>4.6349238495493597E-5</v>
      </c>
    </row>
    <row r="21" spans="2:11">
      <c r="B21" t="s">
        <v>2561</v>
      </c>
      <c r="C21" t="s">
        <v>2562</v>
      </c>
      <c r="D21" t="s">
        <v>2544</v>
      </c>
      <c r="E21" t="s">
        <v>102</v>
      </c>
      <c r="F21" s="86">
        <v>44917</v>
      </c>
      <c r="G21" s="77">
        <v>49447.711371999998</v>
      </c>
      <c r="H21" s="77">
        <v>4.2166980000000001</v>
      </c>
      <c r="I21" s="77">
        <v>2.0850608839999998</v>
      </c>
      <c r="J21" s="78">
        <f t="shared" si="0"/>
        <v>-2.6683226887636718E-3</v>
      </c>
      <c r="K21" s="78">
        <f>I21/'סכום נכסי הקרן'!$C$42</f>
        <v>2.1576001730396626E-5</v>
      </c>
    </row>
    <row r="22" spans="2:11">
      <c r="B22" t="s">
        <v>2561</v>
      </c>
      <c r="C22" t="s">
        <v>2563</v>
      </c>
      <c r="D22" t="s">
        <v>2544</v>
      </c>
      <c r="E22" t="s">
        <v>102</v>
      </c>
      <c r="F22" s="86">
        <v>45043</v>
      </c>
      <c r="G22" s="77">
        <v>40751.36058</v>
      </c>
      <c r="H22" s="77">
        <v>10.422705000000001</v>
      </c>
      <c r="I22" s="77">
        <v>4.2473939319999996</v>
      </c>
      <c r="J22" s="78">
        <f t="shared" si="0"/>
        <v>-5.4355331702020193E-3</v>
      </c>
      <c r="K22" s="78">
        <f>I22/'סכום נכסי הקרן'!$C$42</f>
        <v>4.395160809438893E-5</v>
      </c>
    </row>
    <row r="23" spans="2:11" s="94" customFormat="1">
      <c r="B23" s="96" t="s">
        <v>3224</v>
      </c>
      <c r="C23" s="79"/>
      <c r="D23" s="79"/>
      <c r="E23" s="79"/>
      <c r="F23" s="95"/>
      <c r="G23" s="81"/>
      <c r="H23" s="81"/>
      <c r="I23" s="81">
        <f>SUM(I24:I296)</f>
        <v>-1068.7318341173045</v>
      </c>
      <c r="J23" s="80">
        <f t="shared" si="0"/>
        <v>1.3676921489738221</v>
      </c>
      <c r="K23" s="80">
        <f>I23/'סכום נכסי הקרן'!$C$42</f>
        <v>-1.105913025331347E-2</v>
      </c>
    </row>
    <row r="24" spans="2:11">
      <c r="B24" t="s">
        <v>2564</v>
      </c>
      <c r="C24" t="s">
        <v>2565</v>
      </c>
      <c r="D24" t="s">
        <v>2544</v>
      </c>
      <c r="E24" t="s">
        <v>106</v>
      </c>
      <c r="F24" s="86">
        <v>44951</v>
      </c>
      <c r="G24" s="77">
        <v>45847.174099999989</v>
      </c>
      <c r="H24" s="77">
        <v>-16.205981999999999</v>
      </c>
      <c r="I24" s="77">
        <v>-7.4299847239999997</v>
      </c>
      <c r="J24" s="78">
        <f t="shared" si="0"/>
        <v>9.5084018737060013E-3</v>
      </c>
      <c r="K24" s="78">
        <f>I24/'סכום נכסי הקרן'!$C$42</f>
        <v>-7.6884739669714371E-5</v>
      </c>
    </row>
    <row r="25" spans="2:11">
      <c r="B25" t="s">
        <v>2564</v>
      </c>
      <c r="C25" t="s">
        <v>2566</v>
      </c>
      <c r="D25" t="s">
        <v>2544</v>
      </c>
      <c r="E25" t="s">
        <v>106</v>
      </c>
      <c r="F25" s="86">
        <v>44951</v>
      </c>
      <c r="G25" s="77">
        <v>16004.627850000001</v>
      </c>
      <c r="H25" s="77">
        <v>-16.205981999999999</v>
      </c>
      <c r="I25" s="77">
        <v>-2.5937070879999999</v>
      </c>
      <c r="J25" s="78">
        <f t="shared" si="0"/>
        <v>3.3192543795846079E-3</v>
      </c>
      <c r="K25" s="78">
        <f>I25/'סכום נכסי הקרן'!$C$42</f>
        <v>-2.6839421835717485E-5</v>
      </c>
    </row>
    <row r="26" spans="2:11">
      <c r="B26" t="s">
        <v>2567</v>
      </c>
      <c r="C26" t="s">
        <v>2568</v>
      </c>
      <c r="D26" t="s">
        <v>2544</v>
      </c>
      <c r="E26" t="s">
        <v>106</v>
      </c>
      <c r="F26" s="86">
        <v>44951</v>
      </c>
      <c r="G26" s="77">
        <v>52396.770400000001</v>
      </c>
      <c r="H26" s="77">
        <v>-16.205981999999999</v>
      </c>
      <c r="I26" s="77">
        <v>-8.4914111129999998</v>
      </c>
      <c r="J26" s="78">
        <f t="shared" si="0"/>
        <v>1.0866744998338325E-2</v>
      </c>
      <c r="K26" s="78">
        <f>I26/'סכום נכסי הקרן'!$C$42</f>
        <v>-8.7868273906766727E-5</v>
      </c>
    </row>
    <row r="27" spans="2:11">
      <c r="B27" t="s">
        <v>2569</v>
      </c>
      <c r="C27" t="s">
        <v>2570</v>
      </c>
      <c r="D27" t="s">
        <v>2544</v>
      </c>
      <c r="E27" t="s">
        <v>106</v>
      </c>
      <c r="F27" s="86">
        <v>44951</v>
      </c>
      <c r="G27" s="77">
        <v>94904.096367999999</v>
      </c>
      <c r="H27" s="77">
        <v>-16.153344000000001</v>
      </c>
      <c r="I27" s="77">
        <v>-15.330185541999999</v>
      </c>
      <c r="J27" s="78">
        <f t="shared" si="0"/>
        <v>1.9618555131206139E-2</v>
      </c>
      <c r="K27" s="78">
        <f>I27/'סכום נכסי הקרן'!$C$42</f>
        <v>-1.5863522850563118E-4</v>
      </c>
    </row>
    <row r="28" spans="2:11">
      <c r="B28" t="s">
        <v>2569</v>
      </c>
      <c r="C28" t="s">
        <v>2571</v>
      </c>
      <c r="D28" t="s">
        <v>2544</v>
      </c>
      <c r="E28" t="s">
        <v>106</v>
      </c>
      <c r="F28" s="86">
        <v>44951</v>
      </c>
      <c r="G28" s="77">
        <v>98288.465924999997</v>
      </c>
      <c r="H28" s="77">
        <v>-16.153344000000001</v>
      </c>
      <c r="I28" s="77">
        <v>-15.876874411999999</v>
      </c>
      <c r="J28" s="78">
        <f t="shared" si="0"/>
        <v>2.0318171303908547E-2</v>
      </c>
      <c r="K28" s="78">
        <f>I28/'סכום נכסי הקרן'!$C$42</f>
        <v>-1.6429231031826405E-4</v>
      </c>
    </row>
    <row r="29" spans="2:11">
      <c r="B29" t="s">
        <v>2572</v>
      </c>
      <c r="C29" t="s">
        <v>2573</v>
      </c>
      <c r="D29" t="s">
        <v>2544</v>
      </c>
      <c r="E29" t="s">
        <v>106</v>
      </c>
      <c r="F29" s="86">
        <v>44950</v>
      </c>
      <c r="G29" s="77">
        <v>48333.009059999997</v>
      </c>
      <c r="H29" s="77">
        <v>-15.443427</v>
      </c>
      <c r="I29" s="77">
        <v>-7.4642731499999995</v>
      </c>
      <c r="J29" s="78">
        <f t="shared" si="0"/>
        <v>9.5522819281254542E-3</v>
      </c>
      <c r="K29" s="78">
        <f>I29/'סכום נכסי הקרן'!$C$42</f>
        <v>-7.7239552876554323E-5</v>
      </c>
    </row>
    <row r="30" spans="2:11">
      <c r="B30" t="s">
        <v>2574</v>
      </c>
      <c r="C30" t="s">
        <v>2575</v>
      </c>
      <c r="D30" t="s">
        <v>2544</v>
      </c>
      <c r="E30" t="s">
        <v>106</v>
      </c>
      <c r="F30" s="86">
        <v>44950</v>
      </c>
      <c r="G30" s="77">
        <v>79207.770407999997</v>
      </c>
      <c r="H30" s="77">
        <v>-15.311919</v>
      </c>
      <c r="I30" s="77">
        <v>-12.128229788999999</v>
      </c>
      <c r="J30" s="78">
        <f t="shared" si="0"/>
        <v>1.5520904434428084E-2</v>
      </c>
      <c r="K30" s="78">
        <f>I30/'סכום נכסי הקרן'!$C$42</f>
        <v>-1.2550171024843413E-4</v>
      </c>
    </row>
    <row r="31" spans="2:11">
      <c r="B31" t="s">
        <v>2576</v>
      </c>
      <c r="C31" t="s">
        <v>2577</v>
      </c>
      <c r="D31" t="s">
        <v>2544</v>
      </c>
      <c r="E31" t="s">
        <v>106</v>
      </c>
      <c r="F31" s="86">
        <v>44950</v>
      </c>
      <c r="G31" s="77">
        <v>46207.302960000001</v>
      </c>
      <c r="H31" s="77">
        <v>-15.305006000000001</v>
      </c>
      <c r="I31" s="77">
        <v>-7.0720304880000002</v>
      </c>
      <c r="J31" s="78">
        <f t="shared" si="0"/>
        <v>9.0503157733013359E-3</v>
      </c>
      <c r="K31" s="78">
        <f>I31/'סכום נכסי הקרן'!$C$42</f>
        <v>-7.3180664995154998E-5</v>
      </c>
    </row>
    <row r="32" spans="2:11">
      <c r="B32" t="s">
        <v>2578</v>
      </c>
      <c r="C32" t="s">
        <v>2579</v>
      </c>
      <c r="D32" t="s">
        <v>2544</v>
      </c>
      <c r="E32" t="s">
        <v>106</v>
      </c>
      <c r="F32" s="86">
        <v>44952</v>
      </c>
      <c r="G32" s="77">
        <v>62109.32703</v>
      </c>
      <c r="H32" s="77">
        <v>-15.185104000000001</v>
      </c>
      <c r="I32" s="77">
        <v>-9.4313660380000002</v>
      </c>
      <c r="J32" s="78">
        <f t="shared" si="0"/>
        <v>1.206963699637969E-2</v>
      </c>
      <c r="K32" s="78">
        <f>I32/'סכום נכסי הקרן'!$C$42</f>
        <v>-9.7594833569326128E-5</v>
      </c>
    </row>
    <row r="33" spans="2:11">
      <c r="B33" t="s">
        <v>2580</v>
      </c>
      <c r="C33" t="s">
        <v>2581</v>
      </c>
      <c r="D33" t="s">
        <v>2544</v>
      </c>
      <c r="E33" t="s">
        <v>106</v>
      </c>
      <c r="F33" s="86">
        <v>44952</v>
      </c>
      <c r="G33" s="77">
        <v>125570.2058</v>
      </c>
      <c r="H33" s="77">
        <v>-15.157515</v>
      </c>
      <c r="I33" s="77">
        <v>-19.033322741999999</v>
      </c>
      <c r="J33" s="78">
        <f t="shared" si="0"/>
        <v>2.4357584617677855E-2</v>
      </c>
      <c r="K33" s="78">
        <f>I33/'סכום נכסי הקרן'!$C$42</f>
        <v>-1.969549223084411E-4</v>
      </c>
    </row>
    <row r="34" spans="2:11">
      <c r="B34" t="s">
        <v>2582</v>
      </c>
      <c r="C34" t="s">
        <v>2583</v>
      </c>
      <c r="D34" t="s">
        <v>2544</v>
      </c>
      <c r="E34" t="s">
        <v>106</v>
      </c>
      <c r="F34" s="86">
        <v>44952</v>
      </c>
      <c r="G34" s="77">
        <v>63470.693270000003</v>
      </c>
      <c r="H34" s="77">
        <v>-15.112710999999999</v>
      </c>
      <c r="I34" s="77">
        <v>-9.5921422029999999</v>
      </c>
      <c r="J34" s="78">
        <f t="shared" si="0"/>
        <v>1.2275387673577619E-2</v>
      </c>
      <c r="K34" s="78">
        <f>I34/'סכום נכסי הקרן'!$C$42</f>
        <v>-9.9258529263233992E-5</v>
      </c>
    </row>
    <row r="35" spans="2:11">
      <c r="B35" t="s">
        <v>2584</v>
      </c>
      <c r="C35" t="s">
        <v>2585</v>
      </c>
      <c r="D35" t="s">
        <v>2544</v>
      </c>
      <c r="E35" t="s">
        <v>106</v>
      </c>
      <c r="F35" s="86">
        <v>44959</v>
      </c>
      <c r="G35" s="77">
        <v>82775.499746999994</v>
      </c>
      <c r="H35" s="77">
        <v>-13.976167999999999</v>
      </c>
      <c r="I35" s="77">
        <v>-11.568842817999998</v>
      </c>
      <c r="J35" s="78">
        <f t="shared" si="0"/>
        <v>1.4805038073895426E-2</v>
      </c>
      <c r="K35" s="78">
        <f>I35/'סכום נכסי הקרן'!$C$42</f>
        <v>-1.1971322975519145E-4</v>
      </c>
    </row>
    <row r="36" spans="2:11">
      <c r="B36" t="s">
        <v>2586</v>
      </c>
      <c r="C36" t="s">
        <v>2587</v>
      </c>
      <c r="D36" t="s">
        <v>2544</v>
      </c>
      <c r="E36" t="s">
        <v>106</v>
      </c>
      <c r="F36" s="86">
        <v>44959</v>
      </c>
      <c r="G36" s="77">
        <v>17747.914799999999</v>
      </c>
      <c r="H36" s="77">
        <v>-13.962656000000001</v>
      </c>
      <c r="I36" s="77">
        <v>-2.4780802199999998</v>
      </c>
      <c r="J36" s="78">
        <f t="shared" si="0"/>
        <v>3.1712827794828421E-3</v>
      </c>
      <c r="K36" s="78">
        <f>I36/'סכום נכסי הקרן'!$C$42</f>
        <v>-2.5642926556758357E-5</v>
      </c>
    </row>
    <row r="37" spans="2:11">
      <c r="B37" t="s">
        <v>2588</v>
      </c>
      <c r="C37" t="s">
        <v>2589</v>
      </c>
      <c r="D37" t="s">
        <v>2544</v>
      </c>
      <c r="E37" t="s">
        <v>106</v>
      </c>
      <c r="F37" s="86">
        <v>44959</v>
      </c>
      <c r="G37" s="77">
        <v>66815.775909999997</v>
      </c>
      <c r="H37" s="77">
        <v>-13.871530999999999</v>
      </c>
      <c r="I37" s="77">
        <v>-9.26837132</v>
      </c>
      <c r="J37" s="78">
        <f t="shared" si="0"/>
        <v>1.1861047162132895E-2</v>
      </c>
      <c r="K37" s="78">
        <f>I37/'סכום נכסי הקרן'!$C$42</f>
        <v>-9.5908180510607334E-5</v>
      </c>
    </row>
    <row r="38" spans="2:11">
      <c r="B38" t="s">
        <v>2588</v>
      </c>
      <c r="C38" t="s">
        <v>2590</v>
      </c>
      <c r="D38" t="s">
        <v>2544</v>
      </c>
      <c r="E38" t="s">
        <v>106</v>
      </c>
      <c r="F38" s="86">
        <v>44959</v>
      </c>
      <c r="G38" s="77">
        <v>43539.034732</v>
      </c>
      <c r="H38" s="77">
        <v>-13.871530999999999</v>
      </c>
      <c r="I38" s="77">
        <v>-6.0395308640000005</v>
      </c>
      <c r="J38" s="78">
        <f t="shared" si="0"/>
        <v>7.7289912047957569E-3</v>
      </c>
      <c r="K38" s="78">
        <f>I38/'סכום נכסי הקרן'!$C$42</f>
        <v>-6.2496462032543632E-5</v>
      </c>
    </row>
    <row r="39" spans="2:11">
      <c r="B39" t="s">
        <v>2591</v>
      </c>
      <c r="C39" t="s">
        <v>2592</v>
      </c>
      <c r="D39" t="s">
        <v>2544</v>
      </c>
      <c r="E39" t="s">
        <v>106</v>
      </c>
      <c r="F39" s="86">
        <v>44958</v>
      </c>
      <c r="G39" s="77">
        <v>32797.399004999999</v>
      </c>
      <c r="H39" s="77">
        <v>-13.379503</v>
      </c>
      <c r="I39" s="77">
        <v>-4.3881291070000001</v>
      </c>
      <c r="J39" s="78">
        <f t="shared" si="0"/>
        <v>5.6156367170294933E-3</v>
      </c>
      <c r="K39" s="78">
        <f>I39/'סכום נכסי הקרן'!$C$42</f>
        <v>-4.5407921625868369E-5</v>
      </c>
    </row>
    <row r="40" spans="2:11">
      <c r="B40" t="s">
        <v>2591</v>
      </c>
      <c r="C40" t="s">
        <v>2593</v>
      </c>
      <c r="D40" t="s">
        <v>2544</v>
      </c>
      <c r="E40" t="s">
        <v>106</v>
      </c>
      <c r="F40" s="86">
        <v>44958</v>
      </c>
      <c r="G40" s="77">
        <v>96636.424247999996</v>
      </c>
      <c r="H40" s="77">
        <v>-13.379503</v>
      </c>
      <c r="I40" s="77">
        <v>-12.929473643</v>
      </c>
      <c r="J40" s="78">
        <f t="shared" si="0"/>
        <v>1.654628319975178E-2</v>
      </c>
      <c r="K40" s="78">
        <f>I40/'סכום נכסי הקרן'!$C$42</f>
        <v>-1.3379290160549844E-4</v>
      </c>
    </row>
    <row r="41" spans="2:11">
      <c r="B41" t="s">
        <v>2594</v>
      </c>
      <c r="C41" t="s">
        <v>2595</v>
      </c>
      <c r="D41" t="s">
        <v>2544</v>
      </c>
      <c r="E41" t="s">
        <v>106</v>
      </c>
      <c r="F41" s="86">
        <v>44958</v>
      </c>
      <c r="G41" s="77">
        <v>74961.006120000005</v>
      </c>
      <c r="H41" s="77">
        <v>-13.32938</v>
      </c>
      <c r="I41" s="77">
        <v>-9.9918372139999985</v>
      </c>
      <c r="J41" s="78">
        <f t="shared" si="0"/>
        <v>1.2786890850593213E-2</v>
      </c>
      <c r="K41" s="78">
        <f>I41/'סכום נכסי הקרן'!$C$42</f>
        <v>-1.0339453330759689E-4</v>
      </c>
    </row>
    <row r="42" spans="2:11">
      <c r="B42" t="s">
        <v>2594</v>
      </c>
      <c r="C42" t="s">
        <v>2596</v>
      </c>
      <c r="D42" t="s">
        <v>2544</v>
      </c>
      <c r="E42" t="s">
        <v>106</v>
      </c>
      <c r="F42" s="86">
        <v>44958</v>
      </c>
      <c r="G42" s="77">
        <v>60424.478009999999</v>
      </c>
      <c r="H42" s="77">
        <v>-13.32938</v>
      </c>
      <c r="I42" s="77">
        <v>-8.0542081710000009</v>
      </c>
      <c r="J42" s="78">
        <f t="shared" si="0"/>
        <v>1.0307241657843629E-2</v>
      </c>
      <c r="K42" s="78">
        <f>I42/'סכום נכסי הקרן'!$C$42</f>
        <v>-8.3344141539451892E-5</v>
      </c>
    </row>
    <row r="43" spans="2:11">
      <c r="B43" t="s">
        <v>2597</v>
      </c>
      <c r="C43" t="s">
        <v>2598</v>
      </c>
      <c r="D43" t="s">
        <v>2544</v>
      </c>
      <c r="E43" t="s">
        <v>106</v>
      </c>
      <c r="F43" s="86">
        <v>44958</v>
      </c>
      <c r="G43" s="77">
        <v>49686.74136700001</v>
      </c>
      <c r="H43" s="77">
        <v>-13.31936</v>
      </c>
      <c r="I43" s="77">
        <v>-6.6179561620000005</v>
      </c>
      <c r="J43" s="78">
        <f t="shared" si="0"/>
        <v>8.469221554063721E-3</v>
      </c>
      <c r="K43" s="78">
        <f>I43/'סכום נכסי הקרן'!$C$42</f>
        <v>-6.8481949231656613E-5</v>
      </c>
    </row>
    <row r="44" spans="2:11">
      <c r="B44" t="s">
        <v>2597</v>
      </c>
      <c r="C44" t="s">
        <v>2599</v>
      </c>
      <c r="D44" t="s">
        <v>2544</v>
      </c>
      <c r="E44" t="s">
        <v>106</v>
      </c>
      <c r="F44" s="86">
        <v>44958</v>
      </c>
      <c r="G44" s="77">
        <v>89247.183300000004</v>
      </c>
      <c r="H44" s="77">
        <v>-13.31936</v>
      </c>
      <c r="I44" s="77">
        <v>-11.887154005000001</v>
      </c>
      <c r="J44" s="78">
        <f t="shared" si="0"/>
        <v>1.5212391628353744E-2</v>
      </c>
      <c r="K44" s="78">
        <f>I44/'סכום נכסי הקרן'!$C$42</f>
        <v>-1.2300708211903286E-4</v>
      </c>
    </row>
    <row r="45" spans="2:11">
      <c r="B45" t="s">
        <v>2600</v>
      </c>
      <c r="C45" t="s">
        <v>2601</v>
      </c>
      <c r="D45" t="s">
        <v>2544</v>
      </c>
      <c r="E45" t="s">
        <v>106</v>
      </c>
      <c r="F45" s="86">
        <v>44963</v>
      </c>
      <c r="G45" s="77">
        <v>60451.19086499999</v>
      </c>
      <c r="H45" s="77">
        <v>-13.249682</v>
      </c>
      <c r="I45" s="77">
        <v>-8.0095903499999999</v>
      </c>
      <c r="J45" s="78">
        <f t="shared" si="0"/>
        <v>1.0250142728497688E-2</v>
      </c>
      <c r="K45" s="78">
        <f>I45/'סכום נכסי הקרן'!$C$42</f>
        <v>-8.288244078505678E-5</v>
      </c>
    </row>
    <row r="46" spans="2:11">
      <c r="B46" t="s">
        <v>2602</v>
      </c>
      <c r="C46" t="s">
        <v>2603</v>
      </c>
      <c r="D46" t="s">
        <v>2544</v>
      </c>
      <c r="E46" t="s">
        <v>106</v>
      </c>
      <c r="F46" s="86">
        <v>44963</v>
      </c>
      <c r="G46" s="77">
        <v>178604.8308</v>
      </c>
      <c r="H46" s="77">
        <v>-13.244389</v>
      </c>
      <c r="I46" s="77">
        <v>-23.6551194</v>
      </c>
      <c r="J46" s="78">
        <f t="shared" si="0"/>
        <v>3.0272253575322313E-2</v>
      </c>
      <c r="K46" s="78">
        <f>I46/'סכום נכסי הקרן'!$C$42</f>
        <v>-2.4478081240870801E-4</v>
      </c>
    </row>
    <row r="47" spans="2:11">
      <c r="B47" t="s">
        <v>2604</v>
      </c>
      <c r="C47" t="s">
        <v>2605</v>
      </c>
      <c r="D47" t="s">
        <v>2544</v>
      </c>
      <c r="E47" t="s">
        <v>106</v>
      </c>
      <c r="F47" s="86">
        <v>44963</v>
      </c>
      <c r="G47" s="77">
        <v>53773.966480000003</v>
      </c>
      <c r="H47" s="77">
        <v>-13.166335999999999</v>
      </c>
      <c r="I47" s="77">
        <v>-7.0800612669999996</v>
      </c>
      <c r="J47" s="78">
        <f t="shared" si="0"/>
        <v>9.0605930318593854E-3</v>
      </c>
      <c r="K47" s="78">
        <f>I47/'סכום נכסי הקרן'!$C$42</f>
        <v>-7.3263766693973506E-5</v>
      </c>
    </row>
    <row r="48" spans="2:11">
      <c r="B48" t="s">
        <v>2606</v>
      </c>
      <c r="C48" t="s">
        <v>2607</v>
      </c>
      <c r="D48" t="s">
        <v>2544</v>
      </c>
      <c r="E48" t="s">
        <v>106</v>
      </c>
      <c r="F48" s="86">
        <v>44963</v>
      </c>
      <c r="G48" s="77">
        <v>83423.256800000003</v>
      </c>
      <c r="H48" s="77">
        <v>-13.066484000000001</v>
      </c>
      <c r="I48" s="77">
        <v>-10.900486207999998</v>
      </c>
      <c r="J48" s="78">
        <f t="shared" si="0"/>
        <v>1.3949719593589519E-2</v>
      </c>
      <c r="K48" s="78">
        <f>I48/'סכום נכסי הקרן'!$C$42</f>
        <v>-1.1279714232362558E-4</v>
      </c>
    </row>
    <row r="49" spans="2:11">
      <c r="B49" t="s">
        <v>2608</v>
      </c>
      <c r="C49" t="s">
        <v>2609</v>
      </c>
      <c r="D49" t="s">
        <v>2544</v>
      </c>
      <c r="E49" t="s">
        <v>106</v>
      </c>
      <c r="F49" s="86">
        <v>44964</v>
      </c>
      <c r="G49" s="77">
        <v>84112.365921000004</v>
      </c>
      <c r="H49" s="77">
        <v>-12.258423000000001</v>
      </c>
      <c r="I49" s="77">
        <v>-10.310849734</v>
      </c>
      <c r="J49" s="78">
        <f t="shared" si="0"/>
        <v>1.3195141924529565E-2</v>
      </c>
      <c r="K49" s="78">
        <f>I49/'סכום נכסי הקרן'!$C$42</f>
        <v>-1.0669564299525923E-4</v>
      </c>
    </row>
    <row r="50" spans="2:11">
      <c r="B50" t="s">
        <v>2610</v>
      </c>
      <c r="C50" t="s">
        <v>2611</v>
      </c>
      <c r="D50" t="s">
        <v>2544</v>
      </c>
      <c r="E50" t="s">
        <v>106</v>
      </c>
      <c r="F50" s="86">
        <v>44964</v>
      </c>
      <c r="G50" s="77">
        <v>94233.901819000006</v>
      </c>
      <c r="H50" s="77">
        <v>-12.255145000000001</v>
      </c>
      <c r="I50" s="77">
        <v>-11.548501085999998</v>
      </c>
      <c r="J50" s="78">
        <f t="shared" si="0"/>
        <v>1.4779006073851273E-2</v>
      </c>
      <c r="K50" s="78">
        <f>I50/'סכום נכסי הקרן'!$C$42</f>
        <v>-1.1950273554459109E-4</v>
      </c>
    </row>
    <row r="51" spans="2:11">
      <c r="B51" t="s">
        <v>2610</v>
      </c>
      <c r="C51" t="s">
        <v>2612</v>
      </c>
      <c r="D51" t="s">
        <v>2544</v>
      </c>
      <c r="E51" t="s">
        <v>106</v>
      </c>
      <c r="F51" s="86">
        <v>44964</v>
      </c>
      <c r="G51" s="77">
        <v>36023.953679999999</v>
      </c>
      <c r="H51" s="77">
        <v>-12.255145000000001</v>
      </c>
      <c r="I51" s="77">
        <v>-4.4147876730000002</v>
      </c>
      <c r="J51" s="78">
        <f t="shared" si="0"/>
        <v>5.6497525824478877E-3</v>
      </c>
      <c r="K51" s="78">
        <f>I51/'סכום נכסי הקרן'!$C$42</f>
        <v>-4.568378180365006E-5</v>
      </c>
    </row>
    <row r="52" spans="2:11">
      <c r="B52" t="s">
        <v>2613</v>
      </c>
      <c r="C52" t="s">
        <v>2614</v>
      </c>
      <c r="D52" t="s">
        <v>2544</v>
      </c>
      <c r="E52" t="s">
        <v>106</v>
      </c>
      <c r="F52" s="86">
        <v>44964</v>
      </c>
      <c r="G52" s="77">
        <v>27110.975476000003</v>
      </c>
      <c r="H52" s="77">
        <v>-12.219094999999999</v>
      </c>
      <c r="I52" s="77">
        <v>-3.3127158960000003</v>
      </c>
      <c r="J52" s="78">
        <f t="shared" si="0"/>
        <v>4.239394184867783E-3</v>
      </c>
      <c r="K52" s="78">
        <f>I52/'סכום נכסי הקרן'!$C$42</f>
        <v>-3.4279653152041209E-5</v>
      </c>
    </row>
    <row r="53" spans="2:11">
      <c r="B53" t="s">
        <v>2613</v>
      </c>
      <c r="C53" t="s">
        <v>2615</v>
      </c>
      <c r="D53" t="s">
        <v>2544</v>
      </c>
      <c r="E53" t="s">
        <v>106</v>
      </c>
      <c r="F53" s="86">
        <v>44964</v>
      </c>
      <c r="G53" s="77">
        <v>36035.526120000002</v>
      </c>
      <c r="H53" s="77">
        <v>-12.219094999999999</v>
      </c>
      <c r="I53" s="77">
        <v>-4.4032152330000001</v>
      </c>
      <c r="J53" s="78">
        <f t="shared" si="0"/>
        <v>5.634942940938947E-3</v>
      </c>
      <c r="K53" s="78">
        <f>I53/'סכום נכסי הקרן'!$C$42</f>
        <v>-4.5564031350614893E-5</v>
      </c>
    </row>
    <row r="54" spans="2:11">
      <c r="B54" t="s">
        <v>2613</v>
      </c>
      <c r="C54" t="s">
        <v>2616</v>
      </c>
      <c r="D54" t="s">
        <v>2544</v>
      </c>
      <c r="E54" t="s">
        <v>106</v>
      </c>
      <c r="F54" s="86">
        <v>44964</v>
      </c>
      <c r="G54" s="77">
        <v>22082.840594000001</v>
      </c>
      <c r="H54" s="77">
        <v>-12.219094999999999</v>
      </c>
      <c r="I54" s="77">
        <v>-2.6983233090000001</v>
      </c>
      <c r="J54" s="78">
        <f t="shared" si="0"/>
        <v>3.4531352836143702E-3</v>
      </c>
      <c r="K54" s="78">
        <f>I54/'סכום נכסי הקרן'!$C$42</f>
        <v>-2.7921980039482415E-5</v>
      </c>
    </row>
    <row r="55" spans="2:11">
      <c r="B55" t="s">
        <v>2617</v>
      </c>
      <c r="C55" t="s">
        <v>2618</v>
      </c>
      <c r="D55" t="s">
        <v>2544</v>
      </c>
      <c r="E55" t="s">
        <v>106</v>
      </c>
      <c r="F55" s="86">
        <v>44964</v>
      </c>
      <c r="G55" s="77">
        <v>108134.98344000001</v>
      </c>
      <c r="H55" s="77">
        <v>-12.189617</v>
      </c>
      <c r="I55" s="77">
        <v>-13.181240619</v>
      </c>
      <c r="J55" s="78">
        <f t="shared" si="0"/>
        <v>1.686847788456762E-2</v>
      </c>
      <c r="K55" s="78">
        <f>I55/'סכום נכסי הקרן'!$C$42</f>
        <v>-1.3639816112166744E-4</v>
      </c>
    </row>
    <row r="56" spans="2:11">
      <c r="B56" t="s">
        <v>2619</v>
      </c>
      <c r="C56" t="s">
        <v>2620</v>
      </c>
      <c r="D56" t="s">
        <v>2544</v>
      </c>
      <c r="E56" t="s">
        <v>106</v>
      </c>
      <c r="F56" s="86">
        <v>44964</v>
      </c>
      <c r="G56" s="77">
        <v>47494.071079000001</v>
      </c>
      <c r="H56" s="77">
        <v>-12.107398</v>
      </c>
      <c r="I56" s="77">
        <v>-5.7502960179999993</v>
      </c>
      <c r="J56" s="78">
        <f t="shared" si="0"/>
        <v>7.3588476239127391E-3</v>
      </c>
      <c r="K56" s="78">
        <f>I56/'סכום נכסי הקרן'!$C$42</f>
        <v>-5.9503488740648609E-5</v>
      </c>
    </row>
    <row r="57" spans="2:11">
      <c r="B57" t="s">
        <v>2621</v>
      </c>
      <c r="C57" t="s">
        <v>2622</v>
      </c>
      <c r="D57" t="s">
        <v>2544</v>
      </c>
      <c r="E57" t="s">
        <v>106</v>
      </c>
      <c r="F57" s="86">
        <v>44956</v>
      </c>
      <c r="G57" s="77">
        <v>61083.395099999994</v>
      </c>
      <c r="H57" s="77">
        <v>-12.116547000000001</v>
      </c>
      <c r="I57" s="77">
        <v>-7.4011984329999994</v>
      </c>
      <c r="J57" s="78">
        <f t="shared" si="0"/>
        <v>9.4715630868916333E-3</v>
      </c>
      <c r="K57" s="78">
        <f>I57/'סכום נכסי הקרן'!$C$42</f>
        <v>-7.6586862006192054E-5</v>
      </c>
    </row>
    <row r="58" spans="2:11">
      <c r="B58" t="s">
        <v>2623</v>
      </c>
      <c r="C58" t="s">
        <v>2624</v>
      </c>
      <c r="D58" t="s">
        <v>2544</v>
      </c>
      <c r="E58" t="s">
        <v>106</v>
      </c>
      <c r="F58" s="86">
        <v>44956</v>
      </c>
      <c r="G58" s="77">
        <v>27148.175600000002</v>
      </c>
      <c r="H58" s="77">
        <v>-12.116547000000001</v>
      </c>
      <c r="I58" s="77">
        <v>-3.289421527</v>
      </c>
      <c r="J58" s="78">
        <f t="shared" si="0"/>
        <v>4.2095835957381787E-3</v>
      </c>
      <c r="K58" s="78">
        <f>I58/'סכום נכסי הקרן'!$C$42</f>
        <v>-3.4038605348732792E-5</v>
      </c>
    </row>
    <row r="59" spans="2:11">
      <c r="B59" t="s">
        <v>2625</v>
      </c>
      <c r="C59" t="s">
        <v>2626</v>
      </c>
      <c r="D59" t="s">
        <v>2544</v>
      </c>
      <c r="E59" t="s">
        <v>106</v>
      </c>
      <c r="F59" s="86">
        <v>44957</v>
      </c>
      <c r="G59" s="77">
        <v>210521.04216000001</v>
      </c>
      <c r="H59" s="77">
        <v>-12.046379</v>
      </c>
      <c r="I59" s="77">
        <v>-25.360161799000004</v>
      </c>
      <c r="J59" s="78">
        <f t="shared" si="0"/>
        <v>3.2454253800576052E-2</v>
      </c>
      <c r="K59" s="78">
        <f>I59/'סכום נכסי הקרן'!$C$42</f>
        <v>-2.6242442082010807E-4</v>
      </c>
    </row>
    <row r="60" spans="2:11">
      <c r="B60" t="s">
        <v>2627</v>
      </c>
      <c r="C60" t="s">
        <v>2628</v>
      </c>
      <c r="D60" t="s">
        <v>2544</v>
      </c>
      <c r="E60" t="s">
        <v>106</v>
      </c>
      <c r="F60" s="86">
        <v>44964</v>
      </c>
      <c r="G60" s="77">
        <v>107327.90640000001</v>
      </c>
      <c r="H60" s="77">
        <v>-12.006135</v>
      </c>
      <c r="I60" s="77">
        <v>-12.885933423000003</v>
      </c>
      <c r="J60" s="78">
        <f t="shared" si="0"/>
        <v>1.6490563312725328E-2</v>
      </c>
      <c r="K60" s="78">
        <f>I60/'סכום נכסי הקרן'!$C$42</f>
        <v>-1.3334235175859922E-4</v>
      </c>
    </row>
    <row r="61" spans="2:11">
      <c r="B61" t="s">
        <v>2627</v>
      </c>
      <c r="C61" t="s">
        <v>2629</v>
      </c>
      <c r="D61" t="s">
        <v>2544</v>
      </c>
      <c r="E61" t="s">
        <v>106</v>
      </c>
      <c r="F61" s="86">
        <v>44964</v>
      </c>
      <c r="G61" s="77">
        <v>154374.14620700001</v>
      </c>
      <c r="H61" s="77">
        <v>-12.006135</v>
      </c>
      <c r="I61" s="77">
        <v>-18.534368522000001</v>
      </c>
      <c r="J61" s="78">
        <f t="shared" si="0"/>
        <v>2.3719056085443217E-2</v>
      </c>
      <c r="K61" s="78">
        <f>I61/'סכום נכסי הקרן'!$C$42</f>
        <v>-1.9179179388532466E-4</v>
      </c>
    </row>
    <row r="62" spans="2:11">
      <c r="B62" t="s">
        <v>2630</v>
      </c>
      <c r="C62" t="s">
        <v>2631</v>
      </c>
      <c r="D62" t="s">
        <v>2544</v>
      </c>
      <c r="E62" t="s">
        <v>106</v>
      </c>
      <c r="F62" s="86">
        <v>44956</v>
      </c>
      <c r="G62" s="77">
        <v>62504.518986000003</v>
      </c>
      <c r="H62" s="77">
        <v>-12.002259</v>
      </c>
      <c r="I62" s="77">
        <v>-7.5019544070000004</v>
      </c>
      <c r="J62" s="78">
        <f t="shared" si="0"/>
        <v>9.6005039027285896E-3</v>
      </c>
      <c r="K62" s="78">
        <f>I62/'סכום נכסי הקרן'!$C$42</f>
        <v>-7.7629474759639017E-5</v>
      </c>
    </row>
    <row r="63" spans="2:11">
      <c r="B63" t="s">
        <v>2632</v>
      </c>
      <c r="C63" t="s">
        <v>2633</v>
      </c>
      <c r="D63" t="s">
        <v>2544</v>
      </c>
      <c r="E63" t="s">
        <v>106</v>
      </c>
      <c r="F63" s="86">
        <v>44956</v>
      </c>
      <c r="G63" s="77">
        <v>48918.004761999997</v>
      </c>
      <c r="H63" s="77">
        <v>-11.998996999999999</v>
      </c>
      <c r="I63" s="77">
        <v>-5.8696700680000014</v>
      </c>
      <c r="J63" s="78">
        <f t="shared" si="0"/>
        <v>7.5116146191160386E-3</v>
      </c>
      <c r="K63" s="78">
        <f>I63/'סכום נכסי הקרן'!$C$42</f>
        <v>-6.0738759484600895E-5</v>
      </c>
    </row>
    <row r="64" spans="2:11">
      <c r="B64" t="s">
        <v>2634</v>
      </c>
      <c r="C64" t="s">
        <v>2635</v>
      </c>
      <c r="D64" t="s">
        <v>2544</v>
      </c>
      <c r="E64" t="s">
        <v>106</v>
      </c>
      <c r="F64" s="86">
        <v>44972</v>
      </c>
      <c r="G64" s="77">
        <v>64216.5216</v>
      </c>
      <c r="H64" s="77">
        <v>-10.195836999999999</v>
      </c>
      <c r="I64" s="77">
        <v>-6.547411565</v>
      </c>
      <c r="J64" s="78">
        <f t="shared" si="0"/>
        <v>8.3789432556268528E-3</v>
      </c>
      <c r="K64" s="78">
        <f>I64/'סכום נכסי הקרן'!$C$42</f>
        <v>-6.7751960789294108E-5</v>
      </c>
    </row>
    <row r="65" spans="2:11">
      <c r="B65" t="s">
        <v>2636</v>
      </c>
      <c r="C65" t="s">
        <v>2637</v>
      </c>
      <c r="D65" t="s">
        <v>2544</v>
      </c>
      <c r="E65" t="s">
        <v>106</v>
      </c>
      <c r="F65" s="86">
        <v>44972</v>
      </c>
      <c r="G65" s="77">
        <v>36716.196000000004</v>
      </c>
      <c r="H65" s="77">
        <v>-10.132687000000001</v>
      </c>
      <c r="I65" s="77">
        <v>-3.7203372370000003</v>
      </c>
      <c r="J65" s="78">
        <f t="shared" si="0"/>
        <v>4.7610409535357489E-3</v>
      </c>
      <c r="K65" s="78">
        <f>I65/'סכום נכסי הקרן'!$C$42</f>
        <v>-3.8497678067405068E-5</v>
      </c>
    </row>
    <row r="66" spans="2:11">
      <c r="B66" t="s">
        <v>2638</v>
      </c>
      <c r="C66" t="s">
        <v>2639</v>
      </c>
      <c r="D66" t="s">
        <v>2544</v>
      </c>
      <c r="E66" t="s">
        <v>106</v>
      </c>
      <c r="F66" s="86">
        <v>44972</v>
      </c>
      <c r="G66" s="77">
        <v>69077.464300000007</v>
      </c>
      <c r="H66" s="77">
        <v>-10.101139</v>
      </c>
      <c r="I66" s="77">
        <v>-6.977610994</v>
      </c>
      <c r="J66" s="78">
        <f t="shared" si="0"/>
        <v>8.9294839644869766E-3</v>
      </c>
      <c r="K66" s="78">
        <f>I66/'סכום נכסי הקרן'!$C$42</f>
        <v>-7.2203621503734734E-5</v>
      </c>
    </row>
    <row r="67" spans="2:11">
      <c r="B67" t="s">
        <v>2638</v>
      </c>
      <c r="C67" t="s">
        <v>2640</v>
      </c>
      <c r="D67" t="s">
        <v>2544</v>
      </c>
      <c r="E67" t="s">
        <v>106</v>
      </c>
      <c r="F67" s="86">
        <v>44972</v>
      </c>
      <c r="G67" s="77">
        <v>45012.814359999997</v>
      </c>
      <c r="H67" s="77">
        <v>-10.101139</v>
      </c>
      <c r="I67" s="77">
        <v>-4.5468071459999999</v>
      </c>
      <c r="J67" s="78">
        <f t="shared" si="0"/>
        <v>5.8187023516693623E-3</v>
      </c>
      <c r="K67" s="78">
        <f>I67/'סכום נכסי הקרן'!$C$42</f>
        <v>-4.7049906121530676E-5</v>
      </c>
    </row>
    <row r="68" spans="2:11">
      <c r="B68" t="s">
        <v>2641</v>
      </c>
      <c r="C68" t="s">
        <v>2642</v>
      </c>
      <c r="D68" t="s">
        <v>2544</v>
      </c>
      <c r="E68" t="s">
        <v>106</v>
      </c>
      <c r="F68" s="86">
        <v>44972</v>
      </c>
      <c r="G68" s="77">
        <v>13817.867335999999</v>
      </c>
      <c r="H68" s="77">
        <v>-10.08222</v>
      </c>
      <c r="I68" s="77">
        <v>-1.393147723</v>
      </c>
      <c r="J68" s="78">
        <f t="shared" si="0"/>
        <v>1.7828580961861005E-3</v>
      </c>
      <c r="K68" s="78">
        <f>I68/'סכום נכסי הקרן'!$C$42</f>
        <v>-1.4416153462378283E-5</v>
      </c>
    </row>
    <row r="69" spans="2:11">
      <c r="B69" t="s">
        <v>2643</v>
      </c>
      <c r="C69" t="s">
        <v>2644</v>
      </c>
      <c r="D69" t="s">
        <v>2544</v>
      </c>
      <c r="E69" t="s">
        <v>106</v>
      </c>
      <c r="F69" s="86">
        <v>44973</v>
      </c>
      <c r="G69" s="77">
        <v>69295.124599999996</v>
      </c>
      <c r="H69" s="77">
        <v>-9.7217570000000002</v>
      </c>
      <c r="I69" s="77">
        <v>-6.736703683</v>
      </c>
      <c r="J69" s="78">
        <f t="shared" si="0"/>
        <v>8.6211867589889978E-3</v>
      </c>
      <c r="K69" s="78">
        <f>I69/'סכום נכסי הקרן'!$C$42</f>
        <v>-6.9710736716107019E-5</v>
      </c>
    </row>
    <row r="70" spans="2:11">
      <c r="B70" t="s">
        <v>2645</v>
      </c>
      <c r="C70" t="s">
        <v>2646</v>
      </c>
      <c r="D70" t="s">
        <v>2544</v>
      </c>
      <c r="E70" t="s">
        <v>106</v>
      </c>
      <c r="F70" s="86">
        <v>44973</v>
      </c>
      <c r="G70" s="77">
        <v>171871.53800999999</v>
      </c>
      <c r="H70" s="77">
        <v>-9.7092259999999992</v>
      </c>
      <c r="I70" s="77">
        <v>-16.687396132</v>
      </c>
      <c r="J70" s="78">
        <f t="shared" si="0"/>
        <v>2.1355423267056379E-2</v>
      </c>
      <c r="K70" s="78">
        <f>I70/'סכום נכסי הקרן'!$C$42</f>
        <v>-1.7267950810583908E-4</v>
      </c>
    </row>
    <row r="71" spans="2:11">
      <c r="B71" t="s">
        <v>2647</v>
      </c>
      <c r="C71" t="s">
        <v>2648</v>
      </c>
      <c r="D71" t="s">
        <v>2544</v>
      </c>
      <c r="E71" t="s">
        <v>106</v>
      </c>
      <c r="F71" s="86">
        <v>44977</v>
      </c>
      <c r="G71" s="77">
        <v>120955.688716</v>
      </c>
      <c r="H71" s="77">
        <v>-9.369707</v>
      </c>
      <c r="I71" s="77">
        <v>-11.333193302</v>
      </c>
      <c r="J71" s="78">
        <f t="shared" si="0"/>
        <v>1.4503469445869227E-2</v>
      </c>
      <c r="K71" s="78">
        <f>I71/'סכום נכסי הקרן'!$C$42</f>
        <v>-1.172747521049709E-4</v>
      </c>
    </row>
    <row r="72" spans="2:11">
      <c r="B72" t="s">
        <v>2649</v>
      </c>
      <c r="C72" t="s">
        <v>2650</v>
      </c>
      <c r="D72" t="s">
        <v>2544</v>
      </c>
      <c r="E72" t="s">
        <v>106</v>
      </c>
      <c r="F72" s="86">
        <v>44977</v>
      </c>
      <c r="G72" s="77">
        <v>106486.12252600001</v>
      </c>
      <c r="H72" s="77">
        <v>-9.3323610000000006</v>
      </c>
      <c r="I72" s="77">
        <v>-9.9376695020000003</v>
      </c>
      <c r="J72" s="78">
        <f t="shared" si="0"/>
        <v>1.2717570603862225E-2</v>
      </c>
      <c r="K72" s="78">
        <f>I72/'סכום נכסי הקרן'!$C$42</f>
        <v>-1.0283401123516632E-4</v>
      </c>
    </row>
    <row r="73" spans="2:11">
      <c r="B73" t="s">
        <v>2651</v>
      </c>
      <c r="C73" t="s">
        <v>2652</v>
      </c>
      <c r="D73" t="s">
        <v>2544</v>
      </c>
      <c r="E73" t="s">
        <v>106</v>
      </c>
      <c r="F73" s="86">
        <v>45013</v>
      </c>
      <c r="G73" s="77">
        <v>69591.934099999999</v>
      </c>
      <c r="H73" s="77">
        <v>-9.1732849999999999</v>
      </c>
      <c r="I73" s="77">
        <v>-6.3838664430000005</v>
      </c>
      <c r="J73" s="78">
        <f t="shared" si="0"/>
        <v>8.1696490508302785E-3</v>
      </c>
      <c r="K73" s="78">
        <f>I73/'סכום נכסי הקרן'!$C$42</f>
        <v>-6.605961220496859E-5</v>
      </c>
    </row>
    <row r="74" spans="2:11">
      <c r="B74" t="s">
        <v>2651</v>
      </c>
      <c r="C74" t="s">
        <v>2653</v>
      </c>
      <c r="D74" t="s">
        <v>2544</v>
      </c>
      <c r="E74" t="s">
        <v>106</v>
      </c>
      <c r="F74" s="86">
        <v>45013</v>
      </c>
      <c r="G74" s="77">
        <v>17005.521495000001</v>
      </c>
      <c r="H74" s="77">
        <v>-9.1732849999999999</v>
      </c>
      <c r="I74" s="77">
        <v>-1.5599649489999998</v>
      </c>
      <c r="J74" s="78">
        <f t="shared" si="0"/>
        <v>1.996339722755436E-3</v>
      </c>
      <c r="K74" s="78">
        <f>I74/'סכום נכסי הקרן'!$C$42</f>
        <v>-1.6142361452013162E-5</v>
      </c>
    </row>
    <row r="75" spans="2:11">
      <c r="B75" t="s">
        <v>2654</v>
      </c>
      <c r="C75" t="s">
        <v>2655</v>
      </c>
      <c r="D75" t="s">
        <v>2544</v>
      </c>
      <c r="E75" t="s">
        <v>106</v>
      </c>
      <c r="F75" s="86">
        <v>45013</v>
      </c>
      <c r="G75" s="77">
        <v>23681.440640000001</v>
      </c>
      <c r="H75" s="77">
        <v>-9.0802399999999999</v>
      </c>
      <c r="I75" s="77">
        <v>-2.1503315440000002</v>
      </c>
      <c r="J75" s="78">
        <f t="shared" si="0"/>
        <v>2.7518517522673066E-3</v>
      </c>
      <c r="K75" s="78">
        <f>I75/'סכום נכסי הקרן'!$C$42</f>
        <v>-2.2251415999548557E-5</v>
      </c>
    </row>
    <row r="76" spans="2:11">
      <c r="B76" t="s">
        <v>2656</v>
      </c>
      <c r="C76" t="s">
        <v>2657</v>
      </c>
      <c r="D76" t="s">
        <v>2544</v>
      </c>
      <c r="E76" t="s">
        <v>106</v>
      </c>
      <c r="F76" s="86">
        <v>45013</v>
      </c>
      <c r="G76" s="77">
        <v>27892.178080000002</v>
      </c>
      <c r="H76" s="77">
        <v>-8.9564249999999994</v>
      </c>
      <c r="I76" s="77">
        <v>-2.4981421369999999</v>
      </c>
      <c r="J76" s="78">
        <f t="shared" ref="J76:J139" si="1">I76/$I$11</f>
        <v>3.1969566908405279E-3</v>
      </c>
      <c r="K76" s="78">
        <f>I76/'סכום נכסי הקרן'!$C$42</f>
        <v>-2.5850525269692188E-5</v>
      </c>
    </row>
    <row r="77" spans="2:11">
      <c r="B77" t="s">
        <v>2658</v>
      </c>
      <c r="C77" t="s">
        <v>2659</v>
      </c>
      <c r="D77" t="s">
        <v>2544</v>
      </c>
      <c r="E77" t="s">
        <v>106</v>
      </c>
      <c r="F77" s="86">
        <v>45014</v>
      </c>
      <c r="G77" s="77">
        <v>23721.806732000001</v>
      </c>
      <c r="H77" s="77">
        <v>-8.8678559999999997</v>
      </c>
      <c r="I77" s="77">
        <v>-2.103615644</v>
      </c>
      <c r="J77" s="78">
        <f t="shared" si="1"/>
        <v>2.6920678405107923E-3</v>
      </c>
      <c r="K77" s="78">
        <f>I77/'סכום נכסי הקרן'!$C$42</f>
        <v>-2.1768004533259194E-5</v>
      </c>
    </row>
    <row r="78" spans="2:11">
      <c r="B78" t="s">
        <v>2658</v>
      </c>
      <c r="C78" t="s">
        <v>2660</v>
      </c>
      <c r="D78" t="s">
        <v>2544</v>
      </c>
      <c r="E78" t="s">
        <v>106</v>
      </c>
      <c r="F78" s="86">
        <v>45014</v>
      </c>
      <c r="G78" s="77">
        <v>28415.064350000001</v>
      </c>
      <c r="H78" s="77">
        <v>-8.8678559999999997</v>
      </c>
      <c r="I78" s="77">
        <v>-2.5198069679999997</v>
      </c>
      <c r="J78" s="78">
        <f t="shared" si="1"/>
        <v>3.2246819052691011E-3</v>
      </c>
      <c r="K78" s="78">
        <f>I78/'סכום נכסי הקרן'!$C$42</f>
        <v>-2.6074710776567172E-5</v>
      </c>
    </row>
    <row r="79" spans="2:11">
      <c r="B79" t="s">
        <v>2661</v>
      </c>
      <c r="C79" t="s">
        <v>2662</v>
      </c>
      <c r="D79" t="s">
        <v>2544</v>
      </c>
      <c r="E79" t="s">
        <v>106</v>
      </c>
      <c r="F79" s="86">
        <v>45012</v>
      </c>
      <c r="G79" s="77">
        <v>97719.581049999979</v>
      </c>
      <c r="H79" s="77">
        <v>-8.8269129999999993</v>
      </c>
      <c r="I79" s="77">
        <v>-8.6256227059999997</v>
      </c>
      <c r="J79" s="78">
        <f t="shared" si="1"/>
        <v>1.103850009740766E-2</v>
      </c>
      <c r="K79" s="78">
        <f>I79/'סכום נכסי הקרן'!$C$42</f>
        <v>-8.9257082063414918E-5</v>
      </c>
    </row>
    <row r="80" spans="2:11">
      <c r="B80" t="s">
        <v>2663</v>
      </c>
      <c r="C80" t="s">
        <v>2664</v>
      </c>
      <c r="D80" t="s">
        <v>2544</v>
      </c>
      <c r="E80" t="s">
        <v>106</v>
      </c>
      <c r="F80" s="86">
        <v>45014</v>
      </c>
      <c r="G80" s="77">
        <v>118676.31048</v>
      </c>
      <c r="H80" s="77">
        <v>-8.8061389999999999</v>
      </c>
      <c r="I80" s="77">
        <v>-10.450801402</v>
      </c>
      <c r="J80" s="78">
        <f t="shared" si="1"/>
        <v>1.3374242791041584E-2</v>
      </c>
      <c r="K80" s="78">
        <f>I80/'סכום נכסי הקרן'!$C$42</f>
        <v>-1.0814384887457488E-4</v>
      </c>
    </row>
    <row r="81" spans="2:11">
      <c r="B81" t="s">
        <v>2665</v>
      </c>
      <c r="C81" t="s">
        <v>2666</v>
      </c>
      <c r="D81" t="s">
        <v>2544</v>
      </c>
      <c r="E81" t="s">
        <v>106</v>
      </c>
      <c r="F81" s="86">
        <v>45012</v>
      </c>
      <c r="G81" s="77">
        <v>41909.501400000001</v>
      </c>
      <c r="H81" s="77">
        <v>-8.7498400000000007</v>
      </c>
      <c r="I81" s="77">
        <v>-3.6670144950000001</v>
      </c>
      <c r="J81" s="78">
        <f t="shared" si="1"/>
        <v>4.6928020433928781E-3</v>
      </c>
      <c r="K81" s="78">
        <f>I81/'סכום נכסי הקרן'!$C$42</f>
        <v>-3.794589966012212E-5</v>
      </c>
    </row>
    <row r="82" spans="2:11">
      <c r="B82" t="s">
        <v>2667</v>
      </c>
      <c r="C82" t="s">
        <v>2668</v>
      </c>
      <c r="D82" t="s">
        <v>2544</v>
      </c>
      <c r="E82" t="s">
        <v>106</v>
      </c>
      <c r="F82" s="86">
        <v>45090</v>
      </c>
      <c r="G82" s="77">
        <v>118979.05616999998</v>
      </c>
      <c r="H82" s="77">
        <v>-8.4759170000000008</v>
      </c>
      <c r="I82" s="77">
        <v>-10.084566577</v>
      </c>
      <c r="J82" s="78">
        <f t="shared" si="1"/>
        <v>1.2905559741802198E-2</v>
      </c>
      <c r="K82" s="78">
        <f>I82/'סכום נכסי הקרן'!$C$42</f>
        <v>-1.0435408749227297E-4</v>
      </c>
    </row>
    <row r="83" spans="2:11">
      <c r="B83" t="s">
        <v>2669</v>
      </c>
      <c r="C83" t="s">
        <v>2670</v>
      </c>
      <c r="D83" t="s">
        <v>2544</v>
      </c>
      <c r="E83" t="s">
        <v>106</v>
      </c>
      <c r="F83" s="86">
        <v>45090</v>
      </c>
      <c r="G83" s="77">
        <v>49060.631620000007</v>
      </c>
      <c r="H83" s="77">
        <v>-8.3227890000000002</v>
      </c>
      <c r="I83" s="77">
        <v>-4.0832130400000004</v>
      </c>
      <c r="J83" s="78">
        <f t="shared" si="1"/>
        <v>5.2254253491082654E-3</v>
      </c>
      <c r="K83" s="78">
        <f>I83/'סכום נכסי הקרן'!$C$42</f>
        <v>-4.2252680625616727E-5</v>
      </c>
    </row>
    <row r="84" spans="2:11">
      <c r="B84" t="s">
        <v>2671</v>
      </c>
      <c r="C84" t="s">
        <v>2672</v>
      </c>
      <c r="D84" t="s">
        <v>2544</v>
      </c>
      <c r="E84" t="s">
        <v>106</v>
      </c>
      <c r="F84" s="86">
        <v>45090</v>
      </c>
      <c r="G84" s="77">
        <v>59899.104125999991</v>
      </c>
      <c r="H84" s="77">
        <v>-8.1700929999999996</v>
      </c>
      <c r="I84" s="77">
        <v>-4.8938125350000004</v>
      </c>
      <c r="J84" s="78">
        <f t="shared" si="1"/>
        <v>6.2627768435449503E-3</v>
      </c>
      <c r="K84" s="78">
        <f>I84/'סכום נכסי הקרן'!$C$42</f>
        <v>-5.0640683221122055E-5</v>
      </c>
    </row>
    <row r="85" spans="2:11">
      <c r="B85" t="s">
        <v>2671</v>
      </c>
      <c r="C85" t="s">
        <v>2673</v>
      </c>
      <c r="D85" t="s">
        <v>2544</v>
      </c>
      <c r="E85" t="s">
        <v>106</v>
      </c>
      <c r="F85" s="86">
        <v>45090</v>
      </c>
      <c r="G85" s="77">
        <v>22867.43806</v>
      </c>
      <c r="H85" s="77">
        <v>-8.1700929999999996</v>
      </c>
      <c r="I85" s="77">
        <v>-1.8682909649999999</v>
      </c>
      <c r="J85" s="78">
        <f t="shared" si="1"/>
        <v>2.3909149173418935E-3</v>
      </c>
      <c r="K85" s="78">
        <f>I85/'סכום נכסי הקרן'!$C$42</f>
        <v>-1.9332888263863468E-5</v>
      </c>
    </row>
    <row r="86" spans="2:11">
      <c r="B86" t="s">
        <v>2674</v>
      </c>
      <c r="C86" t="s">
        <v>2675</v>
      </c>
      <c r="D86" t="s">
        <v>2544</v>
      </c>
      <c r="E86" t="s">
        <v>106</v>
      </c>
      <c r="F86" s="86">
        <v>44993</v>
      </c>
      <c r="G86" s="77">
        <v>65357.985000000001</v>
      </c>
      <c r="H86" s="77">
        <v>-8.1637520000000006</v>
      </c>
      <c r="I86" s="77">
        <v>-5.3356638810000012</v>
      </c>
      <c r="J86" s="78">
        <f t="shared" si="1"/>
        <v>6.8282289033096332E-3</v>
      </c>
      <c r="K86" s="78">
        <f>I86/'סכום נכסי הקרן'!$C$42</f>
        <v>-5.521291680865412E-5</v>
      </c>
    </row>
    <row r="87" spans="2:11">
      <c r="B87" t="s">
        <v>2676</v>
      </c>
      <c r="C87" t="s">
        <v>2677</v>
      </c>
      <c r="D87" t="s">
        <v>2544</v>
      </c>
      <c r="E87" t="s">
        <v>106</v>
      </c>
      <c r="F87" s="86">
        <v>45019</v>
      </c>
      <c r="G87" s="77">
        <v>119584.54755</v>
      </c>
      <c r="H87" s="77">
        <v>-7.9744539999999997</v>
      </c>
      <c r="I87" s="77">
        <v>-9.5362145120000008</v>
      </c>
      <c r="J87" s="78">
        <f t="shared" si="1"/>
        <v>1.2203815122401478E-2</v>
      </c>
      <c r="K87" s="78">
        <f>I87/'סכום נכסי הקרן'!$C$42</f>
        <v>-9.8679795103933019E-5</v>
      </c>
    </row>
    <row r="88" spans="2:11">
      <c r="B88" t="s">
        <v>2676</v>
      </c>
      <c r="C88" t="s">
        <v>2678</v>
      </c>
      <c r="D88" t="s">
        <v>2544</v>
      </c>
      <c r="E88" t="s">
        <v>106</v>
      </c>
      <c r="F88" s="86">
        <v>45019</v>
      </c>
      <c r="G88" s="77">
        <v>40108.274324999998</v>
      </c>
      <c r="H88" s="77">
        <v>-7.9744539999999997</v>
      </c>
      <c r="I88" s="77">
        <v>-3.1984158120000004</v>
      </c>
      <c r="J88" s="78">
        <f t="shared" si="1"/>
        <v>4.0931205149691372E-3</v>
      </c>
      <c r="K88" s="78">
        <f>I88/'סכום נכסי הקרן'!$C$42</f>
        <v>-3.3096887301368579E-5</v>
      </c>
    </row>
    <row r="89" spans="2:11">
      <c r="B89" t="s">
        <v>2679</v>
      </c>
      <c r="C89" t="s">
        <v>2680</v>
      </c>
      <c r="D89" t="s">
        <v>2544</v>
      </c>
      <c r="E89" t="s">
        <v>106</v>
      </c>
      <c r="F89" s="86">
        <v>45019</v>
      </c>
      <c r="G89" s="77">
        <v>17197.963847999999</v>
      </c>
      <c r="H89" s="77">
        <v>-7.9198110000000002</v>
      </c>
      <c r="I89" s="77">
        <v>-1.3620462090000001</v>
      </c>
      <c r="J89" s="78">
        <f t="shared" si="1"/>
        <v>1.7430564404656717E-3</v>
      </c>
      <c r="K89" s="78">
        <f>I89/'סכום נכסי הקרן'!$C$42</f>
        <v>-1.4094318102542357E-5</v>
      </c>
    </row>
    <row r="90" spans="2:11">
      <c r="B90" t="s">
        <v>2679</v>
      </c>
      <c r="C90" t="s">
        <v>2681</v>
      </c>
      <c r="D90" t="s">
        <v>2544</v>
      </c>
      <c r="E90" t="s">
        <v>106</v>
      </c>
      <c r="F90" s="86">
        <v>45019</v>
      </c>
      <c r="G90" s="77">
        <v>55615.369680000003</v>
      </c>
      <c r="H90" s="77">
        <v>-7.9198110000000002</v>
      </c>
      <c r="I90" s="77">
        <v>-4.4046320960000003</v>
      </c>
      <c r="J90" s="78">
        <f t="shared" si="1"/>
        <v>5.6367561482744168E-3</v>
      </c>
      <c r="K90" s="78">
        <f>I90/'סכום נכסי הקרן'!$C$42</f>
        <v>-4.5578692907394517E-5</v>
      </c>
    </row>
    <row r="91" spans="2:11">
      <c r="B91" t="s">
        <v>2679</v>
      </c>
      <c r="C91" t="s">
        <v>2682</v>
      </c>
      <c r="D91" t="s">
        <v>2544</v>
      </c>
      <c r="E91" t="s">
        <v>106</v>
      </c>
      <c r="F91" s="86">
        <v>45019</v>
      </c>
      <c r="G91" s="77">
        <v>28151.787456000002</v>
      </c>
      <c r="H91" s="77">
        <v>-7.9198110000000002</v>
      </c>
      <c r="I91" s="77">
        <v>-2.2295683230000001</v>
      </c>
      <c r="J91" s="78">
        <f t="shared" si="1"/>
        <v>2.8532537289734472E-3</v>
      </c>
      <c r="K91" s="78">
        <f>I91/'סכום נכסי הקרן'!$C$42</f>
        <v>-2.3071350272899518E-5</v>
      </c>
    </row>
    <row r="92" spans="2:11">
      <c r="B92" t="s">
        <v>2683</v>
      </c>
      <c r="C92" t="s">
        <v>2684</v>
      </c>
      <c r="D92" t="s">
        <v>2544</v>
      </c>
      <c r="E92" t="s">
        <v>106</v>
      </c>
      <c r="F92" s="86">
        <v>45091</v>
      </c>
      <c r="G92" s="77">
        <v>61933.558067999991</v>
      </c>
      <c r="H92" s="77">
        <v>-8.0831250000000008</v>
      </c>
      <c r="I92" s="77">
        <v>-5.0061666269999998</v>
      </c>
      <c r="J92" s="78">
        <f t="shared" si="1"/>
        <v>6.4065601618929048E-3</v>
      </c>
      <c r="K92" s="78">
        <f>I92/'סכום נכסי הקרן'!$C$42</f>
        <v>-5.1803312140982954E-5</v>
      </c>
    </row>
    <row r="93" spans="2:11">
      <c r="B93" t="s">
        <v>2685</v>
      </c>
      <c r="C93" t="s">
        <v>2686</v>
      </c>
      <c r="D93" t="s">
        <v>2544</v>
      </c>
      <c r="E93" t="s">
        <v>106</v>
      </c>
      <c r="F93" s="86">
        <v>45019</v>
      </c>
      <c r="G93" s="77">
        <v>14080.642680000001</v>
      </c>
      <c r="H93" s="77">
        <v>-7.883413</v>
      </c>
      <c r="I93" s="77">
        <v>-1.1100352089999999</v>
      </c>
      <c r="J93" s="78">
        <f t="shared" si="1"/>
        <v>1.4205494699123732E-3</v>
      </c>
      <c r="K93" s="78">
        <f>I93/'סכום נכסי הקרן'!$C$42</f>
        <v>-1.1486533450399322E-5</v>
      </c>
    </row>
    <row r="94" spans="2:11">
      <c r="B94" t="s">
        <v>2687</v>
      </c>
      <c r="C94" t="s">
        <v>2688</v>
      </c>
      <c r="D94" t="s">
        <v>2544</v>
      </c>
      <c r="E94" t="s">
        <v>106</v>
      </c>
      <c r="F94" s="86">
        <v>45091</v>
      </c>
      <c r="G94" s="77">
        <v>51640.309800000003</v>
      </c>
      <c r="H94" s="77">
        <v>-8.0224039999999999</v>
      </c>
      <c r="I94" s="77">
        <v>-4.1427941119999998</v>
      </c>
      <c r="J94" s="78">
        <f t="shared" si="1"/>
        <v>5.3016732550847422E-3</v>
      </c>
      <c r="K94" s="78">
        <f>I94/'סכום נכסי הקרן'!$C$42</f>
        <v>-4.2869219606533546E-5</v>
      </c>
    </row>
    <row r="95" spans="2:11">
      <c r="B95" t="s">
        <v>2687</v>
      </c>
      <c r="C95" t="s">
        <v>2689</v>
      </c>
      <c r="D95" t="s">
        <v>2544</v>
      </c>
      <c r="E95" t="s">
        <v>106</v>
      </c>
      <c r="F95" s="86">
        <v>45091</v>
      </c>
      <c r="G95" s="77">
        <v>89886.297599999991</v>
      </c>
      <c r="H95" s="77">
        <v>-8.0224039999999999</v>
      </c>
      <c r="I95" s="77">
        <v>-7.2110416470000001</v>
      </c>
      <c r="J95" s="78">
        <f t="shared" si="1"/>
        <v>9.2282130387468624E-3</v>
      </c>
      <c r="K95" s="78">
        <f>I95/'סכום נכסי הקרן'!$C$42</f>
        <v>-7.4619138581295336E-5</v>
      </c>
    </row>
    <row r="96" spans="2:11">
      <c r="B96" t="s">
        <v>2690</v>
      </c>
      <c r="C96" t="s">
        <v>2691</v>
      </c>
      <c r="D96" t="s">
        <v>2544</v>
      </c>
      <c r="E96" t="s">
        <v>106</v>
      </c>
      <c r="F96" s="86">
        <v>45131</v>
      </c>
      <c r="G96" s="77">
        <v>74905.248000000007</v>
      </c>
      <c r="H96" s="77">
        <v>-7.4373379999999996</v>
      </c>
      <c r="I96" s="77">
        <v>-5.5709564780000003</v>
      </c>
      <c r="J96" s="78">
        <f t="shared" si="1"/>
        <v>7.129340770061829E-3</v>
      </c>
      <c r="K96" s="78">
        <f>I96/'סכום נכסי הקרן'!$C$42</f>
        <v>-5.7647701096718819E-5</v>
      </c>
    </row>
    <row r="97" spans="2:11">
      <c r="B97" t="s">
        <v>2690</v>
      </c>
      <c r="C97" t="s">
        <v>2692</v>
      </c>
      <c r="D97" t="s">
        <v>2544</v>
      </c>
      <c r="E97" t="s">
        <v>106</v>
      </c>
      <c r="F97" s="86">
        <v>45131</v>
      </c>
      <c r="G97" s="77">
        <v>50718.807359999999</v>
      </c>
      <c r="H97" s="77">
        <v>-7.4373379999999996</v>
      </c>
      <c r="I97" s="77">
        <v>-3.7721291369999999</v>
      </c>
      <c r="J97" s="78">
        <f t="shared" si="1"/>
        <v>4.8273207935752684E-3</v>
      </c>
      <c r="K97" s="78">
        <f>I97/'סכום נכסי הקרן'!$C$42</f>
        <v>-3.9033615474602873E-5</v>
      </c>
    </row>
    <row r="98" spans="2:11">
      <c r="B98" t="s">
        <v>2693</v>
      </c>
      <c r="C98" t="s">
        <v>2694</v>
      </c>
      <c r="D98" t="s">
        <v>2544</v>
      </c>
      <c r="E98" t="s">
        <v>106</v>
      </c>
      <c r="F98" s="86">
        <v>45019</v>
      </c>
      <c r="G98" s="77">
        <v>76784.349245999998</v>
      </c>
      <c r="H98" s="77">
        <v>-7.8137189999999999</v>
      </c>
      <c r="I98" s="77">
        <v>-5.9997131860000001</v>
      </c>
      <c r="J98" s="78">
        <f t="shared" si="1"/>
        <v>7.6780351802323574E-3</v>
      </c>
      <c r="K98" s="78">
        <f>I98/'סכום נכסי הקרן'!$C$42</f>
        <v>-6.208443267837903E-5</v>
      </c>
    </row>
    <row r="99" spans="2:11">
      <c r="B99" t="s">
        <v>2695</v>
      </c>
      <c r="C99" t="s">
        <v>2696</v>
      </c>
      <c r="D99" t="s">
        <v>2544</v>
      </c>
      <c r="E99" t="s">
        <v>106</v>
      </c>
      <c r="F99" s="86">
        <v>44993</v>
      </c>
      <c r="G99" s="77">
        <v>39476.771589000004</v>
      </c>
      <c r="H99" s="77">
        <v>-7.7865029999999997</v>
      </c>
      <c r="I99" s="77">
        <v>-3.0738601290000003</v>
      </c>
      <c r="J99" s="78">
        <f t="shared" si="1"/>
        <v>3.9337224093724497E-3</v>
      </c>
      <c r="K99" s="78">
        <f>I99/'סכום נכסי הקרן'!$C$42</f>
        <v>-3.1807997536776586E-5</v>
      </c>
    </row>
    <row r="100" spans="2:11">
      <c r="B100" t="s">
        <v>2697</v>
      </c>
      <c r="C100" t="s">
        <v>2698</v>
      </c>
      <c r="D100" t="s">
        <v>2544</v>
      </c>
      <c r="E100" t="s">
        <v>106</v>
      </c>
      <c r="F100" s="86">
        <v>45131</v>
      </c>
      <c r="G100" s="77">
        <v>99333.090779999999</v>
      </c>
      <c r="H100" s="77">
        <v>-7.3468770000000001</v>
      </c>
      <c r="I100" s="77">
        <v>-7.2978801530000004</v>
      </c>
      <c r="J100" s="78">
        <f t="shared" si="1"/>
        <v>9.3393432017057597E-3</v>
      </c>
      <c r="K100" s="78">
        <f>I100/'סכום נכסי הקרן'!$C$42</f>
        <v>-7.5517734766231042E-5</v>
      </c>
    </row>
    <row r="101" spans="2:11">
      <c r="B101" t="s">
        <v>2699</v>
      </c>
      <c r="C101" t="s">
        <v>2700</v>
      </c>
      <c r="D101" t="s">
        <v>2544</v>
      </c>
      <c r="E101" t="s">
        <v>106</v>
      </c>
      <c r="F101" s="86">
        <v>45131</v>
      </c>
      <c r="G101" s="77">
        <v>50850.689080999997</v>
      </c>
      <c r="H101" s="77">
        <v>-7.316757</v>
      </c>
      <c r="I101" s="77">
        <v>-3.7206215440000001</v>
      </c>
      <c r="J101" s="78">
        <f t="shared" si="1"/>
        <v>4.761404790786016E-3</v>
      </c>
      <c r="K101" s="78">
        <f>I101/'סכום נכסי הקרן'!$C$42</f>
        <v>-3.8500620047838845E-5</v>
      </c>
    </row>
    <row r="102" spans="2:11">
      <c r="B102" t="s">
        <v>2701</v>
      </c>
      <c r="C102" t="s">
        <v>2702</v>
      </c>
      <c r="D102" t="s">
        <v>2544</v>
      </c>
      <c r="E102" t="s">
        <v>106</v>
      </c>
      <c r="F102" s="86">
        <v>44993</v>
      </c>
      <c r="G102" s="77">
        <v>49387.517816000007</v>
      </c>
      <c r="H102" s="77">
        <v>-7.6958149999999996</v>
      </c>
      <c r="I102" s="77">
        <v>-3.8007718270000002</v>
      </c>
      <c r="J102" s="78">
        <f t="shared" si="1"/>
        <v>4.8639758093499659E-3</v>
      </c>
      <c r="K102" s="78">
        <f>I102/'סכום נכסי הקרן'!$C$42</f>
        <v>-3.9330007169322906E-5</v>
      </c>
    </row>
    <row r="103" spans="2:11">
      <c r="B103" t="s">
        <v>2703</v>
      </c>
      <c r="C103" t="s">
        <v>2704</v>
      </c>
      <c r="D103" t="s">
        <v>2544</v>
      </c>
      <c r="E103" t="s">
        <v>106</v>
      </c>
      <c r="F103" s="86">
        <v>44993</v>
      </c>
      <c r="G103" s="77">
        <v>107048.703734</v>
      </c>
      <c r="H103" s="77">
        <v>-7.6927940000000001</v>
      </c>
      <c r="I103" s="77">
        <v>-8.2350366009999991</v>
      </c>
      <c r="J103" s="78">
        <f t="shared" si="1"/>
        <v>1.0538653894409526E-2</v>
      </c>
      <c r="K103" s="78">
        <f>I103/'סכום נכסי הקרן'!$C$42</f>
        <v>-8.5215336068361809E-5</v>
      </c>
    </row>
    <row r="104" spans="2:11">
      <c r="B104" t="s">
        <v>2703</v>
      </c>
      <c r="C104" t="s">
        <v>2705</v>
      </c>
      <c r="D104" t="s">
        <v>2544</v>
      </c>
      <c r="E104" t="s">
        <v>106</v>
      </c>
      <c r="F104" s="86">
        <v>44993</v>
      </c>
      <c r="G104" s="77">
        <v>116411.30225600001</v>
      </c>
      <c r="H104" s="77">
        <v>-7.6927940000000001</v>
      </c>
      <c r="I104" s="77">
        <v>-8.9552820450000006</v>
      </c>
      <c r="J104" s="78">
        <f t="shared" si="1"/>
        <v>1.1460376264461848E-2</v>
      </c>
      <c r="K104" s="78">
        <f>I104/'סכום נכסי הקרן'!$C$42</f>
        <v>-9.2668363970473811E-5</v>
      </c>
    </row>
    <row r="105" spans="2:11">
      <c r="B105" t="s">
        <v>2706</v>
      </c>
      <c r="C105" t="s">
        <v>2707</v>
      </c>
      <c r="D105" t="s">
        <v>2544</v>
      </c>
      <c r="E105" t="s">
        <v>106</v>
      </c>
      <c r="F105" s="86">
        <v>44986</v>
      </c>
      <c r="G105" s="77">
        <v>90335.009219</v>
      </c>
      <c r="H105" s="77">
        <v>-7.7094550000000002</v>
      </c>
      <c r="I105" s="77">
        <v>-6.964336447</v>
      </c>
      <c r="J105" s="78">
        <f t="shared" si="1"/>
        <v>8.9124960792818179E-3</v>
      </c>
      <c r="K105" s="78">
        <f>I105/'סכום נכסי הקרן'!$C$42</f>
        <v>-7.2066257817503766E-5</v>
      </c>
    </row>
    <row r="106" spans="2:11">
      <c r="B106" t="s">
        <v>2706</v>
      </c>
      <c r="C106" t="s">
        <v>2708</v>
      </c>
      <c r="D106" t="s">
        <v>2544</v>
      </c>
      <c r="E106" t="s">
        <v>106</v>
      </c>
      <c r="F106" s="86">
        <v>44986</v>
      </c>
      <c r="G106" s="77">
        <v>71976.778644999999</v>
      </c>
      <c r="H106" s="77">
        <v>-7.7094550000000002</v>
      </c>
      <c r="I106" s="77">
        <v>-5.5490170140000004</v>
      </c>
      <c r="J106" s="78">
        <f t="shared" si="1"/>
        <v>7.1012640985268442E-3</v>
      </c>
      <c r="K106" s="78">
        <f>I106/'סכום נכסי הקרן'!$C$42</f>
        <v>-5.7420673714995625E-5</v>
      </c>
    </row>
    <row r="107" spans="2:11">
      <c r="B107" t="s">
        <v>2709</v>
      </c>
      <c r="C107" t="s">
        <v>2710</v>
      </c>
      <c r="D107" t="s">
        <v>2544</v>
      </c>
      <c r="E107" t="s">
        <v>106</v>
      </c>
      <c r="F107" s="86">
        <v>44986</v>
      </c>
      <c r="G107" s="77">
        <v>64938.436034999999</v>
      </c>
      <c r="H107" s="77">
        <v>-7.6792600000000002</v>
      </c>
      <c r="I107" s="77">
        <v>-4.9867914199999994</v>
      </c>
      <c r="J107" s="78">
        <f t="shared" si="1"/>
        <v>6.3817650564672954E-3</v>
      </c>
      <c r="K107" s="78">
        <f>I107/'סכום נכסי הקרן'!$C$42</f>
        <v>-5.1602819434526904E-5</v>
      </c>
    </row>
    <row r="108" spans="2:11">
      <c r="B108" t="s">
        <v>2711</v>
      </c>
      <c r="C108" t="s">
        <v>2712</v>
      </c>
      <c r="D108" t="s">
        <v>2544</v>
      </c>
      <c r="E108" t="s">
        <v>106</v>
      </c>
      <c r="F108" s="86">
        <v>44993</v>
      </c>
      <c r="G108" s="77">
        <v>84768.7932</v>
      </c>
      <c r="H108" s="77">
        <v>-7.5630800000000002</v>
      </c>
      <c r="I108" s="77">
        <v>-6.4111319059999996</v>
      </c>
      <c r="J108" s="78">
        <f t="shared" si="1"/>
        <v>8.2045415827946087E-3</v>
      </c>
      <c r="K108" s="78">
        <f>I108/'סכום נכסי הקרן'!$C$42</f>
        <v>-6.6341752492277359E-5</v>
      </c>
    </row>
    <row r="109" spans="2:11">
      <c r="B109" t="s">
        <v>2711</v>
      </c>
      <c r="C109" t="s">
        <v>2713</v>
      </c>
      <c r="D109" t="s">
        <v>2544</v>
      </c>
      <c r="E109" t="s">
        <v>106</v>
      </c>
      <c r="F109" s="86">
        <v>44993</v>
      </c>
      <c r="G109" s="77">
        <v>11507.8593</v>
      </c>
      <c r="H109" s="77">
        <v>-7.5630800000000002</v>
      </c>
      <c r="I109" s="77">
        <v>-0.87034864100000009</v>
      </c>
      <c r="J109" s="78">
        <f t="shared" si="1"/>
        <v>1.1138144903757776E-3</v>
      </c>
      <c r="K109" s="78">
        <f>I109/'סכום נכסי הקרן'!$C$42</f>
        <v>-9.0062807893835858E-6</v>
      </c>
    </row>
    <row r="110" spans="2:11">
      <c r="B110" t="s">
        <v>2714</v>
      </c>
      <c r="C110" t="s">
        <v>2715</v>
      </c>
      <c r="D110" t="s">
        <v>2544</v>
      </c>
      <c r="E110" t="s">
        <v>106</v>
      </c>
      <c r="F110" s="86">
        <v>44980</v>
      </c>
      <c r="G110" s="77">
        <v>51810.026549000002</v>
      </c>
      <c r="H110" s="77">
        <v>-7.5541650000000002</v>
      </c>
      <c r="I110" s="77">
        <v>-3.9138147279999997</v>
      </c>
      <c r="J110" s="78">
        <f t="shared" si="1"/>
        <v>5.0086406197910431E-3</v>
      </c>
      <c r="K110" s="78">
        <f>I110/'סכום נכסי הקרן'!$C$42</f>
        <v>-4.0499763815903904E-5</v>
      </c>
    </row>
    <row r="111" spans="2:11">
      <c r="B111" t="s">
        <v>2714</v>
      </c>
      <c r="C111" t="s">
        <v>2716</v>
      </c>
      <c r="D111" t="s">
        <v>2544</v>
      </c>
      <c r="E111" t="s">
        <v>106</v>
      </c>
      <c r="F111" s="86">
        <v>44980</v>
      </c>
      <c r="G111" s="77">
        <v>56363.56902000001</v>
      </c>
      <c r="H111" s="77">
        <v>-7.5541650000000002</v>
      </c>
      <c r="I111" s="77">
        <v>-4.2577968250000007</v>
      </c>
      <c r="J111" s="78">
        <f t="shared" si="1"/>
        <v>5.4488461029963036E-3</v>
      </c>
      <c r="K111" s="78">
        <f>I111/'סכום נכסי הקרן'!$C$42</f>
        <v>-4.4059256191905661E-5</v>
      </c>
    </row>
    <row r="112" spans="2:11">
      <c r="B112" t="s">
        <v>2714</v>
      </c>
      <c r="C112" t="s">
        <v>2717</v>
      </c>
      <c r="D112" t="s">
        <v>2544</v>
      </c>
      <c r="E112" t="s">
        <v>106</v>
      </c>
      <c r="F112" s="86">
        <v>44980</v>
      </c>
      <c r="G112" s="77">
        <v>56539.439528000003</v>
      </c>
      <c r="H112" s="77">
        <v>-7.5541650000000002</v>
      </c>
      <c r="I112" s="77">
        <v>-4.2710823730000005</v>
      </c>
      <c r="J112" s="78">
        <f t="shared" si="1"/>
        <v>5.4658480665519442E-3</v>
      </c>
      <c r="K112" s="78">
        <f>I112/'סכום נכסי הקרן'!$C$42</f>
        <v>-4.4196733715385623E-5</v>
      </c>
    </row>
    <row r="113" spans="2:11">
      <c r="B113" t="s">
        <v>2718</v>
      </c>
      <c r="C113" t="s">
        <v>2719</v>
      </c>
      <c r="D113" t="s">
        <v>2544</v>
      </c>
      <c r="E113" t="s">
        <v>106</v>
      </c>
      <c r="F113" s="86">
        <v>44998</v>
      </c>
      <c r="G113" s="77">
        <v>42408.141360000001</v>
      </c>
      <c r="H113" s="77">
        <v>-7.3144119999999999</v>
      </c>
      <c r="I113" s="77">
        <v>-3.1019062210000001</v>
      </c>
      <c r="J113" s="78">
        <f t="shared" si="1"/>
        <v>3.9696139385786309E-3</v>
      </c>
      <c r="K113" s="78">
        <f>I113/'סכום נכסי הקרן'!$C$42</f>
        <v>-3.2098215694992659E-5</v>
      </c>
    </row>
    <row r="114" spans="2:11">
      <c r="B114" t="s">
        <v>2720</v>
      </c>
      <c r="C114" t="s">
        <v>2721</v>
      </c>
      <c r="D114" t="s">
        <v>2544</v>
      </c>
      <c r="E114" t="s">
        <v>106</v>
      </c>
      <c r="F114" s="86">
        <v>45126</v>
      </c>
      <c r="G114" s="77">
        <v>84054.435844000007</v>
      </c>
      <c r="H114" s="77">
        <v>-7.4711470000000002</v>
      </c>
      <c r="I114" s="77">
        <v>-6.2798303710000001</v>
      </c>
      <c r="J114" s="78">
        <f t="shared" si="1"/>
        <v>8.0365105830293299E-3</v>
      </c>
      <c r="K114" s="78">
        <f>I114/'סכום נכסי הקרן'!$C$42</f>
        <v>-6.4983057325098862E-5</v>
      </c>
    </row>
    <row r="115" spans="2:11">
      <c r="B115" t="s">
        <v>2722</v>
      </c>
      <c r="C115" t="s">
        <v>2723</v>
      </c>
      <c r="D115" t="s">
        <v>2544</v>
      </c>
      <c r="E115" t="s">
        <v>106</v>
      </c>
      <c r="F115" s="86">
        <v>44991</v>
      </c>
      <c r="G115" s="77">
        <v>75239.796719999998</v>
      </c>
      <c r="H115" s="77">
        <v>-7.3856080000000004</v>
      </c>
      <c r="I115" s="77">
        <v>-5.5569166670000003</v>
      </c>
      <c r="J115" s="78">
        <f t="shared" si="1"/>
        <v>7.1113735507231856E-3</v>
      </c>
      <c r="K115" s="78">
        <f>I115/'סכום נכסי הקרן'!$C$42</f>
        <v>-5.7502418535065606E-5</v>
      </c>
    </row>
    <row r="116" spans="2:11">
      <c r="B116" t="s">
        <v>2724</v>
      </c>
      <c r="C116" t="s">
        <v>2725</v>
      </c>
      <c r="D116" t="s">
        <v>2544</v>
      </c>
      <c r="E116" t="s">
        <v>106</v>
      </c>
      <c r="F116" s="86">
        <v>44991</v>
      </c>
      <c r="G116" s="77">
        <v>65910.305999999997</v>
      </c>
      <c r="H116" s="77">
        <v>-7.4462289999999998</v>
      </c>
      <c r="I116" s="77">
        <v>-4.9078323529999999</v>
      </c>
      <c r="J116" s="78">
        <f t="shared" si="1"/>
        <v>6.2807184771676433E-3</v>
      </c>
      <c r="K116" s="78">
        <f>I116/'סכום נכסי הקרן'!$C$42</f>
        <v>-5.0785758897208566E-5</v>
      </c>
    </row>
    <row r="117" spans="2:11">
      <c r="B117" t="s">
        <v>2726</v>
      </c>
      <c r="C117" t="s">
        <v>2727</v>
      </c>
      <c r="D117" t="s">
        <v>2544</v>
      </c>
      <c r="E117" t="s">
        <v>106</v>
      </c>
      <c r="F117" s="86">
        <v>45092</v>
      </c>
      <c r="G117" s="77">
        <v>69279.247080000001</v>
      </c>
      <c r="H117" s="77">
        <v>-7.3543190000000003</v>
      </c>
      <c r="I117" s="77">
        <v>-5.0950169749999992</v>
      </c>
      <c r="J117" s="78">
        <f t="shared" si="1"/>
        <v>6.5202649468669186E-3</v>
      </c>
      <c r="K117" s="78">
        <f>I117/'סכום נכסי הקרן'!$C$42</f>
        <v>-5.2722726665951967E-5</v>
      </c>
    </row>
    <row r="118" spans="2:11">
      <c r="B118" t="s">
        <v>2728</v>
      </c>
      <c r="C118" t="s">
        <v>2729</v>
      </c>
      <c r="D118" t="s">
        <v>2544</v>
      </c>
      <c r="E118" t="s">
        <v>106</v>
      </c>
      <c r="F118" s="86">
        <v>44998</v>
      </c>
      <c r="G118" s="77">
        <v>71000.789860000004</v>
      </c>
      <c r="H118" s="77">
        <v>-6.8299089999999998</v>
      </c>
      <c r="I118" s="77">
        <v>-4.8492894409999998</v>
      </c>
      <c r="J118" s="78">
        <f t="shared" si="1"/>
        <v>6.2057991395336179E-3</v>
      </c>
      <c r="K118" s="78">
        <f>I118/'סכום נכסי הקרן'!$C$42</f>
        <v>-5.0179962692259733E-5</v>
      </c>
    </row>
    <row r="119" spans="2:11">
      <c r="B119" t="s">
        <v>2728</v>
      </c>
      <c r="C119" t="s">
        <v>2730</v>
      </c>
      <c r="D119" t="s">
        <v>2544</v>
      </c>
      <c r="E119" t="s">
        <v>106</v>
      </c>
      <c r="F119" s="86">
        <v>44998</v>
      </c>
      <c r="G119" s="77">
        <v>57832.63409</v>
      </c>
      <c r="H119" s="77">
        <v>-6.8299089999999998</v>
      </c>
      <c r="I119" s="77">
        <v>-3.949916365</v>
      </c>
      <c r="J119" s="78">
        <f t="shared" si="1"/>
        <v>5.0548411014401965E-3</v>
      </c>
      <c r="K119" s="78">
        <f>I119/'סכום נכסי הקרן'!$C$42</f>
        <v>-4.0873339949032377E-5</v>
      </c>
    </row>
    <row r="120" spans="2:11">
      <c r="B120" t="s">
        <v>2731</v>
      </c>
      <c r="C120" t="s">
        <v>2732</v>
      </c>
      <c r="D120" t="s">
        <v>2544</v>
      </c>
      <c r="E120" t="s">
        <v>106</v>
      </c>
      <c r="F120" s="86">
        <v>44987</v>
      </c>
      <c r="G120" s="77">
        <v>9455.2095000000008</v>
      </c>
      <c r="H120" s="77">
        <v>-6.9160159999999999</v>
      </c>
      <c r="I120" s="77">
        <v>-0.65392380900000002</v>
      </c>
      <c r="J120" s="78">
        <f t="shared" si="1"/>
        <v>8.3684833841881333E-4</v>
      </c>
      <c r="K120" s="78">
        <f>I120/'סכום נכסי הקרן'!$C$42</f>
        <v>-6.7667382486522897E-6</v>
      </c>
    </row>
    <row r="121" spans="2:11">
      <c r="B121" t="s">
        <v>2731</v>
      </c>
      <c r="C121" t="s">
        <v>2733</v>
      </c>
      <c r="D121" t="s">
        <v>2544</v>
      </c>
      <c r="E121" t="s">
        <v>106</v>
      </c>
      <c r="F121" s="86">
        <v>44987</v>
      </c>
      <c r="G121" s="77">
        <v>40559.562924999998</v>
      </c>
      <c r="H121" s="77">
        <v>-6.9160159999999999</v>
      </c>
      <c r="I121" s="77">
        <v>-2.8051058929999999</v>
      </c>
      <c r="J121" s="78">
        <f t="shared" si="1"/>
        <v>3.5897885553909715E-3</v>
      </c>
      <c r="K121" s="78">
        <f>I121/'סכום נכסי הקרן'!$C$42</f>
        <v>-2.9026955551152038E-5</v>
      </c>
    </row>
    <row r="122" spans="2:11">
      <c r="B122" t="s">
        <v>2734</v>
      </c>
      <c r="C122" t="s">
        <v>2735</v>
      </c>
      <c r="D122" t="s">
        <v>2544</v>
      </c>
      <c r="E122" t="s">
        <v>106</v>
      </c>
      <c r="F122" s="86">
        <v>45097</v>
      </c>
      <c r="G122" s="77">
        <v>42693.078479999996</v>
      </c>
      <c r="H122" s="77">
        <v>-6.897958</v>
      </c>
      <c r="I122" s="77">
        <v>-2.9449504599999994</v>
      </c>
      <c r="J122" s="78">
        <f t="shared" si="1"/>
        <v>3.7687523611435281E-3</v>
      </c>
      <c r="K122" s="78">
        <f>I122/'סכום נכסי הקרן'!$C$42</f>
        <v>-3.047405316001906E-5</v>
      </c>
    </row>
    <row r="123" spans="2:11">
      <c r="B123" t="s">
        <v>2736</v>
      </c>
      <c r="C123" t="s">
        <v>2737</v>
      </c>
      <c r="D123" t="s">
        <v>2544</v>
      </c>
      <c r="E123" t="s">
        <v>106</v>
      </c>
      <c r="F123" s="86">
        <v>44987</v>
      </c>
      <c r="G123" s="77">
        <v>56747.037600000011</v>
      </c>
      <c r="H123" s="77">
        <v>-6.8862839999999998</v>
      </c>
      <c r="I123" s="77">
        <v>-3.9077622550000002</v>
      </c>
      <c r="J123" s="78">
        <f t="shared" si="1"/>
        <v>5.0008950660986031E-3</v>
      </c>
      <c r="K123" s="78">
        <f>I123/'סכום נכסי הקרן'!$C$42</f>
        <v>-4.0437133429940957E-5</v>
      </c>
    </row>
    <row r="124" spans="2:11">
      <c r="B124" t="s">
        <v>2738</v>
      </c>
      <c r="C124" t="s">
        <v>2739</v>
      </c>
      <c r="D124" t="s">
        <v>2544</v>
      </c>
      <c r="E124" t="s">
        <v>106</v>
      </c>
      <c r="F124" s="86">
        <v>44987</v>
      </c>
      <c r="G124" s="77">
        <v>62720.992048000007</v>
      </c>
      <c r="H124" s="77">
        <v>-6.6336979999999999</v>
      </c>
      <c r="I124" s="77">
        <v>-4.1607211610000006</v>
      </c>
      <c r="J124" s="78">
        <f t="shared" si="1"/>
        <v>5.3246151039086061E-3</v>
      </c>
      <c r="K124" s="78">
        <f>I124/'סכום נכסי הקרן'!$C$42</f>
        <v>-4.305472691867634E-5</v>
      </c>
    </row>
    <row r="125" spans="2:11">
      <c r="B125" t="s">
        <v>2740</v>
      </c>
      <c r="C125" t="s">
        <v>2741</v>
      </c>
      <c r="D125" t="s">
        <v>2544</v>
      </c>
      <c r="E125" t="s">
        <v>106</v>
      </c>
      <c r="F125" s="86">
        <v>44987</v>
      </c>
      <c r="G125" s="77">
        <v>85528.625520000016</v>
      </c>
      <c r="H125" s="77">
        <v>-6.6336979999999999</v>
      </c>
      <c r="I125" s="77">
        <v>-5.6737106739999987</v>
      </c>
      <c r="J125" s="78">
        <f t="shared" si="1"/>
        <v>7.2608387779408475E-3</v>
      </c>
      <c r="K125" s="78">
        <f>I125/'סכום נכסי הקרן'!$C$42</f>
        <v>-5.8710991251799723E-5</v>
      </c>
    </row>
    <row r="126" spans="2:11">
      <c r="B126" t="s">
        <v>2742</v>
      </c>
      <c r="C126" t="s">
        <v>2743</v>
      </c>
      <c r="D126" t="s">
        <v>2544</v>
      </c>
      <c r="E126" t="s">
        <v>106</v>
      </c>
      <c r="F126" s="86">
        <v>44987</v>
      </c>
      <c r="G126" s="77">
        <v>11267.553810000001</v>
      </c>
      <c r="H126" s="77">
        <v>-6.6093409999999997</v>
      </c>
      <c r="I126" s="77">
        <v>-0.74471109000000002</v>
      </c>
      <c r="J126" s="78">
        <f t="shared" si="1"/>
        <v>9.5303188183589035E-4</v>
      </c>
      <c r="K126" s="78">
        <f>I126/'סכום נכסי הקרן'!$C$42</f>
        <v>-7.7061959628060242E-6</v>
      </c>
    </row>
    <row r="127" spans="2:11">
      <c r="B127" t="s">
        <v>2744</v>
      </c>
      <c r="C127" t="s">
        <v>2745</v>
      </c>
      <c r="D127" t="s">
        <v>2544</v>
      </c>
      <c r="E127" t="s">
        <v>106</v>
      </c>
      <c r="F127" s="86">
        <v>44987</v>
      </c>
      <c r="G127" s="77">
        <v>71293.641900000002</v>
      </c>
      <c r="H127" s="77">
        <v>-6.6041020000000001</v>
      </c>
      <c r="I127" s="77">
        <v>-4.7083049279999996</v>
      </c>
      <c r="J127" s="78">
        <f t="shared" si="1"/>
        <v>6.0253765064637831E-3</v>
      </c>
      <c r="K127" s="78">
        <f>I127/'סכום נכסי הקרן'!$C$42</f>
        <v>-4.8721069036065123E-5</v>
      </c>
    </row>
    <row r="128" spans="2:11">
      <c r="B128" t="s">
        <v>2746</v>
      </c>
      <c r="C128" t="s">
        <v>2747</v>
      </c>
      <c r="D128" t="s">
        <v>2544</v>
      </c>
      <c r="E128" t="s">
        <v>106</v>
      </c>
      <c r="F128" s="86">
        <v>44987</v>
      </c>
      <c r="G128" s="77">
        <v>96986.263712000014</v>
      </c>
      <c r="H128" s="77">
        <v>-6.5745230000000001</v>
      </c>
      <c r="I128" s="77">
        <v>-6.3763839749999995</v>
      </c>
      <c r="J128" s="78">
        <f t="shared" si="1"/>
        <v>8.1600734843393623E-3</v>
      </c>
      <c r="K128" s="78">
        <f>I128/'סכום נכסי הקרן'!$C$42</f>
        <v>-6.5982184373601882E-5</v>
      </c>
    </row>
    <row r="129" spans="2:11">
      <c r="B129" t="s">
        <v>2748</v>
      </c>
      <c r="C129" t="s">
        <v>2749</v>
      </c>
      <c r="D129" t="s">
        <v>2544</v>
      </c>
      <c r="E129" t="s">
        <v>106</v>
      </c>
      <c r="F129" s="86">
        <v>45033</v>
      </c>
      <c r="G129" s="77">
        <v>71315.407930000001</v>
      </c>
      <c r="H129" s="77">
        <v>-6.5715659999999998</v>
      </c>
      <c r="I129" s="77">
        <v>-4.6865388980000002</v>
      </c>
      <c r="J129" s="78">
        <f t="shared" si="1"/>
        <v>5.9975217842640699E-3</v>
      </c>
      <c r="K129" s="78">
        <f>I129/'סכום נכסי הקרן'!$C$42</f>
        <v>-4.8495836332047902E-5</v>
      </c>
    </row>
    <row r="130" spans="2:11">
      <c r="B130" t="s">
        <v>2750</v>
      </c>
      <c r="C130" t="s">
        <v>2751</v>
      </c>
      <c r="D130" t="s">
        <v>2544</v>
      </c>
      <c r="E130" t="s">
        <v>106</v>
      </c>
      <c r="F130" s="86">
        <v>45034</v>
      </c>
      <c r="G130" s="77">
        <v>57074.488120000002</v>
      </c>
      <c r="H130" s="77">
        <v>-6.4359450000000002</v>
      </c>
      <c r="I130" s="77">
        <v>-3.6732827120000002</v>
      </c>
      <c r="J130" s="78">
        <f t="shared" si="1"/>
        <v>4.7008236919536183E-3</v>
      </c>
      <c r="K130" s="78">
        <f>I130/'סכום נכסי הקרן'!$C$42</f>
        <v>-3.8010762543444285E-5</v>
      </c>
    </row>
    <row r="131" spans="2:11">
      <c r="B131" t="s">
        <v>2752</v>
      </c>
      <c r="C131" t="s">
        <v>2753</v>
      </c>
      <c r="D131" t="s">
        <v>2544</v>
      </c>
      <c r="E131" t="s">
        <v>106</v>
      </c>
      <c r="F131" s="86">
        <v>45033</v>
      </c>
      <c r="G131" s="77">
        <v>57107.730783999999</v>
      </c>
      <c r="H131" s="77">
        <v>-6.4681730000000002</v>
      </c>
      <c r="I131" s="77">
        <v>-3.6938266789999998</v>
      </c>
      <c r="J131" s="78">
        <f t="shared" si="1"/>
        <v>4.7271144989434587E-3</v>
      </c>
      <c r="K131" s="78">
        <f>I131/'סכום נכסי הקרן'!$C$42</f>
        <v>-3.8223349461621394E-5</v>
      </c>
    </row>
    <row r="132" spans="2:11">
      <c r="B132" t="s">
        <v>2754</v>
      </c>
      <c r="C132" t="s">
        <v>2755</v>
      </c>
      <c r="D132" t="s">
        <v>2544</v>
      </c>
      <c r="E132" t="s">
        <v>106</v>
      </c>
      <c r="F132" s="86">
        <v>45034</v>
      </c>
      <c r="G132" s="77">
        <v>55466.322010999989</v>
      </c>
      <c r="H132" s="77">
        <v>-6.3621949999999998</v>
      </c>
      <c r="I132" s="77">
        <v>-3.5288756339999998</v>
      </c>
      <c r="J132" s="78">
        <f t="shared" si="1"/>
        <v>4.5160210870981397E-3</v>
      </c>
      <c r="K132" s="78">
        <f>I132/'סכום נכסי הקרן'!$C$42</f>
        <v>-3.6516452526543345E-5</v>
      </c>
    </row>
    <row r="133" spans="2:11">
      <c r="B133" t="s">
        <v>2756</v>
      </c>
      <c r="C133" t="s">
        <v>2757</v>
      </c>
      <c r="D133" t="s">
        <v>2544</v>
      </c>
      <c r="E133" t="s">
        <v>106</v>
      </c>
      <c r="F133" s="86">
        <v>45034</v>
      </c>
      <c r="G133" s="77">
        <v>71402.472049999997</v>
      </c>
      <c r="H133" s="77">
        <v>-6.3474570000000003</v>
      </c>
      <c r="I133" s="77">
        <v>-4.5322414900000005</v>
      </c>
      <c r="J133" s="78">
        <f t="shared" si="1"/>
        <v>5.8000621907609842E-3</v>
      </c>
      <c r="K133" s="78">
        <f>I133/'סכום נכסי הקרן'!$C$42</f>
        <v>-4.6899182168349293E-5</v>
      </c>
    </row>
    <row r="134" spans="2:11">
      <c r="B134" t="s">
        <v>2756</v>
      </c>
      <c r="C134" t="s">
        <v>2758</v>
      </c>
      <c r="D134" t="s">
        <v>2544</v>
      </c>
      <c r="E134" t="s">
        <v>106</v>
      </c>
      <c r="F134" s="86">
        <v>45034</v>
      </c>
      <c r="G134" s="77">
        <v>69791.781990000003</v>
      </c>
      <c r="H134" s="77">
        <v>-6.3474570000000003</v>
      </c>
      <c r="I134" s="77">
        <v>-4.4300036250000003</v>
      </c>
      <c r="J134" s="78">
        <f t="shared" si="1"/>
        <v>5.6692249490652357E-3</v>
      </c>
      <c r="K134" s="78">
        <f>I134/'סכום נכסי הקרן'!$C$42</f>
        <v>-4.584123495487499E-5</v>
      </c>
    </row>
    <row r="135" spans="2:11">
      <c r="B135" t="s">
        <v>2759</v>
      </c>
      <c r="C135" t="s">
        <v>2760</v>
      </c>
      <c r="D135" t="s">
        <v>2544</v>
      </c>
      <c r="E135" t="s">
        <v>106</v>
      </c>
      <c r="F135" s="86">
        <v>45034</v>
      </c>
      <c r="G135" s="77">
        <v>64262.22484499999</v>
      </c>
      <c r="H135" s="77">
        <v>-6.3474570000000003</v>
      </c>
      <c r="I135" s="77">
        <v>-4.0790173410000001</v>
      </c>
      <c r="J135" s="78">
        <f t="shared" si="1"/>
        <v>5.2200559716848848E-3</v>
      </c>
      <c r="K135" s="78">
        <f>I135/'סכום נכסי הקרן'!$C$42</f>
        <v>-4.2209263951514361E-5</v>
      </c>
    </row>
    <row r="136" spans="2:11">
      <c r="B136" t="s">
        <v>2761</v>
      </c>
      <c r="C136" t="s">
        <v>2762</v>
      </c>
      <c r="D136" t="s">
        <v>2544</v>
      </c>
      <c r="E136" t="s">
        <v>106</v>
      </c>
      <c r="F136" s="86">
        <v>45034</v>
      </c>
      <c r="G136" s="77">
        <v>57133.058528000001</v>
      </c>
      <c r="H136" s="77">
        <v>-6.3895929999999996</v>
      </c>
      <c r="I136" s="77">
        <v>-3.650570058</v>
      </c>
      <c r="J136" s="78">
        <f t="shared" si="1"/>
        <v>4.6717575431158079E-3</v>
      </c>
      <c r="K136" s="78">
        <f>I136/'סכום נכסי הקרן'!$C$42</f>
        <v>-3.7775734268842638E-5</v>
      </c>
    </row>
    <row r="137" spans="2:11">
      <c r="B137" t="s">
        <v>2763</v>
      </c>
      <c r="C137" t="s">
        <v>2764</v>
      </c>
      <c r="D137" t="s">
        <v>2544</v>
      </c>
      <c r="E137" t="s">
        <v>106</v>
      </c>
      <c r="F137" s="86">
        <v>45007</v>
      </c>
      <c r="G137" s="77">
        <v>82884.250748000006</v>
      </c>
      <c r="H137" s="77">
        <v>-6.1623479999999997</v>
      </c>
      <c r="I137" s="77">
        <v>-5.1076162830000005</v>
      </c>
      <c r="J137" s="78">
        <f t="shared" si="1"/>
        <v>6.5363887059653241E-3</v>
      </c>
      <c r="K137" s="78">
        <f>I137/'סכום נכסי הקרן'!$C$42</f>
        <v>-5.285310304646721E-5</v>
      </c>
    </row>
    <row r="138" spans="2:11">
      <c r="B138" t="s">
        <v>2765</v>
      </c>
      <c r="C138" t="s">
        <v>2766</v>
      </c>
      <c r="D138" t="s">
        <v>2544</v>
      </c>
      <c r="E138" t="s">
        <v>106</v>
      </c>
      <c r="F138" s="86">
        <v>45007</v>
      </c>
      <c r="G138" s="77">
        <v>107207.5914</v>
      </c>
      <c r="H138" s="77">
        <v>-6.1329570000000002</v>
      </c>
      <c r="I138" s="77">
        <v>-6.5749952780000003</v>
      </c>
      <c r="J138" s="78">
        <f t="shared" si="1"/>
        <v>8.4142430628425767E-3</v>
      </c>
      <c r="K138" s="78">
        <f>I138/'סכום נכסי הקרן'!$C$42</f>
        <v>-6.8037394295809774E-5</v>
      </c>
    </row>
    <row r="139" spans="2:11">
      <c r="B139" t="s">
        <v>2767</v>
      </c>
      <c r="C139" t="s">
        <v>2768</v>
      </c>
      <c r="D139" t="s">
        <v>2544</v>
      </c>
      <c r="E139" t="s">
        <v>106</v>
      </c>
      <c r="F139" s="86">
        <v>45034</v>
      </c>
      <c r="G139" s="77">
        <v>71475.685060000003</v>
      </c>
      <c r="H139" s="77">
        <v>-6.3012350000000001</v>
      </c>
      <c r="I139" s="77">
        <v>-4.5038506719999996</v>
      </c>
      <c r="J139" s="78">
        <f t="shared" si="1"/>
        <v>5.7637295040738534E-3</v>
      </c>
      <c r="K139" s="78">
        <f>I139/'סכום נכסי הקרן'!$C$42</f>
        <v>-4.6605396819923273E-5</v>
      </c>
    </row>
    <row r="140" spans="2:11">
      <c r="B140" t="s">
        <v>2769</v>
      </c>
      <c r="C140" t="s">
        <v>2770</v>
      </c>
      <c r="D140" t="s">
        <v>2544</v>
      </c>
      <c r="E140" t="s">
        <v>106</v>
      </c>
      <c r="F140" s="86">
        <v>44985</v>
      </c>
      <c r="G140" s="77">
        <v>42888.972750000001</v>
      </c>
      <c r="H140" s="77">
        <v>-6.3342099999999997</v>
      </c>
      <c r="I140" s="77">
        <v>-2.7166775619999997</v>
      </c>
      <c r="J140" s="78">
        <f t="shared" ref="J140:J203" si="2">I140/$I$11</f>
        <v>3.4766238397956426E-3</v>
      </c>
      <c r="K140" s="78">
        <f>I140/'סכום נכסי הקרן'!$C$42</f>
        <v>-2.8111908015939591E-5</v>
      </c>
    </row>
    <row r="141" spans="2:11">
      <c r="B141" t="s">
        <v>2769</v>
      </c>
      <c r="C141" t="s">
        <v>2771</v>
      </c>
      <c r="D141" t="s">
        <v>2544</v>
      </c>
      <c r="E141" t="s">
        <v>106</v>
      </c>
      <c r="F141" s="86">
        <v>44985</v>
      </c>
      <c r="G141" s="77">
        <v>95012.362500000003</v>
      </c>
      <c r="H141" s="77">
        <v>-6.3342099999999997</v>
      </c>
      <c r="I141" s="77">
        <v>-6.0182824809999991</v>
      </c>
      <c r="J141" s="78">
        <f t="shared" si="2"/>
        <v>7.7017989329088684E-3</v>
      </c>
      <c r="K141" s="78">
        <f>I141/'סכום נכסי הקרן'!$C$42</f>
        <v>-6.227658588796954E-5</v>
      </c>
    </row>
    <row r="142" spans="2:11">
      <c r="B142" t="s">
        <v>2772</v>
      </c>
      <c r="C142" t="s">
        <v>2773</v>
      </c>
      <c r="D142" t="s">
        <v>2544</v>
      </c>
      <c r="E142" t="s">
        <v>106</v>
      </c>
      <c r="F142" s="86">
        <v>44991</v>
      </c>
      <c r="G142" s="77">
        <v>57007.417500000003</v>
      </c>
      <c r="H142" s="77">
        <v>-6.3028579999999996</v>
      </c>
      <c r="I142" s="77">
        <v>-3.5930963809999996</v>
      </c>
      <c r="J142" s="78">
        <f t="shared" si="2"/>
        <v>4.5982065415490951E-3</v>
      </c>
      <c r="K142" s="78">
        <f>I142/'סכום נכסי הקרן'!$C$42</f>
        <v>-3.7181002400857401E-5</v>
      </c>
    </row>
    <row r="143" spans="2:11">
      <c r="B143" t="s">
        <v>2774</v>
      </c>
      <c r="C143" t="s">
        <v>2775</v>
      </c>
      <c r="D143" t="s">
        <v>2544</v>
      </c>
      <c r="E143" t="s">
        <v>106</v>
      </c>
      <c r="F143" s="86">
        <v>44985</v>
      </c>
      <c r="G143" s="77">
        <v>17469.231168999999</v>
      </c>
      <c r="H143" s="77">
        <v>-6.3223719999999997</v>
      </c>
      <c r="I143" s="77">
        <v>-1.1044698550000001</v>
      </c>
      <c r="J143" s="78">
        <f t="shared" si="2"/>
        <v>1.4134272988222359E-3</v>
      </c>
      <c r="K143" s="78">
        <f>I143/'סכום נכסי הקרן'!$C$42</f>
        <v>-1.1428943723185262E-5</v>
      </c>
    </row>
    <row r="144" spans="2:11">
      <c r="B144" t="s">
        <v>2776</v>
      </c>
      <c r="C144" t="s">
        <v>2777</v>
      </c>
      <c r="D144" t="s">
        <v>2544</v>
      </c>
      <c r="E144" t="s">
        <v>106</v>
      </c>
      <c r="F144" s="86">
        <v>44985</v>
      </c>
      <c r="G144" s="77">
        <v>42894.908940000001</v>
      </c>
      <c r="H144" s="77">
        <v>-6.3194939999999997</v>
      </c>
      <c r="I144" s="77">
        <v>-2.7107413719999998</v>
      </c>
      <c r="J144" s="78">
        <f t="shared" si="2"/>
        <v>3.4690270973775387E-3</v>
      </c>
      <c r="K144" s="78">
        <f>I144/'סכום נכסי הקרן'!$C$42</f>
        <v>-2.8050480914843986E-5</v>
      </c>
    </row>
    <row r="145" spans="2:11">
      <c r="B145" t="s">
        <v>2778</v>
      </c>
      <c r="C145" t="s">
        <v>2779</v>
      </c>
      <c r="D145" t="s">
        <v>2544</v>
      </c>
      <c r="E145" t="s">
        <v>106</v>
      </c>
      <c r="F145" s="86">
        <v>44985</v>
      </c>
      <c r="G145" s="77">
        <v>163072.83804199999</v>
      </c>
      <c r="H145" s="77">
        <v>-6.2724320000000002</v>
      </c>
      <c r="I145" s="77">
        <v>-10.228633143</v>
      </c>
      <c r="J145" s="78">
        <f t="shared" si="2"/>
        <v>1.3089926581974559E-2</v>
      </c>
      <c r="K145" s="78">
        <f>I145/'סכום נכסי הקרן'!$C$42</f>
        <v>-1.0584487392501499E-4</v>
      </c>
    </row>
    <row r="146" spans="2:11">
      <c r="B146" t="s">
        <v>2778</v>
      </c>
      <c r="C146" t="s">
        <v>2780</v>
      </c>
      <c r="D146" t="s">
        <v>2544</v>
      </c>
      <c r="E146" t="s">
        <v>106</v>
      </c>
      <c r="F146" s="86">
        <v>44985</v>
      </c>
      <c r="G146" s="77">
        <v>1165.162695</v>
      </c>
      <c r="H146" s="77">
        <v>-6.2724320000000002</v>
      </c>
      <c r="I146" s="77">
        <v>-7.3084039000000003E-2</v>
      </c>
      <c r="J146" s="78">
        <f t="shared" si="2"/>
        <v>9.3528107954371411E-5</v>
      </c>
      <c r="K146" s="78">
        <f>I146/'סכום נכסי הקרן'!$C$42</f>
        <v>-7.5626633448866466E-7</v>
      </c>
    </row>
    <row r="147" spans="2:11">
      <c r="B147" t="s">
        <v>2781</v>
      </c>
      <c r="C147" t="s">
        <v>2782</v>
      </c>
      <c r="D147" t="s">
        <v>2544</v>
      </c>
      <c r="E147" t="s">
        <v>106</v>
      </c>
      <c r="F147" s="86">
        <v>44991</v>
      </c>
      <c r="G147" s="77">
        <v>46610.376003999998</v>
      </c>
      <c r="H147" s="77">
        <v>-6.2322810000000004</v>
      </c>
      <c r="I147" s="77">
        <v>-2.9048897</v>
      </c>
      <c r="J147" s="78">
        <f t="shared" si="2"/>
        <v>3.7174852563518221E-3</v>
      </c>
      <c r="K147" s="78">
        <f>I147/'סכום נכסי הקרן'!$C$42</f>
        <v>-3.0059508417602325E-5</v>
      </c>
    </row>
    <row r="148" spans="2:11">
      <c r="B148" t="s">
        <v>2783</v>
      </c>
      <c r="C148" t="s">
        <v>2784</v>
      </c>
      <c r="D148" t="s">
        <v>2544</v>
      </c>
      <c r="E148" t="s">
        <v>106</v>
      </c>
      <c r="F148" s="86">
        <v>45035</v>
      </c>
      <c r="G148" s="77">
        <v>190272.69807000001</v>
      </c>
      <c r="H148" s="77">
        <v>-6.1492779999999998</v>
      </c>
      <c r="I148" s="77">
        <v>-11.700397177999999</v>
      </c>
      <c r="J148" s="78">
        <f t="shared" si="2"/>
        <v>1.4973392622334495E-2</v>
      </c>
      <c r="K148" s="78">
        <f>I148/'סכום נכסי הקרן'!$C$42</f>
        <v>-1.2107454113021278E-4</v>
      </c>
    </row>
    <row r="149" spans="2:11">
      <c r="B149" t="s">
        <v>2785</v>
      </c>
      <c r="C149" t="s">
        <v>2786</v>
      </c>
      <c r="D149" t="s">
        <v>2544</v>
      </c>
      <c r="E149" t="s">
        <v>106</v>
      </c>
      <c r="F149" s="86">
        <v>45035</v>
      </c>
      <c r="G149" s="77">
        <v>14804.392159999999</v>
      </c>
      <c r="H149" s="77">
        <v>-6.119923</v>
      </c>
      <c r="I149" s="77">
        <v>-0.90601733699999998</v>
      </c>
      <c r="J149" s="78">
        <f t="shared" si="2"/>
        <v>1.1594609228352596E-3</v>
      </c>
      <c r="K149" s="78">
        <f>I149/'סכום נכסי הקרן'!$C$42</f>
        <v>-9.3753768922947892E-6</v>
      </c>
    </row>
    <row r="150" spans="2:11">
      <c r="B150" t="s">
        <v>2785</v>
      </c>
      <c r="C150" t="s">
        <v>2787</v>
      </c>
      <c r="D150" t="s">
        <v>2544</v>
      </c>
      <c r="E150" t="s">
        <v>106</v>
      </c>
      <c r="F150" s="86">
        <v>45035</v>
      </c>
      <c r="G150" s="77">
        <v>45232.833279999999</v>
      </c>
      <c r="H150" s="77">
        <v>-6.119923</v>
      </c>
      <c r="I150" s="77">
        <v>-2.768214371</v>
      </c>
      <c r="J150" s="78">
        <f t="shared" si="2"/>
        <v>3.5425772312848002E-3</v>
      </c>
      <c r="K150" s="78">
        <f>I150/'סכום נכסי הקרן'!$C$42</f>
        <v>-2.864520576695295E-5</v>
      </c>
    </row>
    <row r="151" spans="2:11">
      <c r="B151" t="s">
        <v>2788</v>
      </c>
      <c r="C151" t="s">
        <v>2789</v>
      </c>
      <c r="D151" t="s">
        <v>2544</v>
      </c>
      <c r="E151" t="s">
        <v>106</v>
      </c>
      <c r="F151" s="86">
        <v>45035</v>
      </c>
      <c r="G151" s="77">
        <v>81789.797760000001</v>
      </c>
      <c r="H151" s="77">
        <v>-6.119923</v>
      </c>
      <c r="I151" s="77">
        <v>-5.0054722899999993</v>
      </c>
      <c r="J151" s="78">
        <f t="shared" si="2"/>
        <v>6.4056715954318643E-3</v>
      </c>
      <c r="K151" s="78">
        <f>I151/'סכום נכסי הקרן'!$C$42</f>
        <v>-5.1796127211071101E-5</v>
      </c>
    </row>
    <row r="152" spans="2:11">
      <c r="B152" t="s">
        <v>2790</v>
      </c>
      <c r="C152" t="s">
        <v>2791</v>
      </c>
      <c r="D152" t="s">
        <v>2544</v>
      </c>
      <c r="E152" t="s">
        <v>106</v>
      </c>
      <c r="F152" s="86">
        <v>44991</v>
      </c>
      <c r="G152" s="77">
        <v>81812.416620000004</v>
      </c>
      <c r="H152" s="77">
        <v>-6.170604</v>
      </c>
      <c r="I152" s="77">
        <v>-5.0483199440000002</v>
      </c>
      <c r="J152" s="78">
        <f t="shared" si="2"/>
        <v>6.4605051824056722E-3</v>
      </c>
      <c r="K152" s="78">
        <f>I152/'סכום נכסי הקרן'!$C$42</f>
        <v>-5.2239510454189604E-5</v>
      </c>
    </row>
    <row r="153" spans="2:11">
      <c r="B153" t="s">
        <v>2792</v>
      </c>
      <c r="C153" t="s">
        <v>2793</v>
      </c>
      <c r="D153" t="s">
        <v>2544</v>
      </c>
      <c r="E153" t="s">
        <v>106</v>
      </c>
      <c r="F153" s="86">
        <v>45007</v>
      </c>
      <c r="G153" s="77">
        <v>57256.531280000003</v>
      </c>
      <c r="H153" s="77">
        <v>-6.1549469999999999</v>
      </c>
      <c r="I153" s="77">
        <v>-3.5241091539999996</v>
      </c>
      <c r="J153" s="78">
        <f t="shared" si="2"/>
        <v>4.5099212619912872E-3</v>
      </c>
      <c r="K153" s="78">
        <f>I153/'סכום נכסי הקרן'!$C$42</f>
        <v>-3.6467129467673902E-5</v>
      </c>
    </row>
    <row r="154" spans="2:11">
      <c r="B154" t="s">
        <v>2792</v>
      </c>
      <c r="C154" t="s">
        <v>2794</v>
      </c>
      <c r="D154" t="s">
        <v>2544</v>
      </c>
      <c r="E154" t="s">
        <v>106</v>
      </c>
      <c r="F154" s="86">
        <v>45007</v>
      </c>
      <c r="G154" s="77">
        <v>28539.215100000001</v>
      </c>
      <c r="H154" s="77">
        <v>-6.1549469999999999</v>
      </c>
      <c r="I154" s="77">
        <v>-1.7565735610000002</v>
      </c>
      <c r="J154" s="78">
        <f t="shared" si="2"/>
        <v>2.2479463900866594E-3</v>
      </c>
      <c r="K154" s="78">
        <f>I154/'סכום נכסי הקרן'!$C$42</f>
        <v>-1.8176847727821541E-5</v>
      </c>
    </row>
    <row r="155" spans="2:11">
      <c r="B155" t="s">
        <v>2792</v>
      </c>
      <c r="C155" t="s">
        <v>2795</v>
      </c>
      <c r="D155" t="s">
        <v>2544</v>
      </c>
      <c r="E155" t="s">
        <v>106</v>
      </c>
      <c r="F155" s="86">
        <v>45007</v>
      </c>
      <c r="G155" s="77">
        <v>22622.671180000001</v>
      </c>
      <c r="H155" s="77">
        <v>-6.1549469999999999</v>
      </c>
      <c r="I155" s="77">
        <v>-1.3924134210000001</v>
      </c>
      <c r="J155" s="78">
        <f t="shared" si="2"/>
        <v>1.7819183851675688E-3</v>
      </c>
      <c r="K155" s="78">
        <f>I155/'סכום נכסי הקרן'!$C$42</f>
        <v>-1.4408554978638932E-5</v>
      </c>
    </row>
    <row r="156" spans="2:11">
      <c r="B156" t="s">
        <v>2796</v>
      </c>
      <c r="C156" t="s">
        <v>2797</v>
      </c>
      <c r="D156" t="s">
        <v>2544</v>
      </c>
      <c r="E156" t="s">
        <v>106</v>
      </c>
      <c r="F156" s="86">
        <v>45036</v>
      </c>
      <c r="G156" s="77">
        <v>114513.06256000001</v>
      </c>
      <c r="H156" s="77">
        <v>-6.0836269999999999</v>
      </c>
      <c r="I156" s="77">
        <v>-6.9665479539999993</v>
      </c>
      <c r="J156" s="78">
        <f t="shared" si="2"/>
        <v>8.9153262193270022E-3</v>
      </c>
      <c r="K156" s="78">
        <f>I156/'סכום נכסי הקרן'!$C$42</f>
        <v>-7.2089142271010572E-5</v>
      </c>
    </row>
    <row r="157" spans="2:11">
      <c r="B157" t="s">
        <v>2798</v>
      </c>
      <c r="C157" t="s">
        <v>2799</v>
      </c>
      <c r="D157" t="s">
        <v>2544</v>
      </c>
      <c r="E157" t="s">
        <v>106</v>
      </c>
      <c r="F157" s="86">
        <v>45055</v>
      </c>
      <c r="G157" s="77">
        <v>79976.080799999996</v>
      </c>
      <c r="H157" s="77">
        <v>-5.9540110000000004</v>
      </c>
      <c r="I157" s="77">
        <v>-4.7617846879999997</v>
      </c>
      <c r="J157" s="78">
        <f t="shared" si="2"/>
        <v>6.0938163578334358E-3</v>
      </c>
      <c r="K157" s="78">
        <f>I157/'סכום נכסי הקרן'!$C$42</f>
        <v>-4.9274472249925996E-5</v>
      </c>
    </row>
    <row r="158" spans="2:11">
      <c r="B158" t="s">
        <v>2800</v>
      </c>
      <c r="C158" t="s">
        <v>2801</v>
      </c>
      <c r="D158" t="s">
        <v>2544</v>
      </c>
      <c r="E158" t="s">
        <v>106</v>
      </c>
      <c r="F158" s="86">
        <v>45055</v>
      </c>
      <c r="G158" s="77">
        <v>66646.733999999997</v>
      </c>
      <c r="H158" s="77">
        <v>-5.9540110000000004</v>
      </c>
      <c r="I158" s="77">
        <v>-3.968153907</v>
      </c>
      <c r="J158" s="78">
        <f t="shared" si="2"/>
        <v>5.0781802986211077E-3</v>
      </c>
      <c r="K158" s="78">
        <f>I158/'סכום נכסי הקרן'!$C$42</f>
        <v>-4.1062060211720966E-5</v>
      </c>
    </row>
    <row r="159" spans="2:11">
      <c r="B159" t="s">
        <v>2802</v>
      </c>
      <c r="C159" t="s">
        <v>2803</v>
      </c>
      <c r="D159" t="s">
        <v>2544</v>
      </c>
      <c r="E159" t="s">
        <v>106</v>
      </c>
      <c r="F159" s="86">
        <v>45036</v>
      </c>
      <c r="G159" s="77">
        <v>57304.020799999998</v>
      </c>
      <c r="H159" s="77">
        <v>-5.9957130000000003</v>
      </c>
      <c r="I159" s="77">
        <v>-3.435784457</v>
      </c>
      <c r="J159" s="78">
        <f t="shared" si="2"/>
        <v>4.3968891703186708E-3</v>
      </c>
      <c r="K159" s="78">
        <f>I159/'סכום נכסי הקרן'!$C$42</f>
        <v>-3.5553154326740436E-5</v>
      </c>
    </row>
    <row r="160" spans="2:11">
      <c r="B160" t="s">
        <v>2802</v>
      </c>
      <c r="C160" t="s">
        <v>2804</v>
      </c>
      <c r="D160" t="s">
        <v>2544</v>
      </c>
      <c r="E160" t="s">
        <v>106</v>
      </c>
      <c r="F160" s="86">
        <v>45036</v>
      </c>
      <c r="G160" s="77">
        <v>38083.847999999998</v>
      </c>
      <c r="H160" s="77">
        <v>-5.9957130000000003</v>
      </c>
      <c r="I160" s="77">
        <v>-2.2833981140000001</v>
      </c>
      <c r="J160" s="78">
        <f t="shared" si="2"/>
        <v>2.9221415268113476E-3</v>
      </c>
      <c r="K160" s="78">
        <f>I160/'סכום נכסי הקרן'!$C$42</f>
        <v>-2.3628375572580354E-5</v>
      </c>
    </row>
    <row r="161" spans="2:11">
      <c r="B161" t="s">
        <v>2805</v>
      </c>
      <c r="C161" t="s">
        <v>2806</v>
      </c>
      <c r="D161" t="s">
        <v>2544</v>
      </c>
      <c r="E161" t="s">
        <v>106</v>
      </c>
      <c r="F161" s="86">
        <v>45036</v>
      </c>
      <c r="G161" s="77">
        <v>47604.81</v>
      </c>
      <c r="H161" s="77">
        <v>-5.9957130000000003</v>
      </c>
      <c r="I161" s="77">
        <v>-2.8542476419999998</v>
      </c>
      <c r="J161" s="78">
        <f t="shared" si="2"/>
        <v>3.6526769078743175E-3</v>
      </c>
      <c r="K161" s="78">
        <f>I161/'סכום נכסי הקרן'!$C$42</f>
        <v>-2.9535469460551492E-5</v>
      </c>
    </row>
    <row r="162" spans="2:11">
      <c r="B162" t="s">
        <v>2805</v>
      </c>
      <c r="C162" t="s">
        <v>2807</v>
      </c>
      <c r="D162" t="s">
        <v>2544</v>
      </c>
      <c r="E162" t="s">
        <v>106</v>
      </c>
      <c r="F162" s="86">
        <v>45036</v>
      </c>
      <c r="G162" s="77">
        <v>71630.025999999998</v>
      </c>
      <c r="H162" s="77">
        <v>-5.9957130000000003</v>
      </c>
      <c r="I162" s="77">
        <v>-4.2947305709999997</v>
      </c>
      <c r="J162" s="78">
        <f t="shared" si="2"/>
        <v>5.4961114625784041E-3</v>
      </c>
      <c r="K162" s="78">
        <f>I162/'סכום נכסי הקרן'!$C$42</f>
        <v>-4.4441442905838568E-5</v>
      </c>
    </row>
    <row r="163" spans="2:11">
      <c r="B163" t="s">
        <v>2808</v>
      </c>
      <c r="C163" t="s">
        <v>2809</v>
      </c>
      <c r="D163" t="s">
        <v>2544</v>
      </c>
      <c r="E163" t="s">
        <v>106</v>
      </c>
      <c r="F163" s="86">
        <v>45036</v>
      </c>
      <c r="G163" s="77">
        <v>57304.020799999998</v>
      </c>
      <c r="H163" s="77">
        <v>-5.9957130000000003</v>
      </c>
      <c r="I163" s="77">
        <v>-3.435784457</v>
      </c>
      <c r="J163" s="78">
        <f t="shared" si="2"/>
        <v>4.3968891703186708E-3</v>
      </c>
      <c r="K163" s="78">
        <f>I163/'סכום נכסי הקרן'!$C$42</f>
        <v>-3.5553154326740436E-5</v>
      </c>
    </row>
    <row r="164" spans="2:11">
      <c r="B164" t="s">
        <v>2810</v>
      </c>
      <c r="C164" t="s">
        <v>2811</v>
      </c>
      <c r="D164" t="s">
        <v>2544</v>
      </c>
      <c r="E164" t="s">
        <v>106</v>
      </c>
      <c r="F164" s="86">
        <v>45061</v>
      </c>
      <c r="G164" s="77">
        <v>85688.657999999996</v>
      </c>
      <c r="H164" s="77">
        <v>-5.9887620000000004</v>
      </c>
      <c r="I164" s="77">
        <v>-5.1316901580000005</v>
      </c>
      <c r="J164" s="78">
        <f t="shared" si="2"/>
        <v>6.5671968551958291E-3</v>
      </c>
      <c r="K164" s="78">
        <f>I164/'סכום נכסי הקרן'!$C$42</f>
        <v>-5.3102217099991102E-5</v>
      </c>
    </row>
    <row r="165" spans="2:11">
      <c r="B165" t="s">
        <v>2812</v>
      </c>
      <c r="C165" t="s">
        <v>2813</v>
      </c>
      <c r="D165" t="s">
        <v>2544</v>
      </c>
      <c r="E165" t="s">
        <v>106</v>
      </c>
      <c r="F165" s="86">
        <v>45055</v>
      </c>
      <c r="G165" s="77">
        <v>100950.07626</v>
      </c>
      <c r="H165" s="77">
        <v>-5.9247500000000004</v>
      </c>
      <c r="I165" s="77">
        <v>-5.9810397130000004</v>
      </c>
      <c r="J165" s="78">
        <f t="shared" si="2"/>
        <v>7.6541381074579995E-3</v>
      </c>
      <c r="K165" s="78">
        <f>I165/'סכום נכסי הקרן'!$C$42</f>
        <v>-6.1891201445251885E-5</v>
      </c>
    </row>
    <row r="166" spans="2:11">
      <c r="B166" t="s">
        <v>2814</v>
      </c>
      <c r="C166" t="s">
        <v>2815</v>
      </c>
      <c r="D166" t="s">
        <v>2544</v>
      </c>
      <c r="E166" t="s">
        <v>106</v>
      </c>
      <c r="F166" s="86">
        <v>44984</v>
      </c>
      <c r="G166" s="77">
        <v>43037.377500000002</v>
      </c>
      <c r="H166" s="77">
        <v>-5.9675399999999996</v>
      </c>
      <c r="I166" s="77">
        <v>-2.568272812</v>
      </c>
      <c r="J166" s="78">
        <f t="shared" si="2"/>
        <v>3.2867052793430457E-3</v>
      </c>
      <c r="K166" s="78">
        <f>I166/'סכום נכסי הקרן'!$C$42</f>
        <v>-2.6576230488549424E-5</v>
      </c>
    </row>
    <row r="167" spans="2:11">
      <c r="B167" t="s">
        <v>2816</v>
      </c>
      <c r="C167" t="s">
        <v>2817</v>
      </c>
      <c r="D167" t="s">
        <v>2544</v>
      </c>
      <c r="E167" t="s">
        <v>106</v>
      </c>
      <c r="F167" s="86">
        <v>45061</v>
      </c>
      <c r="G167" s="77">
        <v>57462.319199999998</v>
      </c>
      <c r="H167" s="77">
        <v>-5.6967819999999998</v>
      </c>
      <c r="I167" s="77">
        <v>-3.2735032689999999</v>
      </c>
      <c r="J167" s="78">
        <f t="shared" si="2"/>
        <v>4.1892124644619015E-3</v>
      </c>
      <c r="K167" s="78">
        <f>I167/'סכום נכסי הקרן'!$C$42</f>
        <v>-3.3873884805180118E-5</v>
      </c>
    </row>
    <row r="168" spans="2:11">
      <c r="B168" t="s">
        <v>2818</v>
      </c>
      <c r="C168" t="s">
        <v>2819</v>
      </c>
      <c r="D168" t="s">
        <v>2544</v>
      </c>
      <c r="E168" t="s">
        <v>106</v>
      </c>
      <c r="F168" s="86">
        <v>45061</v>
      </c>
      <c r="G168" s="77">
        <v>86193.478799999983</v>
      </c>
      <c r="H168" s="77">
        <v>-5.6967819999999998</v>
      </c>
      <c r="I168" s="77">
        <v>-4.9102549040000003</v>
      </c>
      <c r="J168" s="78">
        <f t="shared" si="2"/>
        <v>6.2838186973327194E-3</v>
      </c>
      <c r="K168" s="78">
        <f>I168/'סכום נכסי הקרן'!$C$42</f>
        <v>-5.0810827212944129E-5</v>
      </c>
    </row>
    <row r="169" spans="2:11">
      <c r="B169" t="s">
        <v>2820</v>
      </c>
      <c r="C169" t="s">
        <v>2821</v>
      </c>
      <c r="D169" t="s">
        <v>2544</v>
      </c>
      <c r="E169" t="s">
        <v>106</v>
      </c>
      <c r="F169" s="86">
        <v>45061</v>
      </c>
      <c r="G169" s="77">
        <v>95472.63</v>
      </c>
      <c r="H169" s="77">
        <v>-5.6967819999999998</v>
      </c>
      <c r="I169" s="77">
        <v>-5.4388679529999999</v>
      </c>
      <c r="J169" s="78">
        <f t="shared" si="2"/>
        <v>6.9603026326686057E-3</v>
      </c>
      <c r="K169" s="78">
        <f>I169/'סכום נכסי הקרן'!$C$42</f>
        <v>-5.6280862235640488E-5</v>
      </c>
    </row>
    <row r="170" spans="2:11">
      <c r="B170" t="s">
        <v>2822</v>
      </c>
      <c r="C170" t="s">
        <v>2823</v>
      </c>
      <c r="D170" t="s">
        <v>2544</v>
      </c>
      <c r="E170" t="s">
        <v>106</v>
      </c>
      <c r="F170" s="86">
        <v>45061</v>
      </c>
      <c r="G170" s="77">
        <v>114978.459856</v>
      </c>
      <c r="H170" s="77">
        <v>-5.6473060000000004</v>
      </c>
      <c r="I170" s="77">
        <v>-6.4931850820000001</v>
      </c>
      <c r="J170" s="78">
        <f t="shared" si="2"/>
        <v>8.3095477976663275E-3</v>
      </c>
      <c r="K170" s="78">
        <f>I170/'סכום נכסי הקרן'!$C$42</f>
        <v>-6.7190830560426735E-5</v>
      </c>
    </row>
    <row r="171" spans="2:11">
      <c r="B171" t="s">
        <v>2824</v>
      </c>
      <c r="C171" t="s">
        <v>2825</v>
      </c>
      <c r="D171" t="s">
        <v>2544</v>
      </c>
      <c r="E171" t="s">
        <v>106</v>
      </c>
      <c r="F171" s="86">
        <v>45005</v>
      </c>
      <c r="G171" s="77">
        <v>64769.769090000002</v>
      </c>
      <c r="H171" s="77">
        <v>-5.5763870000000004</v>
      </c>
      <c r="I171" s="77">
        <v>-3.6118130689999997</v>
      </c>
      <c r="J171" s="78">
        <f t="shared" si="2"/>
        <v>4.6221589180154843E-3</v>
      </c>
      <c r="K171" s="78">
        <f>I171/'סכום נכסי הקרן'!$C$42</f>
        <v>-3.7374680818487386E-5</v>
      </c>
    </row>
    <row r="172" spans="2:11">
      <c r="B172" t="s">
        <v>2826</v>
      </c>
      <c r="C172" t="s">
        <v>2827</v>
      </c>
      <c r="D172" t="s">
        <v>2544</v>
      </c>
      <c r="E172" t="s">
        <v>106</v>
      </c>
      <c r="F172" s="86">
        <v>45105</v>
      </c>
      <c r="G172" s="77">
        <v>53656.144079999998</v>
      </c>
      <c r="H172" s="77">
        <v>-5.5838049999999999</v>
      </c>
      <c r="I172" s="77">
        <v>-2.9960542180000003</v>
      </c>
      <c r="J172" s="78">
        <f t="shared" si="2"/>
        <v>3.8341515626723072E-3</v>
      </c>
      <c r="K172" s="78">
        <f>I172/'סכום נכסי הקרן'!$C$42</f>
        <v>-3.1002869742546151E-5</v>
      </c>
    </row>
    <row r="173" spans="2:11">
      <c r="B173" t="s">
        <v>2828</v>
      </c>
      <c r="C173" t="s">
        <v>2829</v>
      </c>
      <c r="D173" t="s">
        <v>2544</v>
      </c>
      <c r="E173" t="s">
        <v>106</v>
      </c>
      <c r="F173" s="86">
        <v>45106</v>
      </c>
      <c r="G173" s="77">
        <v>32603.771639999999</v>
      </c>
      <c r="H173" s="77">
        <v>-5.1846410000000001</v>
      </c>
      <c r="I173" s="77">
        <v>-1.6903884149999999</v>
      </c>
      <c r="J173" s="78">
        <f t="shared" si="2"/>
        <v>2.1632470280267182E-3</v>
      </c>
      <c r="K173" s="78">
        <f>I173/'סכום נכסי הקרן'!$C$42</f>
        <v>-1.7491970448898611E-5</v>
      </c>
    </row>
    <row r="174" spans="2:11">
      <c r="B174" t="s">
        <v>2830</v>
      </c>
      <c r="C174" t="s">
        <v>2831</v>
      </c>
      <c r="D174" t="s">
        <v>2544</v>
      </c>
      <c r="E174" t="s">
        <v>106</v>
      </c>
      <c r="F174" s="86">
        <v>45106</v>
      </c>
      <c r="G174" s="77">
        <v>137187.32962999999</v>
      </c>
      <c r="H174" s="77">
        <v>-5.0981639999999997</v>
      </c>
      <c r="I174" s="77">
        <v>-6.9940348879999998</v>
      </c>
      <c r="J174" s="78">
        <f t="shared" si="2"/>
        <v>8.9505021751945576E-3</v>
      </c>
      <c r="K174" s="78">
        <f>I174/'סכום נכסי הקרן'!$C$42</f>
        <v>-7.2373574318102454E-5</v>
      </c>
    </row>
    <row r="175" spans="2:11">
      <c r="B175" t="s">
        <v>2832</v>
      </c>
      <c r="C175" t="s">
        <v>2833</v>
      </c>
      <c r="D175" t="s">
        <v>2544</v>
      </c>
      <c r="E175" t="s">
        <v>106</v>
      </c>
      <c r="F175" s="86">
        <v>45138</v>
      </c>
      <c r="G175" s="77">
        <v>108415.606065</v>
      </c>
      <c r="H175" s="77">
        <v>-4.6942180000000002</v>
      </c>
      <c r="I175" s="77">
        <v>-5.0892643660000001</v>
      </c>
      <c r="J175" s="78">
        <f t="shared" si="2"/>
        <v>6.5129031392419838E-3</v>
      </c>
      <c r="K175" s="78">
        <f>I175/'סכום נכסי הקרן'!$C$42</f>
        <v>-5.2663199242704658E-5</v>
      </c>
    </row>
    <row r="176" spans="2:11">
      <c r="B176" t="s">
        <v>2834</v>
      </c>
      <c r="C176" t="s">
        <v>2835</v>
      </c>
      <c r="D176" t="s">
        <v>2544</v>
      </c>
      <c r="E176" t="s">
        <v>106</v>
      </c>
      <c r="F176" s="86">
        <v>45106</v>
      </c>
      <c r="G176" s="77">
        <v>48170.281499999997</v>
      </c>
      <c r="H176" s="77">
        <v>-4.6964779999999999</v>
      </c>
      <c r="I176" s="77">
        <v>-2.2623068159999997</v>
      </c>
      <c r="J176" s="78">
        <f t="shared" si="2"/>
        <v>2.8951502818934001E-3</v>
      </c>
      <c r="K176" s="78">
        <f>I176/'סכום נכסי הקרן'!$C$42</f>
        <v>-2.3410124927893511E-5</v>
      </c>
    </row>
    <row r="177" spans="2:11">
      <c r="B177" t="s">
        <v>2836</v>
      </c>
      <c r="C177" t="s">
        <v>2837</v>
      </c>
      <c r="D177" t="s">
        <v>2544</v>
      </c>
      <c r="E177" t="s">
        <v>106</v>
      </c>
      <c r="F177" s="86">
        <v>45132</v>
      </c>
      <c r="G177" s="77">
        <v>36627.678763000004</v>
      </c>
      <c r="H177" s="77">
        <v>-4.3424469999999999</v>
      </c>
      <c r="I177" s="77">
        <v>-1.5905375140000002</v>
      </c>
      <c r="J177" s="78">
        <f t="shared" si="2"/>
        <v>2.0354644646127119E-3</v>
      </c>
      <c r="K177" s="78">
        <f>I177/'סכום נכסי הקרן'!$C$42</f>
        <v>-1.645872330043901E-5</v>
      </c>
    </row>
    <row r="178" spans="2:11">
      <c r="B178" t="s">
        <v>2838</v>
      </c>
      <c r="C178" t="s">
        <v>2839</v>
      </c>
      <c r="D178" t="s">
        <v>2544</v>
      </c>
      <c r="E178" t="s">
        <v>106</v>
      </c>
      <c r="F178" s="86">
        <v>45132</v>
      </c>
      <c r="G178" s="77">
        <v>35538.977250000004</v>
      </c>
      <c r="H178" s="77">
        <v>-4.0698790000000002</v>
      </c>
      <c r="I178" s="77">
        <v>-1.44639334</v>
      </c>
      <c r="J178" s="78">
        <f t="shared" si="2"/>
        <v>1.8509983068670278E-3</v>
      </c>
      <c r="K178" s="78">
        <f>I178/'סכום נכסי הקרן'!$C$42</f>
        <v>-1.4967133787866005E-5</v>
      </c>
    </row>
    <row r="179" spans="2:11">
      <c r="B179" t="s">
        <v>2840</v>
      </c>
      <c r="C179" t="s">
        <v>2841</v>
      </c>
      <c r="D179" t="s">
        <v>2544</v>
      </c>
      <c r="E179" t="s">
        <v>106</v>
      </c>
      <c r="F179" s="86">
        <v>45132</v>
      </c>
      <c r="G179" s="77">
        <v>105961.607922</v>
      </c>
      <c r="H179" s="77">
        <v>-4.0472289999999997</v>
      </c>
      <c r="I179" s="77">
        <v>-4.2885091110000007</v>
      </c>
      <c r="J179" s="78">
        <f t="shared" si="2"/>
        <v>5.4881496505264768E-3</v>
      </c>
      <c r="K179" s="78">
        <f>I179/'סכום נכסי הקרן'!$C$42</f>
        <v>-4.4377063859281401E-5</v>
      </c>
    </row>
    <row r="180" spans="2:11">
      <c r="B180" t="s">
        <v>2842</v>
      </c>
      <c r="C180" t="s">
        <v>2843</v>
      </c>
      <c r="D180" t="s">
        <v>2544</v>
      </c>
      <c r="E180" t="s">
        <v>106</v>
      </c>
      <c r="F180" s="86">
        <v>45132</v>
      </c>
      <c r="G180" s="77">
        <v>58192.074824000003</v>
      </c>
      <c r="H180" s="77">
        <v>-4.0387380000000004</v>
      </c>
      <c r="I180" s="77">
        <v>-2.350225477</v>
      </c>
      <c r="J180" s="78">
        <f t="shared" si="2"/>
        <v>3.00766275561166E-3</v>
      </c>
      <c r="K180" s="78">
        <f>I180/'סכום נכסי הקרן'!$C$42</f>
        <v>-2.431989844886191E-5</v>
      </c>
    </row>
    <row r="181" spans="2:11">
      <c r="B181" t="s">
        <v>2844</v>
      </c>
      <c r="C181" t="s">
        <v>2845</v>
      </c>
      <c r="D181" t="s">
        <v>2544</v>
      </c>
      <c r="E181" t="s">
        <v>106</v>
      </c>
      <c r="F181" s="86">
        <v>45133</v>
      </c>
      <c r="G181" s="77">
        <v>65586.382884000006</v>
      </c>
      <c r="H181" s="77">
        <v>-3.9904630000000001</v>
      </c>
      <c r="I181" s="77">
        <v>-2.6172004120000003</v>
      </c>
      <c r="J181" s="78">
        <f t="shared" si="2"/>
        <v>3.349319578133351E-3</v>
      </c>
      <c r="K181" s="78">
        <f>I181/'סכום נכסי הקרן'!$C$42</f>
        <v>-2.7082528405490329E-5</v>
      </c>
    </row>
    <row r="182" spans="2:11">
      <c r="B182" t="s">
        <v>2846</v>
      </c>
      <c r="C182" t="s">
        <v>2847</v>
      </c>
      <c r="D182" t="s">
        <v>2544</v>
      </c>
      <c r="E182" t="s">
        <v>106</v>
      </c>
      <c r="F182" s="86">
        <v>45132</v>
      </c>
      <c r="G182" s="77">
        <v>43691.545638000003</v>
      </c>
      <c r="H182" s="77">
        <v>-3.925656</v>
      </c>
      <c r="I182" s="77">
        <v>-1.7151795870000002</v>
      </c>
      <c r="J182" s="78">
        <f t="shared" si="2"/>
        <v>2.194973126404114E-3</v>
      </c>
      <c r="K182" s="78">
        <f>I182/'סכום נכסי הקרן'!$C$42</f>
        <v>-1.7748507020120655E-5</v>
      </c>
    </row>
    <row r="183" spans="2:11">
      <c r="B183" t="s">
        <v>2848</v>
      </c>
      <c r="C183" t="s">
        <v>2849</v>
      </c>
      <c r="D183" t="s">
        <v>2544</v>
      </c>
      <c r="E183" t="s">
        <v>106</v>
      </c>
      <c r="F183" s="86">
        <v>45110</v>
      </c>
      <c r="G183" s="77">
        <v>29237.714479999999</v>
      </c>
      <c r="H183" s="77">
        <v>-3.8723550000000002</v>
      </c>
      <c r="I183" s="77">
        <v>-1.132188148</v>
      </c>
      <c r="J183" s="78">
        <f t="shared" si="2"/>
        <v>1.4488993325998832E-3</v>
      </c>
      <c r="K183" s="78">
        <f>I183/'סכום נכסי הקרן'!$C$42</f>
        <v>-1.1715769850096404E-5</v>
      </c>
    </row>
    <row r="184" spans="2:11">
      <c r="B184" t="s">
        <v>2848</v>
      </c>
      <c r="C184" t="s">
        <v>2850</v>
      </c>
      <c r="D184" t="s">
        <v>2544</v>
      </c>
      <c r="E184" t="s">
        <v>106</v>
      </c>
      <c r="F184" s="86">
        <v>45110</v>
      </c>
      <c r="G184" s="77">
        <v>19431.178800000002</v>
      </c>
      <c r="H184" s="77">
        <v>-3.8723550000000002</v>
      </c>
      <c r="I184" s="77">
        <v>-0.75244425699999984</v>
      </c>
      <c r="J184" s="78">
        <f t="shared" si="2"/>
        <v>9.6292827628673844E-4</v>
      </c>
      <c r="K184" s="78">
        <f>I184/'סכום נכסי הקרן'!$C$42</f>
        <v>-7.7862180023799264E-6</v>
      </c>
    </row>
    <row r="185" spans="2:11">
      <c r="B185" t="s">
        <v>2851</v>
      </c>
      <c r="C185" t="s">
        <v>2852</v>
      </c>
      <c r="D185" t="s">
        <v>2544</v>
      </c>
      <c r="E185" t="s">
        <v>106</v>
      </c>
      <c r="F185" s="86">
        <v>45110</v>
      </c>
      <c r="G185" s="77">
        <v>103850.08233599999</v>
      </c>
      <c r="H185" s="77">
        <v>-3.7616879999999999</v>
      </c>
      <c r="I185" s="77">
        <v>-3.906516409</v>
      </c>
      <c r="J185" s="78">
        <f t="shared" si="2"/>
        <v>4.9993007149820405E-3</v>
      </c>
      <c r="K185" s="78">
        <f>I185/'סכום נכסי הקרן'!$C$42</f>
        <v>-4.0424241539992757E-5</v>
      </c>
    </row>
    <row r="186" spans="2:11">
      <c r="B186" t="s">
        <v>2853</v>
      </c>
      <c r="C186" t="s">
        <v>2854</v>
      </c>
      <c r="D186" t="s">
        <v>2544</v>
      </c>
      <c r="E186" t="s">
        <v>106</v>
      </c>
      <c r="F186" s="86">
        <v>45110</v>
      </c>
      <c r="G186" s="77">
        <v>68060.675759999998</v>
      </c>
      <c r="H186" s="77">
        <v>-3.7936809999999999</v>
      </c>
      <c r="I186" s="77">
        <v>-2.5820049389999999</v>
      </c>
      <c r="J186" s="78">
        <f t="shared" si="2"/>
        <v>3.3042787450966163E-3</v>
      </c>
      <c r="K186" s="78">
        <f>I186/'סכום נכסי הקרן'!$C$42</f>
        <v>-2.6718329166908222E-5</v>
      </c>
    </row>
    <row r="187" spans="2:11">
      <c r="B187" t="s">
        <v>2853</v>
      </c>
      <c r="C187" t="s">
        <v>2855</v>
      </c>
      <c r="D187" t="s">
        <v>2544</v>
      </c>
      <c r="E187" t="s">
        <v>106</v>
      </c>
      <c r="F187" s="86">
        <v>45110</v>
      </c>
      <c r="G187" s="77">
        <v>29791.494579999995</v>
      </c>
      <c r="H187" s="77">
        <v>-3.7936809999999999</v>
      </c>
      <c r="I187" s="77">
        <v>-1.1301942759999999</v>
      </c>
      <c r="J187" s="78">
        <f t="shared" si="2"/>
        <v>1.4463477073994313E-3</v>
      </c>
      <c r="K187" s="78">
        <f>I187/'סכום נכסי הקרן'!$C$42</f>
        <v>-1.1695137461827884E-5</v>
      </c>
    </row>
    <row r="188" spans="2:11">
      <c r="B188" t="s">
        <v>2856</v>
      </c>
      <c r="C188" t="s">
        <v>2857</v>
      </c>
      <c r="D188" t="s">
        <v>2544</v>
      </c>
      <c r="E188" t="s">
        <v>106</v>
      </c>
      <c r="F188" s="86">
        <v>45152</v>
      </c>
      <c r="G188" s="77">
        <v>147846.74814000001</v>
      </c>
      <c r="H188" s="77">
        <v>-2.8117939999999999</v>
      </c>
      <c r="I188" s="77">
        <v>-4.157145517</v>
      </c>
      <c r="J188" s="78">
        <f t="shared" si="2"/>
        <v>5.320039231767242E-3</v>
      </c>
      <c r="K188" s="78">
        <f>I188/'סכום נכסי הקרן'!$C$42</f>
        <v>-4.3017726511770575E-5</v>
      </c>
    </row>
    <row r="189" spans="2:11">
      <c r="B189" t="s">
        <v>2858</v>
      </c>
      <c r="C189" t="s">
        <v>2859</v>
      </c>
      <c r="D189" t="s">
        <v>2544</v>
      </c>
      <c r="E189" t="s">
        <v>106</v>
      </c>
      <c r="F189" s="86">
        <v>45160</v>
      </c>
      <c r="G189" s="77">
        <v>51817.002509999998</v>
      </c>
      <c r="H189" s="77">
        <v>-2.2028210000000001</v>
      </c>
      <c r="I189" s="77">
        <v>-1.1414360400000001</v>
      </c>
      <c r="J189" s="78">
        <f t="shared" si="2"/>
        <v>1.4607341716859712E-3</v>
      </c>
      <c r="K189" s="78">
        <f>I189/'סכום נכסי הקרן'!$C$42</f>
        <v>-1.1811466112649533E-5</v>
      </c>
    </row>
    <row r="190" spans="2:11">
      <c r="B190" t="s">
        <v>2860</v>
      </c>
      <c r="C190" t="s">
        <v>2861</v>
      </c>
      <c r="D190" t="s">
        <v>2544</v>
      </c>
      <c r="E190" t="s">
        <v>106</v>
      </c>
      <c r="F190" s="86">
        <v>45155</v>
      </c>
      <c r="G190" s="77">
        <v>88893.258012000006</v>
      </c>
      <c r="H190" s="77">
        <v>-2.149362</v>
      </c>
      <c r="I190" s="77">
        <v>-1.9106383310000001</v>
      </c>
      <c r="J190" s="78">
        <f t="shared" si="2"/>
        <v>2.4451082689002455E-3</v>
      </c>
      <c r="K190" s="78">
        <f>I190/'סכום נכסי הקרן'!$C$42</f>
        <v>-1.9771094576736651E-5</v>
      </c>
    </row>
    <row r="191" spans="2:11">
      <c r="B191" t="s">
        <v>2862</v>
      </c>
      <c r="C191" t="s">
        <v>2863</v>
      </c>
      <c r="D191" t="s">
        <v>2544</v>
      </c>
      <c r="E191" t="s">
        <v>106</v>
      </c>
      <c r="F191" s="86">
        <v>45155</v>
      </c>
      <c r="G191" s="77">
        <v>88900.381439999997</v>
      </c>
      <c r="H191" s="77">
        <v>-2.1411769999999999</v>
      </c>
      <c r="I191" s="77">
        <v>-1.903514903</v>
      </c>
      <c r="J191" s="78">
        <f t="shared" si="2"/>
        <v>2.4359921779985205E-3</v>
      </c>
      <c r="K191" s="78">
        <f>I191/'סכום נכסי הקרן'!$C$42</f>
        <v>-1.9697382055421924E-5</v>
      </c>
    </row>
    <row r="192" spans="2:11">
      <c r="B192" t="s">
        <v>2864</v>
      </c>
      <c r="C192" t="s">
        <v>2865</v>
      </c>
      <c r="D192" t="s">
        <v>2544</v>
      </c>
      <c r="E192" t="s">
        <v>106</v>
      </c>
      <c r="F192" s="86">
        <v>45160</v>
      </c>
      <c r="G192" s="77">
        <v>74083.651199999993</v>
      </c>
      <c r="H192" s="77">
        <v>-2.1209280000000001</v>
      </c>
      <c r="I192" s="77">
        <v>-1.5712610139999998</v>
      </c>
      <c r="J192" s="78">
        <f t="shared" si="2"/>
        <v>2.0107956778618527E-3</v>
      </c>
      <c r="K192" s="78">
        <f>I192/'סכום נכסי הקרן'!$C$42</f>
        <v>-1.6259252004158146E-5</v>
      </c>
    </row>
    <row r="193" spans="2:11">
      <c r="B193" t="s">
        <v>2866</v>
      </c>
      <c r="C193" t="s">
        <v>2867</v>
      </c>
      <c r="D193" t="s">
        <v>2544</v>
      </c>
      <c r="E193" t="s">
        <v>106</v>
      </c>
      <c r="F193" s="86">
        <v>45160</v>
      </c>
      <c r="G193" s="77">
        <v>74083.651199999993</v>
      </c>
      <c r="H193" s="77">
        <v>-2.1209280000000001</v>
      </c>
      <c r="I193" s="77">
        <v>-1.5712610139999998</v>
      </c>
      <c r="J193" s="78">
        <f t="shared" si="2"/>
        <v>2.0107956778618527E-3</v>
      </c>
      <c r="K193" s="78">
        <f>I193/'סכום נכסי הקרן'!$C$42</f>
        <v>-1.6259252004158146E-5</v>
      </c>
    </row>
    <row r="194" spans="2:11">
      <c r="B194" t="s">
        <v>2868</v>
      </c>
      <c r="C194" t="s">
        <v>2869</v>
      </c>
      <c r="D194" t="s">
        <v>2544</v>
      </c>
      <c r="E194" t="s">
        <v>106</v>
      </c>
      <c r="F194" s="86">
        <v>45168</v>
      </c>
      <c r="G194" s="77">
        <v>103911.02722</v>
      </c>
      <c r="H194" s="77">
        <v>-1.930353</v>
      </c>
      <c r="I194" s="77">
        <v>-2.0058498800000004</v>
      </c>
      <c r="J194" s="78">
        <f t="shared" si="2"/>
        <v>2.5669536971937605E-3</v>
      </c>
      <c r="K194" s="78">
        <f>I194/'סכום נכסי הקרן'!$C$42</f>
        <v>-2.0756334174170753E-5</v>
      </c>
    </row>
    <row r="195" spans="2:11">
      <c r="B195" t="s">
        <v>2870</v>
      </c>
      <c r="C195" t="s">
        <v>2871</v>
      </c>
      <c r="D195" t="s">
        <v>2544</v>
      </c>
      <c r="E195" t="s">
        <v>106</v>
      </c>
      <c r="F195" s="86">
        <v>45174</v>
      </c>
      <c r="G195" s="77">
        <v>93450.586844999998</v>
      </c>
      <c r="H195" s="77">
        <v>-1.437918</v>
      </c>
      <c r="I195" s="77">
        <v>-1.343742494</v>
      </c>
      <c r="J195" s="78">
        <f t="shared" si="2"/>
        <v>1.7196325594663463E-3</v>
      </c>
      <c r="K195" s="78">
        <f>I195/'סכום נכסי הקרן'!$C$42</f>
        <v>-1.390491308826044E-5</v>
      </c>
    </row>
    <row r="196" spans="2:11">
      <c r="B196" t="s">
        <v>2870</v>
      </c>
      <c r="C196" t="s">
        <v>2872</v>
      </c>
      <c r="D196" t="s">
        <v>2544</v>
      </c>
      <c r="E196" t="s">
        <v>106</v>
      </c>
      <c r="F196" s="86">
        <v>45174</v>
      </c>
      <c r="G196" s="77">
        <v>14899.8369</v>
      </c>
      <c r="H196" s="77">
        <v>-1.437918</v>
      </c>
      <c r="I196" s="77">
        <v>-0.21424738600000001</v>
      </c>
      <c r="J196" s="78">
        <f t="shared" si="2"/>
        <v>2.7417960092148005E-4</v>
      </c>
      <c r="K196" s="78">
        <f>I196/'סכום נכסי הקרן'!$C$42</f>
        <v>-2.2170105470497881E-6</v>
      </c>
    </row>
    <row r="197" spans="2:11">
      <c r="B197" t="s">
        <v>2873</v>
      </c>
      <c r="C197" t="s">
        <v>2874</v>
      </c>
      <c r="D197" t="s">
        <v>2544</v>
      </c>
      <c r="E197" t="s">
        <v>106</v>
      </c>
      <c r="F197" s="86">
        <v>45169</v>
      </c>
      <c r="G197" s="77">
        <v>44710.195842000001</v>
      </c>
      <c r="H197" s="77">
        <v>-1.4481839999999999</v>
      </c>
      <c r="I197" s="77">
        <v>-0.64748576899999999</v>
      </c>
      <c r="J197" s="78">
        <f t="shared" si="2"/>
        <v>8.2860936164120852E-4</v>
      </c>
      <c r="K197" s="78">
        <f>I197/'סכום נכסי הקרן'!$C$42</f>
        <v>-6.7001180538914147E-6</v>
      </c>
    </row>
    <row r="198" spans="2:11">
      <c r="B198" t="s">
        <v>2875</v>
      </c>
      <c r="C198" t="s">
        <v>2876</v>
      </c>
      <c r="D198" t="s">
        <v>2544</v>
      </c>
      <c r="E198" t="s">
        <v>106</v>
      </c>
      <c r="F198" s="86">
        <v>45174</v>
      </c>
      <c r="G198" s="77">
        <v>37289.166850000001</v>
      </c>
      <c r="H198" s="77">
        <v>-1.330263</v>
      </c>
      <c r="I198" s="77">
        <v>-0.496043866</v>
      </c>
      <c r="J198" s="78">
        <f t="shared" si="2"/>
        <v>6.3480405412940776E-4</v>
      </c>
      <c r="K198" s="78">
        <f>I198/'סכום נכסי הקרן'!$C$42</f>
        <v>-5.1330123706683255E-6</v>
      </c>
    </row>
    <row r="199" spans="2:11">
      <c r="B199" t="s">
        <v>2875</v>
      </c>
      <c r="C199" t="s">
        <v>2877</v>
      </c>
      <c r="D199" t="s">
        <v>2544</v>
      </c>
      <c r="E199" t="s">
        <v>106</v>
      </c>
      <c r="F199" s="86">
        <v>45174</v>
      </c>
      <c r="G199" s="77">
        <v>106080.12566999999</v>
      </c>
      <c r="H199" s="77">
        <v>-1.330263</v>
      </c>
      <c r="I199" s="77">
        <v>-1.4111443109999997</v>
      </c>
      <c r="J199" s="78">
        <f t="shared" si="2"/>
        <v>1.8058889364120261E-3</v>
      </c>
      <c r="K199" s="78">
        <f>I199/'סכום נכסי הקרן'!$C$42</f>
        <v>-1.4602380357146134E-5</v>
      </c>
    </row>
    <row r="200" spans="2:11">
      <c r="B200" t="s">
        <v>2875</v>
      </c>
      <c r="C200" t="s">
        <v>2878</v>
      </c>
      <c r="D200" t="s">
        <v>2544</v>
      </c>
      <c r="E200" t="s">
        <v>106</v>
      </c>
      <c r="F200" s="86">
        <v>45174</v>
      </c>
      <c r="G200" s="77">
        <v>1214.9333810000001</v>
      </c>
      <c r="H200" s="77">
        <v>-1.330263</v>
      </c>
      <c r="I200" s="77">
        <v>-1.6161805000000001E-2</v>
      </c>
      <c r="J200" s="78">
        <f t="shared" si="2"/>
        <v>2.0682806580756981E-5</v>
      </c>
      <c r="K200" s="78">
        <f>I200/'סכום נכסי הקרן'!$C$42</f>
        <v>-1.6724074357836974E-7</v>
      </c>
    </row>
    <row r="201" spans="2:11">
      <c r="B201" t="s">
        <v>2879</v>
      </c>
      <c r="C201" t="s">
        <v>2880</v>
      </c>
      <c r="D201" t="s">
        <v>2544</v>
      </c>
      <c r="E201" t="s">
        <v>106</v>
      </c>
      <c r="F201" s="86">
        <v>45159</v>
      </c>
      <c r="G201" s="77">
        <v>106099.827471</v>
      </c>
      <c r="H201" s="77">
        <v>-1.444828</v>
      </c>
      <c r="I201" s="77">
        <v>-1.5329600649999999</v>
      </c>
      <c r="J201" s="78">
        <f t="shared" si="2"/>
        <v>1.9617806625200369E-3</v>
      </c>
      <c r="K201" s="78">
        <f>I201/'סכום נכסי הקרן'!$C$42</f>
        <v>-1.5862917610164581E-5</v>
      </c>
    </row>
    <row r="202" spans="2:11">
      <c r="B202" t="s">
        <v>2881</v>
      </c>
      <c r="C202" t="s">
        <v>2882</v>
      </c>
      <c r="D202" t="s">
        <v>2544</v>
      </c>
      <c r="E202" t="s">
        <v>106</v>
      </c>
      <c r="F202" s="86">
        <v>45181</v>
      </c>
      <c r="G202" s="77">
        <v>48610.229200000002</v>
      </c>
      <c r="H202" s="77">
        <v>-1.2697689999999999</v>
      </c>
      <c r="I202" s="77">
        <v>-0.61723773300000007</v>
      </c>
      <c r="J202" s="78">
        <f t="shared" si="2"/>
        <v>7.8989993048325484E-4</v>
      </c>
      <c r="K202" s="78">
        <f>I202/'סכום נכסי הקרן'!$C$42</f>
        <v>-6.3871143991371783E-6</v>
      </c>
    </row>
    <row r="203" spans="2:11">
      <c r="B203" t="s">
        <v>2881</v>
      </c>
      <c r="C203" t="s">
        <v>2883</v>
      </c>
      <c r="D203" t="s">
        <v>2544</v>
      </c>
      <c r="E203" t="s">
        <v>106</v>
      </c>
      <c r="F203" s="86">
        <v>45181</v>
      </c>
      <c r="G203" s="77">
        <v>32823.173239999996</v>
      </c>
      <c r="H203" s="77">
        <v>-1.2697689999999999</v>
      </c>
      <c r="I203" s="77">
        <v>-0.41677855399999997</v>
      </c>
      <c r="J203" s="78">
        <f t="shared" si="2"/>
        <v>5.3336556278148249E-4</v>
      </c>
      <c r="K203" s="78">
        <f>I203/'סכום נכסי הקרן'!$C$42</f>
        <v>-4.3127828406838047E-6</v>
      </c>
    </row>
    <row r="204" spans="2:11">
      <c r="B204" t="s">
        <v>2884</v>
      </c>
      <c r="C204" t="s">
        <v>2885</v>
      </c>
      <c r="D204" t="s">
        <v>2544</v>
      </c>
      <c r="E204" t="s">
        <v>106</v>
      </c>
      <c r="F204" s="86">
        <v>45181</v>
      </c>
      <c r="G204" s="77">
        <v>44764.80879000001</v>
      </c>
      <c r="H204" s="77">
        <v>-1.25634</v>
      </c>
      <c r="I204" s="77">
        <v>-0.56239820200000001</v>
      </c>
      <c r="J204" s="78">
        <f t="shared" ref="J204:J267" si="3">I204/$I$11</f>
        <v>7.1971993433477834E-4</v>
      </c>
      <c r="K204" s="78">
        <f>I204/'סכום נכסי הקרן'!$C$42</f>
        <v>-5.8196404108092002E-6</v>
      </c>
    </row>
    <row r="205" spans="2:11">
      <c r="B205" t="s">
        <v>2884</v>
      </c>
      <c r="C205" t="s">
        <v>2886</v>
      </c>
      <c r="D205" t="s">
        <v>2544</v>
      </c>
      <c r="E205" t="s">
        <v>106</v>
      </c>
      <c r="F205" s="86">
        <v>45181</v>
      </c>
      <c r="G205" s="77">
        <v>10612.234382000001</v>
      </c>
      <c r="H205" s="77">
        <v>-1.25634</v>
      </c>
      <c r="I205" s="77">
        <v>-0.13332574600000002</v>
      </c>
      <c r="J205" s="78">
        <f t="shared" si="3"/>
        <v>1.7062145080658589E-4</v>
      </c>
      <c r="K205" s="78">
        <f>I205/'סכום נכסי הקרן'!$C$42</f>
        <v>-1.3796415003881595E-6</v>
      </c>
    </row>
    <row r="206" spans="2:11">
      <c r="B206" t="s">
        <v>2887</v>
      </c>
      <c r="C206" t="s">
        <v>2888</v>
      </c>
      <c r="D206" t="s">
        <v>2544</v>
      </c>
      <c r="E206" t="s">
        <v>106</v>
      </c>
      <c r="F206" s="86">
        <v>45159</v>
      </c>
      <c r="G206" s="77">
        <v>59718.071399999993</v>
      </c>
      <c r="H206" s="77">
        <v>-1.369534</v>
      </c>
      <c r="I206" s="77">
        <v>-0.81785949499999999</v>
      </c>
      <c r="J206" s="78">
        <f t="shared" si="3"/>
        <v>1.0466423611298725E-3</v>
      </c>
      <c r="K206" s="78">
        <f>I206/'סכום נכסי הקרן'!$C$42</f>
        <v>-8.4631283502325369E-6</v>
      </c>
    </row>
    <row r="207" spans="2:11">
      <c r="B207" t="s">
        <v>2889</v>
      </c>
      <c r="C207" t="s">
        <v>2890</v>
      </c>
      <c r="D207" t="s">
        <v>2544</v>
      </c>
      <c r="E207" t="s">
        <v>106</v>
      </c>
      <c r="F207" s="86">
        <v>45167</v>
      </c>
      <c r="G207" s="77">
        <v>52263.008252</v>
      </c>
      <c r="H207" s="77">
        <v>-1.3306359999999999</v>
      </c>
      <c r="I207" s="77">
        <v>-0.695430298</v>
      </c>
      <c r="J207" s="78">
        <f t="shared" si="3"/>
        <v>8.8996559133909775E-4</v>
      </c>
      <c r="K207" s="78">
        <f>I207/'סכום נכסי הקרן'!$C$42</f>
        <v>-7.1962432503329447E-6</v>
      </c>
    </row>
    <row r="208" spans="2:11">
      <c r="B208" t="s">
        <v>2891</v>
      </c>
      <c r="C208" t="s">
        <v>2892</v>
      </c>
      <c r="D208" t="s">
        <v>2544</v>
      </c>
      <c r="E208" t="s">
        <v>106</v>
      </c>
      <c r="F208" s="86">
        <v>45189</v>
      </c>
      <c r="G208" s="77">
        <v>220767.415821</v>
      </c>
      <c r="H208" s="77">
        <v>-1.13608</v>
      </c>
      <c r="I208" s="77">
        <v>-2.5080935859999998</v>
      </c>
      <c r="J208" s="78">
        <f t="shared" si="3"/>
        <v>3.2096918955324088E-3</v>
      </c>
      <c r="K208" s="78">
        <f>I208/'סכום נכסי הקרן'!$C$42</f>
        <v>-2.5953501869796088E-5</v>
      </c>
    </row>
    <row r="209" spans="2:11">
      <c r="B209" t="s">
        <v>2893</v>
      </c>
      <c r="C209" t="s">
        <v>2894</v>
      </c>
      <c r="D209" t="s">
        <v>2544</v>
      </c>
      <c r="E209" t="s">
        <v>106</v>
      </c>
      <c r="F209" s="86">
        <v>45174</v>
      </c>
      <c r="G209" s="77">
        <v>158900.12160000001</v>
      </c>
      <c r="H209" s="77">
        <v>-1.142415</v>
      </c>
      <c r="I209" s="77">
        <v>-1.815299228</v>
      </c>
      <c r="J209" s="78">
        <f t="shared" si="3"/>
        <v>2.3230996054538129E-3</v>
      </c>
      <c r="K209" s="78">
        <f>I209/'סכום נכסי הקרן'!$C$42</f>
        <v>-1.8784535063253177E-5</v>
      </c>
    </row>
    <row r="210" spans="2:11">
      <c r="B210" t="s">
        <v>2893</v>
      </c>
      <c r="C210" t="s">
        <v>2895</v>
      </c>
      <c r="D210" t="s">
        <v>2544</v>
      </c>
      <c r="E210" t="s">
        <v>106</v>
      </c>
      <c r="F210" s="86">
        <v>45174</v>
      </c>
      <c r="G210" s="77">
        <v>31381.074816</v>
      </c>
      <c r="H210" s="77">
        <v>-1.142415</v>
      </c>
      <c r="I210" s="77">
        <v>-0.358502186</v>
      </c>
      <c r="J210" s="78">
        <f t="shared" si="3"/>
        <v>4.5878733048793514E-4</v>
      </c>
      <c r="K210" s="78">
        <f>I210/'סכום נכסי הקרן'!$C$42</f>
        <v>-3.7097448064192711E-6</v>
      </c>
    </row>
    <row r="211" spans="2:11">
      <c r="B211" t="s">
        <v>2896</v>
      </c>
      <c r="C211" t="s">
        <v>2897</v>
      </c>
      <c r="D211" t="s">
        <v>2544</v>
      </c>
      <c r="E211" t="s">
        <v>106</v>
      </c>
      <c r="F211" s="86">
        <v>45167</v>
      </c>
      <c r="G211" s="77">
        <v>54773.542079999999</v>
      </c>
      <c r="H211" s="77">
        <v>-1.2554970000000001</v>
      </c>
      <c r="I211" s="77">
        <v>-0.68767993500000002</v>
      </c>
      <c r="J211" s="78">
        <f t="shared" si="3"/>
        <v>8.8004719058747041E-4</v>
      </c>
      <c r="K211" s="78">
        <f>I211/'סכום נכסי הקרן'!$C$42</f>
        <v>-7.1160432682689194E-6</v>
      </c>
    </row>
    <row r="212" spans="2:11">
      <c r="B212" t="s">
        <v>2898</v>
      </c>
      <c r="C212" t="s">
        <v>2899</v>
      </c>
      <c r="D212" t="s">
        <v>2544</v>
      </c>
      <c r="E212" t="s">
        <v>106</v>
      </c>
      <c r="F212" s="86">
        <v>45189</v>
      </c>
      <c r="G212" s="77">
        <v>73042.994003999993</v>
      </c>
      <c r="H212" s="77">
        <v>-1.055741</v>
      </c>
      <c r="I212" s="77">
        <v>-0.77114455299999995</v>
      </c>
      <c r="J212" s="78">
        <f t="shared" si="3"/>
        <v>9.8685967535824728E-4</v>
      </c>
      <c r="K212" s="78">
        <f>I212/'סכום נכסי הקרן'!$C$42</f>
        <v>-7.9797267972314676E-6</v>
      </c>
    </row>
    <row r="213" spans="2:11">
      <c r="B213" t="s">
        <v>2900</v>
      </c>
      <c r="C213" t="s">
        <v>2901</v>
      </c>
      <c r="D213" t="s">
        <v>2544</v>
      </c>
      <c r="E213" t="s">
        <v>106</v>
      </c>
      <c r="F213" s="86">
        <v>45189</v>
      </c>
      <c r="G213" s="77">
        <v>52310.102026000008</v>
      </c>
      <c r="H213" s="77">
        <v>-1.055741</v>
      </c>
      <c r="I213" s="77">
        <v>-0.55225899200000006</v>
      </c>
      <c r="J213" s="78">
        <f t="shared" si="3"/>
        <v>7.0674444556284501E-4</v>
      </c>
      <c r="K213" s="78">
        <f>I213/'סכום נכסי הקרן'!$C$42</f>
        <v>-5.7147208786345922E-6</v>
      </c>
    </row>
    <row r="214" spans="2:11">
      <c r="B214" t="s">
        <v>2902</v>
      </c>
      <c r="C214" t="s">
        <v>2903</v>
      </c>
      <c r="D214" t="s">
        <v>2544</v>
      </c>
      <c r="E214" t="s">
        <v>106</v>
      </c>
      <c r="F214" s="86">
        <v>45190</v>
      </c>
      <c r="G214" s="77">
        <v>59789.305679999998</v>
      </c>
      <c r="H214" s="77">
        <v>-1.0218849999999999</v>
      </c>
      <c r="I214" s="77">
        <v>-0.61097800299999994</v>
      </c>
      <c r="J214" s="78">
        <f t="shared" si="3"/>
        <v>7.8188914302246282E-4</v>
      </c>
      <c r="K214" s="78">
        <f>I214/'סכום נכסי הקרן'!$C$42</f>
        <v>-6.3223393384431623E-6</v>
      </c>
    </row>
    <row r="215" spans="2:11">
      <c r="B215" t="s">
        <v>2904</v>
      </c>
      <c r="C215" t="s">
        <v>2905</v>
      </c>
      <c r="D215" t="s">
        <v>2544</v>
      </c>
      <c r="E215" t="s">
        <v>106</v>
      </c>
      <c r="F215" s="86">
        <v>45188</v>
      </c>
      <c r="G215" s="77">
        <v>74795.994000000006</v>
      </c>
      <c r="H215" s="77">
        <v>-0.96947099999999997</v>
      </c>
      <c r="I215" s="77">
        <v>-0.72512539600000003</v>
      </c>
      <c r="J215" s="78">
        <f t="shared" si="3"/>
        <v>9.2796740910206562E-4</v>
      </c>
      <c r="K215" s="78">
        <f>I215/'סכום נכסי הקרן'!$C$42</f>
        <v>-7.5035251579015962E-6</v>
      </c>
    </row>
    <row r="216" spans="2:11">
      <c r="B216" t="s">
        <v>2906</v>
      </c>
      <c r="C216" t="s">
        <v>2907</v>
      </c>
      <c r="D216" t="s">
        <v>2544</v>
      </c>
      <c r="E216" t="s">
        <v>106</v>
      </c>
      <c r="F216" s="86">
        <v>45188</v>
      </c>
      <c r="G216" s="77">
        <v>149591.98800000001</v>
      </c>
      <c r="H216" s="77">
        <v>-0.96947099999999997</v>
      </c>
      <c r="I216" s="77">
        <v>-1.4502507920000001</v>
      </c>
      <c r="J216" s="78">
        <f t="shared" si="3"/>
        <v>1.8559348182041312E-3</v>
      </c>
      <c r="K216" s="78">
        <f>I216/'סכום נכסי הקרן'!$C$42</f>
        <v>-1.5007050315803192E-5</v>
      </c>
    </row>
    <row r="217" spans="2:11">
      <c r="B217" t="s">
        <v>2908</v>
      </c>
      <c r="C217" t="s">
        <v>2909</v>
      </c>
      <c r="D217" t="s">
        <v>2544</v>
      </c>
      <c r="E217" t="s">
        <v>106</v>
      </c>
      <c r="F217" s="86">
        <v>45190</v>
      </c>
      <c r="G217" s="77">
        <v>104714.3916</v>
      </c>
      <c r="H217" s="77">
        <v>-0.94170900000000002</v>
      </c>
      <c r="I217" s="77">
        <v>-0.98610484399999998</v>
      </c>
      <c r="J217" s="78">
        <f t="shared" si="3"/>
        <v>1.2619516048361884E-3</v>
      </c>
      <c r="K217" s="78">
        <f>I217/'סכום נכסי הקרן'!$C$42</f>
        <v>-1.0204114414002165E-5</v>
      </c>
    </row>
    <row r="218" spans="2:11">
      <c r="B218" t="s">
        <v>2908</v>
      </c>
      <c r="C218" t="s">
        <v>2910</v>
      </c>
      <c r="D218" t="s">
        <v>2544</v>
      </c>
      <c r="E218" t="s">
        <v>106</v>
      </c>
      <c r="F218" s="86">
        <v>45190</v>
      </c>
      <c r="G218" s="77">
        <v>19883.556</v>
      </c>
      <c r="H218" s="77">
        <v>-0.94170900000000002</v>
      </c>
      <c r="I218" s="77">
        <v>-0.18724523499999998</v>
      </c>
      <c r="J218" s="78">
        <f t="shared" si="3"/>
        <v>2.3962403819829446E-4</v>
      </c>
      <c r="K218" s="78">
        <f>I218/'סכום נכסי הקרן'!$C$42</f>
        <v>-1.9375949860121796E-6</v>
      </c>
    </row>
    <row r="219" spans="2:11">
      <c r="B219" t="s">
        <v>2911</v>
      </c>
      <c r="C219" t="s">
        <v>2912</v>
      </c>
      <c r="D219" t="s">
        <v>2544</v>
      </c>
      <c r="E219" t="s">
        <v>106</v>
      </c>
      <c r="F219" s="86">
        <v>45182</v>
      </c>
      <c r="G219" s="77">
        <v>74855.355899999995</v>
      </c>
      <c r="H219" s="77">
        <v>-0.91713999999999996</v>
      </c>
      <c r="I219" s="77">
        <v>-0.68652828799999999</v>
      </c>
      <c r="J219" s="78">
        <f t="shared" si="3"/>
        <v>8.7857338910611908E-4</v>
      </c>
      <c r="K219" s="78">
        <f>I219/'סכום נכסי הקרן'!$C$42</f>
        <v>-7.1041261401622625E-6</v>
      </c>
    </row>
    <row r="220" spans="2:11">
      <c r="B220" t="s">
        <v>2913</v>
      </c>
      <c r="C220" t="s">
        <v>2914</v>
      </c>
      <c r="D220" t="s">
        <v>2544</v>
      </c>
      <c r="E220" t="s">
        <v>106</v>
      </c>
      <c r="F220" s="86">
        <v>45182</v>
      </c>
      <c r="G220" s="77">
        <v>39809.193599999999</v>
      </c>
      <c r="H220" s="77">
        <v>-0.89046999999999998</v>
      </c>
      <c r="I220" s="77">
        <v>-0.35448908599999995</v>
      </c>
      <c r="J220" s="78">
        <f t="shared" si="3"/>
        <v>4.5365163115922543E-4</v>
      </c>
      <c r="K220" s="78">
        <f>I220/'סכום נכסי הקרן'!$C$42</f>
        <v>-3.6682176485272928E-6</v>
      </c>
    </row>
    <row r="221" spans="2:11">
      <c r="B221" t="s">
        <v>2915</v>
      </c>
      <c r="C221" t="s">
        <v>2916</v>
      </c>
      <c r="D221" t="s">
        <v>2544</v>
      </c>
      <c r="E221" t="s">
        <v>106</v>
      </c>
      <c r="F221" s="86">
        <v>45182</v>
      </c>
      <c r="G221" s="77">
        <v>44933.39658600001</v>
      </c>
      <c r="H221" s="77">
        <v>-0.87180999999999997</v>
      </c>
      <c r="I221" s="77">
        <v>-0.39173392699999998</v>
      </c>
      <c r="J221" s="78">
        <f t="shared" si="3"/>
        <v>5.0131510949806492E-4</v>
      </c>
      <c r="K221" s="78">
        <f>I221/'סכום נכסי הקרן'!$C$42</f>
        <v>-4.0536235424418747E-6</v>
      </c>
    </row>
    <row r="222" spans="2:11">
      <c r="B222" t="s">
        <v>2915</v>
      </c>
      <c r="C222" t="s">
        <v>2917</v>
      </c>
      <c r="D222" t="s">
        <v>2544</v>
      </c>
      <c r="E222" t="s">
        <v>106</v>
      </c>
      <c r="F222" s="86">
        <v>45182</v>
      </c>
      <c r="G222" s="77">
        <v>39816.55788</v>
      </c>
      <c r="H222" s="77">
        <v>-0.87180999999999997</v>
      </c>
      <c r="I222" s="77">
        <v>-0.34712480599999995</v>
      </c>
      <c r="J222" s="78">
        <f t="shared" si="3"/>
        <v>4.442273138353537E-4</v>
      </c>
      <c r="K222" s="78">
        <f>I222/'סכום נכסי הקרן'!$C$42</f>
        <v>-3.5920128147776395E-6</v>
      </c>
    </row>
    <row r="223" spans="2:11">
      <c r="B223" t="s">
        <v>2918</v>
      </c>
      <c r="C223" t="s">
        <v>2919</v>
      </c>
      <c r="D223" t="s">
        <v>2544</v>
      </c>
      <c r="E223" t="s">
        <v>106</v>
      </c>
      <c r="F223" s="86">
        <v>45182</v>
      </c>
      <c r="G223" s="77">
        <v>59915.944400000008</v>
      </c>
      <c r="H223" s="77">
        <v>-0.863815</v>
      </c>
      <c r="I223" s="77">
        <v>-0.51756295100000005</v>
      </c>
      <c r="J223" s="78">
        <f t="shared" si="3"/>
        <v>6.6234275248951483E-4</v>
      </c>
      <c r="K223" s="78">
        <f>I223/'סכום נכסי הקרן'!$C$42</f>
        <v>-5.3556897124953146E-6</v>
      </c>
    </row>
    <row r="224" spans="2:11">
      <c r="B224" t="s">
        <v>2920</v>
      </c>
      <c r="C224" t="s">
        <v>2921</v>
      </c>
      <c r="D224" t="s">
        <v>2544</v>
      </c>
      <c r="E224" t="s">
        <v>106</v>
      </c>
      <c r="F224" s="86">
        <v>45173</v>
      </c>
      <c r="G224" s="77">
        <v>142337.96382</v>
      </c>
      <c r="H224" s="77">
        <v>-0.90468800000000005</v>
      </c>
      <c r="I224" s="77">
        <v>-1.2877149409999999</v>
      </c>
      <c r="J224" s="78">
        <f t="shared" si="3"/>
        <v>1.647932211523025E-3</v>
      </c>
      <c r="K224" s="78">
        <f>I224/'סכום נכסי הקרן'!$C$42</f>
        <v>-1.332514556695966E-5</v>
      </c>
    </row>
    <row r="225" spans="2:11">
      <c r="B225" t="s">
        <v>2922</v>
      </c>
      <c r="C225" t="s">
        <v>2923</v>
      </c>
      <c r="D225" t="s">
        <v>2544</v>
      </c>
      <c r="E225" t="s">
        <v>106</v>
      </c>
      <c r="F225" s="86">
        <v>45173</v>
      </c>
      <c r="G225" s="77">
        <v>127355.02026</v>
      </c>
      <c r="H225" s="77">
        <v>-0.90468800000000005</v>
      </c>
      <c r="I225" s="77">
        <v>-1.152166</v>
      </c>
      <c r="J225" s="78">
        <f t="shared" si="3"/>
        <v>1.4744656631437171E-3</v>
      </c>
      <c r="K225" s="78">
        <f>I225/'סכום נכסי הקרן'!$C$42</f>
        <v>-1.1922498666808313E-5</v>
      </c>
    </row>
    <row r="226" spans="2:11">
      <c r="B226" t="s">
        <v>2924</v>
      </c>
      <c r="C226" t="s">
        <v>2925</v>
      </c>
      <c r="D226" t="s">
        <v>2544</v>
      </c>
      <c r="E226" t="s">
        <v>106</v>
      </c>
      <c r="F226" s="86">
        <v>45173</v>
      </c>
      <c r="G226" s="77">
        <v>48835.873500000009</v>
      </c>
      <c r="H226" s="77">
        <v>-0.86472599999999999</v>
      </c>
      <c r="I226" s="77">
        <v>-0.42229653100000003</v>
      </c>
      <c r="J226" s="78">
        <f t="shared" si="3"/>
        <v>5.4042710392791175E-4</v>
      </c>
      <c r="K226" s="78">
        <f>I226/'סכום נכסי הקרן'!$C$42</f>
        <v>-4.3698823154348207E-6</v>
      </c>
    </row>
    <row r="227" spans="2:11">
      <c r="B227" t="s">
        <v>2924</v>
      </c>
      <c r="C227" t="s">
        <v>2926</v>
      </c>
      <c r="D227" t="s">
        <v>2544</v>
      </c>
      <c r="E227" t="s">
        <v>106</v>
      </c>
      <c r="F227" s="86">
        <v>45173</v>
      </c>
      <c r="G227" s="77">
        <v>44966.63925</v>
      </c>
      <c r="H227" s="77">
        <v>-0.86472599999999999</v>
      </c>
      <c r="I227" s="77">
        <v>-0.38883825399999999</v>
      </c>
      <c r="J227" s="78">
        <f t="shared" si="3"/>
        <v>4.9760941916334551E-4</v>
      </c>
      <c r="K227" s="78">
        <f>I227/'סכום נכסי הקרן'!$C$42</f>
        <v>-4.0236594075151256E-6</v>
      </c>
    </row>
    <row r="228" spans="2:11">
      <c r="B228" t="s">
        <v>2927</v>
      </c>
      <c r="C228" t="s">
        <v>2928</v>
      </c>
      <c r="D228" t="s">
        <v>2544</v>
      </c>
      <c r="E228" t="s">
        <v>106</v>
      </c>
      <c r="F228" s="86">
        <v>45195</v>
      </c>
      <c r="G228" s="77">
        <v>123824.49104499999</v>
      </c>
      <c r="H228" s="77">
        <v>-0.72391000000000005</v>
      </c>
      <c r="I228" s="77">
        <v>-0.89637752000000015</v>
      </c>
      <c r="J228" s="78">
        <f t="shared" si="3"/>
        <v>1.1471245241171158E-3</v>
      </c>
      <c r="K228" s="78">
        <f>I228/'סכום נכסי הקרן'!$C$42</f>
        <v>-9.2756250289949049E-6</v>
      </c>
    </row>
    <row r="229" spans="2:11">
      <c r="B229" t="s">
        <v>2929</v>
      </c>
      <c r="C229" t="s">
        <v>2930</v>
      </c>
      <c r="D229" t="s">
        <v>2544</v>
      </c>
      <c r="E229" t="s">
        <v>106</v>
      </c>
      <c r="F229" s="86">
        <v>45173</v>
      </c>
      <c r="G229" s="77">
        <v>74954.292400000006</v>
      </c>
      <c r="H229" s="77">
        <v>-0.85141199999999995</v>
      </c>
      <c r="I229" s="77">
        <v>-0.63817010600000001</v>
      </c>
      <c r="J229" s="78">
        <f t="shared" si="3"/>
        <v>8.1668779372224686E-4</v>
      </c>
      <c r="K229" s="78">
        <f>I229/'סכום נכסי הקרן'!$C$42</f>
        <v>-6.6037205038005981E-6</v>
      </c>
    </row>
    <row r="230" spans="2:11">
      <c r="B230" t="s">
        <v>2931</v>
      </c>
      <c r="C230" t="s">
        <v>2932</v>
      </c>
      <c r="D230" t="s">
        <v>2544</v>
      </c>
      <c r="E230" t="s">
        <v>106</v>
      </c>
      <c r="F230" s="86">
        <v>45195</v>
      </c>
      <c r="G230" s="77">
        <v>82484.547288000002</v>
      </c>
      <c r="H230" s="77">
        <v>-0.68138299999999996</v>
      </c>
      <c r="I230" s="77">
        <v>-0.56203589700000001</v>
      </c>
      <c r="J230" s="78">
        <f t="shared" si="3"/>
        <v>7.1925628041504344E-4</v>
      </c>
      <c r="K230" s="78">
        <f>I230/'סכום נכסי הקרן'!$C$42</f>
        <v>-5.8158913148634088E-6</v>
      </c>
    </row>
    <row r="231" spans="2:11">
      <c r="B231" t="s">
        <v>2931</v>
      </c>
      <c r="C231" t="s">
        <v>2933</v>
      </c>
      <c r="D231" t="s">
        <v>2544</v>
      </c>
      <c r="E231" t="s">
        <v>106</v>
      </c>
      <c r="F231" s="86">
        <v>45195</v>
      </c>
      <c r="G231" s="77">
        <v>24431.475407999995</v>
      </c>
      <c r="H231" s="77">
        <v>-0.68138299999999996</v>
      </c>
      <c r="I231" s="77">
        <v>-0.16647198299999999</v>
      </c>
      <c r="J231" s="78">
        <f t="shared" si="3"/>
        <v>2.1303980746606357E-4</v>
      </c>
      <c r="K231" s="78">
        <f>I231/'סכום נכסי הקרן'!$C$42</f>
        <v>-1.7226354495605981E-6</v>
      </c>
    </row>
    <row r="232" spans="2:11">
      <c r="B232" t="s">
        <v>2934</v>
      </c>
      <c r="C232" t="s">
        <v>2935</v>
      </c>
      <c r="D232" t="s">
        <v>2544</v>
      </c>
      <c r="E232" t="s">
        <v>106</v>
      </c>
      <c r="F232" s="86">
        <v>45187</v>
      </c>
      <c r="G232" s="77">
        <v>29997.5468</v>
      </c>
      <c r="H232" s="77">
        <v>-0.70767500000000005</v>
      </c>
      <c r="I232" s="77">
        <v>-0.21228527799999999</v>
      </c>
      <c r="J232" s="78">
        <f t="shared" si="3"/>
        <v>2.7166862518241151E-4</v>
      </c>
      <c r="K232" s="78">
        <f>I232/'סכום נכסי הקרן'!$C$42</f>
        <v>-2.1967068494800507E-6</v>
      </c>
    </row>
    <row r="233" spans="2:11">
      <c r="B233" t="s">
        <v>2936</v>
      </c>
      <c r="C233" t="s">
        <v>2937</v>
      </c>
      <c r="D233" t="s">
        <v>2544</v>
      </c>
      <c r="E233" t="s">
        <v>106</v>
      </c>
      <c r="F233" s="86">
        <v>45195</v>
      </c>
      <c r="G233" s="77">
        <v>157487.1207</v>
      </c>
      <c r="H233" s="77">
        <v>-0.67075700000000005</v>
      </c>
      <c r="I233" s="77">
        <v>-1.056356289</v>
      </c>
      <c r="J233" s="78">
        <f t="shared" si="3"/>
        <v>1.3518547467781736E-3</v>
      </c>
      <c r="K233" s="78">
        <f>I233/'סכום נכסי הקרן'!$C$42</f>
        <v>-1.0931069348754499E-5</v>
      </c>
    </row>
    <row r="234" spans="2:11">
      <c r="B234" t="s">
        <v>2938</v>
      </c>
      <c r="C234" t="s">
        <v>2939</v>
      </c>
      <c r="D234" t="s">
        <v>2544</v>
      </c>
      <c r="E234" t="s">
        <v>106</v>
      </c>
      <c r="F234" s="86">
        <v>45175</v>
      </c>
      <c r="G234" s="77">
        <v>59995.0936</v>
      </c>
      <c r="H234" s="77">
        <v>-0.76390400000000003</v>
      </c>
      <c r="I234" s="77">
        <v>-0.45830473599999999</v>
      </c>
      <c r="J234" s="78">
        <f t="shared" si="3"/>
        <v>5.8650801749760559E-4</v>
      </c>
      <c r="K234" s="78">
        <f>I234/'סכום נכסי הקרן'!$C$42</f>
        <v>-4.7424916235611328E-6</v>
      </c>
    </row>
    <row r="235" spans="2:11">
      <c r="B235" t="s">
        <v>2940</v>
      </c>
      <c r="C235" t="s">
        <v>2941</v>
      </c>
      <c r="D235" t="s">
        <v>2544</v>
      </c>
      <c r="E235" t="s">
        <v>106</v>
      </c>
      <c r="F235" s="86">
        <v>45173</v>
      </c>
      <c r="G235" s="77">
        <v>17999.477869999999</v>
      </c>
      <c r="H235" s="77">
        <v>-0.91206900000000002</v>
      </c>
      <c r="I235" s="77">
        <v>-0.16416763000000001</v>
      </c>
      <c r="J235" s="78">
        <f t="shared" si="3"/>
        <v>2.1009084926536836E-4</v>
      </c>
      <c r="K235" s="78">
        <f>I235/'סכום נכסי הקרן'!$C$42</f>
        <v>-1.6987902349210796E-6</v>
      </c>
    </row>
    <row r="236" spans="2:11">
      <c r="B236" t="s">
        <v>2942</v>
      </c>
      <c r="C236" t="s">
        <v>2943</v>
      </c>
      <c r="D236" t="s">
        <v>2544</v>
      </c>
      <c r="E236" t="s">
        <v>106</v>
      </c>
      <c r="F236" s="86">
        <v>45175</v>
      </c>
      <c r="G236" s="77">
        <v>52513.713343000003</v>
      </c>
      <c r="H236" s="77">
        <v>-0.72935300000000003</v>
      </c>
      <c r="I236" s="77">
        <v>-0.38301020099999999</v>
      </c>
      <c r="J236" s="78">
        <f t="shared" si="3"/>
        <v>4.90151063308823E-4</v>
      </c>
      <c r="K236" s="78">
        <f>I236/'סכום נכסי הקרן'!$C$42</f>
        <v>-3.9633512972926506E-6</v>
      </c>
    </row>
    <row r="237" spans="2:11">
      <c r="B237" t="s">
        <v>2944</v>
      </c>
      <c r="C237" t="s">
        <v>2945</v>
      </c>
      <c r="D237" t="s">
        <v>2544</v>
      </c>
      <c r="E237" t="s">
        <v>106</v>
      </c>
      <c r="F237" s="86">
        <v>45175</v>
      </c>
      <c r="G237" s="77">
        <v>165073.57152</v>
      </c>
      <c r="H237" s="77">
        <v>-0.710758</v>
      </c>
      <c r="I237" s="77">
        <v>-1.1732739050000001</v>
      </c>
      <c r="J237" s="78">
        <f t="shared" si="3"/>
        <v>1.501478160599292E-3</v>
      </c>
      <c r="K237" s="78">
        <f>I237/'סכום נכסי הקרן'!$C$42</f>
        <v>-1.2140921159072117E-5</v>
      </c>
    </row>
    <row r="238" spans="2:11">
      <c r="B238" t="s">
        <v>2946</v>
      </c>
      <c r="C238" t="s">
        <v>2947</v>
      </c>
      <c r="D238" t="s">
        <v>2544</v>
      </c>
      <c r="E238" t="s">
        <v>106</v>
      </c>
      <c r="F238" s="86">
        <v>45187</v>
      </c>
      <c r="G238" s="77">
        <v>55858.063800000011</v>
      </c>
      <c r="H238" s="77">
        <v>-0.641289</v>
      </c>
      <c r="I238" s="77">
        <v>-0.35821183500000003</v>
      </c>
      <c r="J238" s="78">
        <f t="shared" si="3"/>
        <v>4.5841575852715916E-4</v>
      </c>
      <c r="K238" s="78">
        <f>I238/'סכום נכסי הקרן'!$C$42</f>
        <v>-3.7067402832772882E-6</v>
      </c>
    </row>
    <row r="239" spans="2:11">
      <c r="B239" t="s">
        <v>2946</v>
      </c>
      <c r="C239" t="s">
        <v>2948</v>
      </c>
      <c r="D239" t="s">
        <v>2544</v>
      </c>
      <c r="E239" t="s">
        <v>106</v>
      </c>
      <c r="F239" s="86">
        <v>45187</v>
      </c>
      <c r="G239" s="77">
        <v>75043.335250000004</v>
      </c>
      <c r="H239" s="77">
        <v>-0.641289</v>
      </c>
      <c r="I239" s="77">
        <v>-0.48124494500000004</v>
      </c>
      <c r="J239" s="78">
        <f t="shared" si="3"/>
        <v>6.1586537613849638E-4</v>
      </c>
      <c r="K239" s="78">
        <f>I239/'סכום נכסי הקרן'!$C$42</f>
        <v>-4.9798746145700709E-6</v>
      </c>
    </row>
    <row r="240" spans="2:11">
      <c r="B240" t="s">
        <v>2949</v>
      </c>
      <c r="C240" t="s">
        <v>2950</v>
      </c>
      <c r="D240" t="s">
        <v>2544</v>
      </c>
      <c r="E240" t="s">
        <v>106</v>
      </c>
      <c r="F240" s="86">
        <v>45175</v>
      </c>
      <c r="G240" s="77">
        <v>187633.07225000003</v>
      </c>
      <c r="H240" s="77">
        <v>-0.68420599999999998</v>
      </c>
      <c r="I240" s="77">
        <v>-1.2837975510000001</v>
      </c>
      <c r="J240" s="78">
        <f t="shared" si="3"/>
        <v>1.6429189955071539E-3</v>
      </c>
      <c r="K240" s="78">
        <f>I240/'סכום נכסי הקרן'!$C$42</f>
        <v>-1.3284608806586272E-5</v>
      </c>
    </row>
    <row r="241" spans="2:11">
      <c r="B241" t="s">
        <v>2951</v>
      </c>
      <c r="C241" t="s">
        <v>2952</v>
      </c>
      <c r="D241" t="s">
        <v>2544</v>
      </c>
      <c r="E241" t="s">
        <v>106</v>
      </c>
      <c r="F241" s="86">
        <v>45187</v>
      </c>
      <c r="G241" s="77">
        <v>105091.14179199999</v>
      </c>
      <c r="H241" s="77">
        <v>-0.61210699999999996</v>
      </c>
      <c r="I241" s="77">
        <v>-0.64327047999999998</v>
      </c>
      <c r="J241" s="78">
        <f t="shared" si="3"/>
        <v>8.2321491423456106E-4</v>
      </c>
      <c r="K241" s="78">
        <f>I241/'סכום נכסי הקרן'!$C$42</f>
        <v>-6.6564986644260838E-6</v>
      </c>
    </row>
    <row r="242" spans="2:11">
      <c r="B242" t="s">
        <v>2953</v>
      </c>
      <c r="C242" t="s">
        <v>2954</v>
      </c>
      <c r="D242" t="s">
        <v>2544</v>
      </c>
      <c r="E242" t="s">
        <v>106</v>
      </c>
      <c r="F242" s="86">
        <v>45175</v>
      </c>
      <c r="G242" s="77">
        <v>94926.404488</v>
      </c>
      <c r="H242" s="77">
        <v>-0.64971000000000001</v>
      </c>
      <c r="I242" s="77">
        <v>-0.61674642899999998</v>
      </c>
      <c r="J242" s="78">
        <f t="shared" si="3"/>
        <v>7.8927119219539938E-4</v>
      </c>
      <c r="K242" s="78">
        <f>I242/'סכום נכסי הקרן'!$C$42</f>
        <v>-6.3820304344263652E-6</v>
      </c>
    </row>
    <row r="243" spans="2:11">
      <c r="B243" t="s">
        <v>2955</v>
      </c>
      <c r="C243" t="s">
        <v>2956</v>
      </c>
      <c r="D243" t="s">
        <v>2544</v>
      </c>
      <c r="E243" t="s">
        <v>106</v>
      </c>
      <c r="F243" s="86">
        <v>45180</v>
      </c>
      <c r="G243" s="77">
        <v>188632.3309</v>
      </c>
      <c r="H243" s="77">
        <v>-0.13165099999999999</v>
      </c>
      <c r="I243" s="77">
        <v>-0.24833556200000004</v>
      </c>
      <c r="J243" s="78">
        <f t="shared" si="3"/>
        <v>3.1780338866664853E-4</v>
      </c>
      <c r="K243" s="78">
        <f>I243/'סכום נכסי הקרן'!$C$42</f>
        <v>-2.569751586894678E-6</v>
      </c>
    </row>
    <row r="244" spans="2:11">
      <c r="B244" t="s">
        <v>2957</v>
      </c>
      <c r="C244" t="s">
        <v>2958</v>
      </c>
      <c r="D244" t="s">
        <v>2544</v>
      </c>
      <c r="E244" t="s">
        <v>106</v>
      </c>
      <c r="F244" s="86">
        <v>45180</v>
      </c>
      <c r="G244" s="77">
        <v>71555.064870000002</v>
      </c>
      <c r="H244" s="77">
        <v>-0.12377299999999999</v>
      </c>
      <c r="I244" s="77">
        <v>-8.8566163000000003E-2</v>
      </c>
      <c r="J244" s="78">
        <f t="shared" si="3"/>
        <v>1.1334110385125889E-4</v>
      </c>
      <c r="K244" s="78">
        <f>I244/'סכום נכסי הקרן'!$C$42</f>
        <v>-9.1647380697905319E-7</v>
      </c>
    </row>
    <row r="245" spans="2:11">
      <c r="B245" t="s">
        <v>2959</v>
      </c>
      <c r="C245" t="s">
        <v>2960</v>
      </c>
      <c r="D245" t="s">
        <v>2544</v>
      </c>
      <c r="E245" t="s">
        <v>106</v>
      </c>
      <c r="F245" s="86">
        <v>45197</v>
      </c>
      <c r="G245" s="77">
        <v>60438.329120000002</v>
      </c>
      <c r="H245" s="77">
        <v>-2.4933E-2</v>
      </c>
      <c r="I245" s="77">
        <v>-1.5069216000000002E-2</v>
      </c>
      <c r="J245" s="78">
        <f t="shared" si="3"/>
        <v>1.9284583612514097E-5</v>
      </c>
      <c r="K245" s="78">
        <f>I245/'סכום נכסי הקרן'!$C$42</f>
        <v>-1.5593474175582903E-7</v>
      </c>
    </row>
    <row r="246" spans="2:11">
      <c r="B246" t="s">
        <v>2961</v>
      </c>
      <c r="C246" t="s">
        <v>2962</v>
      </c>
      <c r="D246" t="s">
        <v>2544</v>
      </c>
      <c r="E246" t="s">
        <v>106</v>
      </c>
      <c r="F246" s="86">
        <v>45090</v>
      </c>
      <c r="G246" s="77">
        <v>45696.79062</v>
      </c>
      <c r="H246" s="77">
        <v>7.8681419999999997</v>
      </c>
      <c r="I246" s="77">
        <v>3.5954885469999995</v>
      </c>
      <c r="J246" s="78">
        <f t="shared" si="3"/>
        <v>-4.6012678770055654E-3</v>
      </c>
      <c r="K246" s="78">
        <f>I246/'סכום נכסי הקרן'!$C$42</f>
        <v>3.7205756295648416E-5</v>
      </c>
    </row>
    <row r="247" spans="2:11">
      <c r="B247" t="s">
        <v>2963</v>
      </c>
      <c r="C247" t="s">
        <v>2964</v>
      </c>
      <c r="D247" t="s">
        <v>2544</v>
      </c>
      <c r="E247" t="s">
        <v>106</v>
      </c>
      <c r="F247" s="86">
        <v>45090</v>
      </c>
      <c r="G247" s="77">
        <v>45696.79062</v>
      </c>
      <c r="H247" s="77">
        <v>7.7434349999999998</v>
      </c>
      <c r="I247" s="77">
        <v>3.5385011230000001</v>
      </c>
      <c r="J247" s="78">
        <f t="shared" si="3"/>
        <v>-4.5283391497917685E-3</v>
      </c>
      <c r="K247" s="78">
        <f>I247/'סכום נכסי הקרן'!$C$42</f>
        <v>3.6616056125130595E-5</v>
      </c>
    </row>
    <row r="248" spans="2:11">
      <c r="B248" t="s">
        <v>2965</v>
      </c>
      <c r="C248" t="s">
        <v>2966</v>
      </c>
      <c r="D248" t="s">
        <v>2544</v>
      </c>
      <c r="E248" t="s">
        <v>106</v>
      </c>
      <c r="F248" s="86">
        <v>45126</v>
      </c>
      <c r="G248" s="77">
        <v>144706.50362999999</v>
      </c>
      <c r="H248" s="77">
        <v>7.376773</v>
      </c>
      <c r="I248" s="77">
        <v>10.674670561000001</v>
      </c>
      <c r="J248" s="78">
        <f t="shared" si="3"/>
        <v>-1.3660735699166251E-2</v>
      </c>
      <c r="K248" s="78">
        <f>I248/'סכום נכסי הקרן'!$C$42</f>
        <v>1.1046042456741517E-4</v>
      </c>
    </row>
    <row r="249" spans="2:11">
      <c r="B249" t="s">
        <v>2967</v>
      </c>
      <c r="C249" t="s">
        <v>2968</v>
      </c>
      <c r="D249" t="s">
        <v>2544</v>
      </c>
      <c r="E249" t="s">
        <v>106</v>
      </c>
      <c r="F249" s="86">
        <v>45089</v>
      </c>
      <c r="G249" s="77">
        <v>76161.3177</v>
      </c>
      <c r="H249" s="77">
        <v>7.2556719999999997</v>
      </c>
      <c r="I249" s="77">
        <v>5.5260151009999996</v>
      </c>
      <c r="J249" s="78">
        <f t="shared" si="3"/>
        <v>-7.0718277751974628E-3</v>
      </c>
      <c r="K249" s="78">
        <f>I249/'סכום נכסי הקרן'!$C$42</f>
        <v>5.7182652217158898E-5</v>
      </c>
    </row>
    <row r="250" spans="2:11">
      <c r="B250" t="s">
        <v>2969</v>
      </c>
      <c r="C250" t="s">
        <v>2970</v>
      </c>
      <c r="D250" t="s">
        <v>2544</v>
      </c>
      <c r="E250" t="s">
        <v>106</v>
      </c>
      <c r="F250" s="86">
        <v>45089</v>
      </c>
      <c r="G250" s="77">
        <v>121858.10832</v>
      </c>
      <c r="H250" s="77">
        <v>7.2692439999999996</v>
      </c>
      <c r="I250" s="77">
        <v>8.8581631779999999</v>
      </c>
      <c r="J250" s="78">
        <f t="shared" si="3"/>
        <v>-1.1336089977038923E-2</v>
      </c>
      <c r="K250" s="78">
        <f>I250/'סכום נכסי הקרן'!$C$42</f>
        <v>9.1663387636916455E-5</v>
      </c>
    </row>
    <row r="251" spans="2:11">
      <c r="B251" t="s">
        <v>2971</v>
      </c>
      <c r="C251" t="s">
        <v>2972</v>
      </c>
      <c r="D251" t="s">
        <v>2544</v>
      </c>
      <c r="E251" t="s">
        <v>106</v>
      </c>
      <c r="F251" s="86">
        <v>45089</v>
      </c>
      <c r="G251" s="77">
        <v>60929.05416</v>
      </c>
      <c r="H251" s="77">
        <v>7.2692439999999996</v>
      </c>
      <c r="I251" s="77">
        <v>4.4290815889999999</v>
      </c>
      <c r="J251" s="78">
        <f t="shared" si="3"/>
        <v>-5.6680449885194613E-3</v>
      </c>
      <c r="K251" s="78">
        <f>I251/'סכום נכסי הקרן'!$C$42</f>
        <v>4.5831693818458228E-5</v>
      </c>
    </row>
    <row r="252" spans="2:11">
      <c r="B252" t="s">
        <v>2973</v>
      </c>
      <c r="C252" t="s">
        <v>2974</v>
      </c>
      <c r="D252" t="s">
        <v>2544</v>
      </c>
      <c r="E252" t="s">
        <v>106</v>
      </c>
      <c r="F252" s="86">
        <v>45126</v>
      </c>
      <c r="G252" s="77">
        <v>64999.056041999997</v>
      </c>
      <c r="H252" s="77">
        <v>7.1263500000000004</v>
      </c>
      <c r="I252" s="77">
        <v>4.6320600359999995</v>
      </c>
      <c r="J252" s="78">
        <f t="shared" si="3"/>
        <v>-5.9278033483909868E-3</v>
      </c>
      <c r="K252" s="78">
        <f>I252/'סכום נכסי הקרן'!$C$42</f>
        <v>4.7932094510501145E-5</v>
      </c>
    </row>
    <row r="253" spans="2:11">
      <c r="B253" t="s">
        <v>2975</v>
      </c>
      <c r="C253" t="s">
        <v>2976</v>
      </c>
      <c r="D253" t="s">
        <v>2544</v>
      </c>
      <c r="E253" t="s">
        <v>106</v>
      </c>
      <c r="F253" s="86">
        <v>45089</v>
      </c>
      <c r="G253" s="77">
        <v>76161.3177</v>
      </c>
      <c r="H253" s="77">
        <v>7.2019219999999997</v>
      </c>
      <c r="I253" s="77">
        <v>5.4850784819999996</v>
      </c>
      <c r="J253" s="78">
        <f t="shared" si="3"/>
        <v>-7.0194398041232451E-3</v>
      </c>
      <c r="K253" s="78">
        <f>I253/'סכום נכסי הקרן'!$C$42</f>
        <v>5.6759044173308325E-5</v>
      </c>
    </row>
    <row r="254" spans="2:11">
      <c r="B254" t="s">
        <v>2977</v>
      </c>
      <c r="C254" t="s">
        <v>2978</v>
      </c>
      <c r="D254" t="s">
        <v>2544</v>
      </c>
      <c r="E254" t="s">
        <v>106</v>
      </c>
      <c r="F254" s="86">
        <v>45089</v>
      </c>
      <c r="G254" s="77">
        <v>20246.5098</v>
      </c>
      <c r="H254" s="77">
        <v>7.0829940000000002</v>
      </c>
      <c r="I254" s="77">
        <v>1.4340590420000001</v>
      </c>
      <c r="J254" s="78">
        <f t="shared" si="3"/>
        <v>-1.8352136899975992E-3</v>
      </c>
      <c r="K254" s="78">
        <f>I254/'סכום נכסי הקרן'!$C$42</f>
        <v>1.4839499704356324E-5</v>
      </c>
    </row>
    <row r="255" spans="2:11">
      <c r="B255" t="s">
        <v>2979</v>
      </c>
      <c r="C255" t="s">
        <v>2980</v>
      </c>
      <c r="D255" t="s">
        <v>2544</v>
      </c>
      <c r="E255" t="s">
        <v>106</v>
      </c>
      <c r="F255" s="86">
        <v>45126</v>
      </c>
      <c r="G255" s="77">
        <v>76161.3177</v>
      </c>
      <c r="H255" s="77">
        <v>7.0523720000000001</v>
      </c>
      <c r="I255" s="77">
        <v>5.3711794780000002</v>
      </c>
      <c r="J255" s="78">
        <f t="shared" si="3"/>
        <v>-6.8736794098187195E-3</v>
      </c>
      <c r="K255" s="78">
        <f>I255/'סכום נכסי הקרן'!$C$42</f>
        <v>5.5580428658407882E-5</v>
      </c>
    </row>
    <row r="256" spans="2:11">
      <c r="B256" t="s">
        <v>2981</v>
      </c>
      <c r="C256" t="s">
        <v>2982</v>
      </c>
      <c r="D256" t="s">
        <v>2544</v>
      </c>
      <c r="E256" t="s">
        <v>106</v>
      </c>
      <c r="F256" s="86">
        <v>45126</v>
      </c>
      <c r="G256" s="77">
        <v>103579.392072</v>
      </c>
      <c r="H256" s="77">
        <v>7.0393819999999998</v>
      </c>
      <c r="I256" s="77">
        <v>7.2913487269999999</v>
      </c>
      <c r="J256" s="78">
        <f t="shared" si="3"/>
        <v>-9.3309847157164449E-3</v>
      </c>
      <c r="K256" s="78">
        <f>I256/'סכום נכסי הקרן'!$C$42</f>
        <v>7.545014822247141E-5</v>
      </c>
    </row>
    <row r="257" spans="2:11">
      <c r="B257" t="s">
        <v>2983</v>
      </c>
      <c r="C257" t="s">
        <v>2984</v>
      </c>
      <c r="D257" t="s">
        <v>2544</v>
      </c>
      <c r="E257" t="s">
        <v>106</v>
      </c>
      <c r="F257" s="86">
        <v>45126</v>
      </c>
      <c r="G257" s="77">
        <v>127951.01373599999</v>
      </c>
      <c r="H257" s="77">
        <v>7.0393819999999998</v>
      </c>
      <c r="I257" s="77">
        <v>9.0069601920000011</v>
      </c>
      <c r="J257" s="78">
        <f t="shared" si="3"/>
        <v>-1.1526510530953304E-2</v>
      </c>
      <c r="K257" s="78">
        <f>I257/'סכום נכסי הקרן'!$C$42</f>
        <v>9.3203124272991537E-5</v>
      </c>
    </row>
    <row r="258" spans="2:11">
      <c r="B258" t="s">
        <v>2985</v>
      </c>
      <c r="C258" t="s">
        <v>2986</v>
      </c>
      <c r="D258" t="s">
        <v>2544</v>
      </c>
      <c r="E258" t="s">
        <v>106</v>
      </c>
      <c r="F258" s="86">
        <v>45089</v>
      </c>
      <c r="G258" s="77">
        <v>60929.05416</v>
      </c>
      <c r="H258" s="77">
        <v>6.9371809999999998</v>
      </c>
      <c r="I258" s="77">
        <v>4.2267588210000007</v>
      </c>
      <c r="J258" s="78">
        <f t="shared" si="3"/>
        <v>-5.4091257231634353E-3</v>
      </c>
      <c r="K258" s="78">
        <f>I258/'סכום נכסי הקרן'!$C$42</f>
        <v>4.3738078027205093E-5</v>
      </c>
    </row>
    <row r="259" spans="2:11">
      <c r="B259" t="s">
        <v>2987</v>
      </c>
      <c r="C259" t="s">
        <v>2988</v>
      </c>
      <c r="D259" t="s">
        <v>2544</v>
      </c>
      <c r="E259" t="s">
        <v>106</v>
      </c>
      <c r="F259" s="86">
        <v>45127</v>
      </c>
      <c r="G259" s="77">
        <v>137090.37186000001</v>
      </c>
      <c r="H259" s="77">
        <v>6.8930420000000003</v>
      </c>
      <c r="I259" s="77">
        <v>9.4496973880000006</v>
      </c>
      <c r="J259" s="78">
        <f t="shared" si="3"/>
        <v>-1.2093096242819935E-2</v>
      </c>
      <c r="K259" s="78">
        <f>I259/'סכום נכסי הקרן'!$C$42</f>
        <v>9.7784524547827318E-5</v>
      </c>
    </row>
    <row r="260" spans="2:11">
      <c r="B260" t="s">
        <v>2989</v>
      </c>
      <c r="C260" t="s">
        <v>2990</v>
      </c>
      <c r="D260" t="s">
        <v>2544</v>
      </c>
      <c r="E260" t="s">
        <v>106</v>
      </c>
      <c r="F260" s="86">
        <v>45089</v>
      </c>
      <c r="G260" s="77">
        <v>60929.05416</v>
      </c>
      <c r="H260" s="77">
        <v>6.9192859999999996</v>
      </c>
      <c r="I260" s="77">
        <v>4.2158557499999993</v>
      </c>
      <c r="J260" s="78">
        <f t="shared" si="3"/>
        <v>-5.3951726957244027E-3</v>
      </c>
      <c r="K260" s="78">
        <f>I260/'סכום נכסי הקרן'!$C$42</f>
        <v>4.3625254137712058E-5</v>
      </c>
    </row>
    <row r="261" spans="2:11">
      <c r="B261" t="s">
        <v>2991</v>
      </c>
      <c r="C261" t="s">
        <v>2992</v>
      </c>
      <c r="D261" t="s">
        <v>2544</v>
      </c>
      <c r="E261" t="s">
        <v>106</v>
      </c>
      <c r="F261" s="86">
        <v>45127</v>
      </c>
      <c r="G261" s="77">
        <v>106625.84478</v>
      </c>
      <c r="H261" s="77">
        <v>6.8399419999999997</v>
      </c>
      <c r="I261" s="77">
        <v>7.2931459240000001</v>
      </c>
      <c r="J261" s="78">
        <f t="shared" si="3"/>
        <v>-9.3332846492906046E-3</v>
      </c>
      <c r="K261" s="78">
        <f>I261/'סכום נכסי הקרן'!$C$42</f>
        <v>7.5468745437487728E-5</v>
      </c>
    </row>
    <row r="262" spans="2:11">
      <c r="B262" t="s">
        <v>2993</v>
      </c>
      <c r="C262" t="s">
        <v>2994</v>
      </c>
      <c r="D262" t="s">
        <v>2544</v>
      </c>
      <c r="E262" t="s">
        <v>106</v>
      </c>
      <c r="F262" s="86">
        <v>45098</v>
      </c>
      <c r="G262" s="77">
        <v>202589.10508200002</v>
      </c>
      <c r="H262" s="77">
        <v>6.6847599999999998</v>
      </c>
      <c r="I262" s="77">
        <v>13.542594808</v>
      </c>
      <c r="J262" s="78">
        <f t="shared" si="3"/>
        <v>-1.7330915019419409E-2</v>
      </c>
      <c r="K262" s="78">
        <f>I262/'סכום נכסי הקרן'!$C$42</f>
        <v>1.401374181702161E-4</v>
      </c>
    </row>
    <row r="263" spans="2:11">
      <c r="B263" t="s">
        <v>2995</v>
      </c>
      <c r="C263" t="s">
        <v>2996</v>
      </c>
      <c r="D263" t="s">
        <v>2544</v>
      </c>
      <c r="E263" t="s">
        <v>106</v>
      </c>
      <c r="F263" s="86">
        <v>45098</v>
      </c>
      <c r="G263" s="77">
        <v>76161.3177</v>
      </c>
      <c r="H263" s="77">
        <v>6.7402119999999996</v>
      </c>
      <c r="I263" s="77">
        <v>5.1334346340000003</v>
      </c>
      <c r="J263" s="78">
        <f t="shared" si="3"/>
        <v>-6.5694293199293641E-3</v>
      </c>
      <c r="K263" s="78">
        <f>I263/'סכום נכסי הקרן'!$C$42</f>
        <v>5.3120268763366237E-5</v>
      </c>
    </row>
    <row r="264" spans="2:11">
      <c r="B264" t="s">
        <v>2997</v>
      </c>
      <c r="C264" t="s">
        <v>2998</v>
      </c>
      <c r="D264" t="s">
        <v>2544</v>
      </c>
      <c r="E264" t="s">
        <v>106</v>
      </c>
      <c r="F264" s="86">
        <v>45098</v>
      </c>
      <c r="G264" s="77">
        <v>60929.05416</v>
      </c>
      <c r="H264" s="77">
        <v>6.7409829999999999</v>
      </c>
      <c r="I264" s="77">
        <v>4.1072173149999998</v>
      </c>
      <c r="J264" s="78">
        <f t="shared" si="3"/>
        <v>-5.256144428872951E-3</v>
      </c>
      <c r="K264" s="78">
        <f>I264/'סכום נכסי הקרן'!$C$42</f>
        <v>4.2501074465293644E-5</v>
      </c>
    </row>
    <row r="265" spans="2:11">
      <c r="B265" t="s">
        <v>2999</v>
      </c>
      <c r="C265" t="s">
        <v>3000</v>
      </c>
      <c r="D265" t="s">
        <v>2544</v>
      </c>
      <c r="E265" t="s">
        <v>106</v>
      </c>
      <c r="F265" s="86">
        <v>45097</v>
      </c>
      <c r="G265" s="77">
        <v>121858.10832</v>
      </c>
      <c r="H265" s="77">
        <v>6.4184150000000004</v>
      </c>
      <c r="I265" s="77">
        <v>7.8213593140000004</v>
      </c>
      <c r="J265" s="78">
        <f t="shared" si="3"/>
        <v>-1.0009257127533967E-2</v>
      </c>
      <c r="K265" s="78">
        <f>I265/'סכום נכסי הקרן'!$C$42</f>
        <v>8.093464482877796E-5</v>
      </c>
    </row>
    <row r="266" spans="2:11">
      <c r="B266" t="s">
        <v>3001</v>
      </c>
      <c r="C266" t="s">
        <v>3002</v>
      </c>
      <c r="D266" t="s">
        <v>2544</v>
      </c>
      <c r="E266" t="s">
        <v>106</v>
      </c>
      <c r="F266" s="86">
        <v>45097</v>
      </c>
      <c r="G266" s="77">
        <v>129474.24009000002</v>
      </c>
      <c r="H266" s="77">
        <v>6.4118779999999997</v>
      </c>
      <c r="I266" s="77">
        <v>8.301730847</v>
      </c>
      <c r="J266" s="78">
        <f t="shared" si="3"/>
        <v>-1.0624004768898325E-2</v>
      </c>
      <c r="K266" s="78">
        <f>I266/'סכום נכסי הקרן'!$C$42</f>
        <v>8.5905481463225745E-5</v>
      </c>
    </row>
    <row r="267" spans="2:11">
      <c r="B267" t="s">
        <v>3003</v>
      </c>
      <c r="C267" t="s">
        <v>3004</v>
      </c>
      <c r="D267" t="s">
        <v>2544</v>
      </c>
      <c r="E267" t="s">
        <v>106</v>
      </c>
      <c r="F267" s="86">
        <v>45097</v>
      </c>
      <c r="G267" s="77">
        <v>144706.50362999999</v>
      </c>
      <c r="H267" s="77">
        <v>6.4118779999999997</v>
      </c>
      <c r="I267" s="77">
        <v>9.2784050640000011</v>
      </c>
      <c r="J267" s="78">
        <f t="shared" si="3"/>
        <v>-1.1873887682509974E-2</v>
      </c>
      <c r="K267" s="78">
        <f>I267/'סכום נכסי הקרן'!$C$42</f>
        <v>9.6012008691149988E-5</v>
      </c>
    </row>
    <row r="268" spans="2:11">
      <c r="B268" t="s">
        <v>3005</v>
      </c>
      <c r="C268" t="s">
        <v>3006</v>
      </c>
      <c r="D268" t="s">
        <v>2544</v>
      </c>
      <c r="E268" t="s">
        <v>106</v>
      </c>
      <c r="F268" s="86">
        <v>45098</v>
      </c>
      <c r="G268" s="77">
        <v>62036.065049999997</v>
      </c>
      <c r="H268" s="77">
        <v>6.1826660000000002</v>
      </c>
      <c r="I268" s="77">
        <v>3.8354824700000001</v>
      </c>
      <c r="J268" s="78">
        <f t="shared" ref="J268:J331" si="4">I268/$I$11</f>
        <v>-4.9083961890948463E-3</v>
      </c>
      <c r="K268" s="78">
        <f>I268/'סכום נכסי הקרן'!$C$42</f>
        <v>3.9689189435499445E-5</v>
      </c>
    </row>
    <row r="269" spans="2:11">
      <c r="B269" t="s">
        <v>3007</v>
      </c>
      <c r="C269" t="s">
        <v>3008</v>
      </c>
      <c r="D269" t="s">
        <v>2544</v>
      </c>
      <c r="E269" t="s">
        <v>106</v>
      </c>
      <c r="F269" s="86">
        <v>45050</v>
      </c>
      <c r="G269" s="77">
        <v>91393.58124</v>
      </c>
      <c r="H269" s="77">
        <v>5.9883559999999996</v>
      </c>
      <c r="I269" s="77">
        <v>5.4729732569999996</v>
      </c>
      <c r="J269" s="78">
        <f t="shared" si="4"/>
        <v>-7.0039483396926606E-3</v>
      </c>
      <c r="K269" s="78">
        <f>I269/'סכום נכסי הקרן'!$C$42</f>
        <v>5.6633780514318289E-5</v>
      </c>
    </row>
    <row r="270" spans="2:11">
      <c r="B270" t="s">
        <v>3009</v>
      </c>
      <c r="C270" t="s">
        <v>3010</v>
      </c>
      <c r="D270" t="s">
        <v>2544</v>
      </c>
      <c r="E270" t="s">
        <v>106</v>
      </c>
      <c r="F270" s="86">
        <v>45050</v>
      </c>
      <c r="G270" s="77">
        <v>53312.92239</v>
      </c>
      <c r="H270" s="77">
        <v>5.932658</v>
      </c>
      <c r="I270" s="77">
        <v>3.1628732660000005</v>
      </c>
      <c r="J270" s="78">
        <f t="shared" si="4"/>
        <v>-4.0476355209164523E-3</v>
      </c>
      <c r="K270" s="78">
        <f>I270/'סכום נכסי הקרן'!$C$42</f>
        <v>3.2729096586055016E-5</v>
      </c>
    </row>
    <row r="271" spans="2:11">
      <c r="B271" t="s">
        <v>3011</v>
      </c>
      <c r="C271" t="s">
        <v>3012</v>
      </c>
      <c r="D271" t="s">
        <v>2544</v>
      </c>
      <c r="E271" t="s">
        <v>106</v>
      </c>
      <c r="F271" s="86">
        <v>45105</v>
      </c>
      <c r="G271" s="77">
        <v>88246.623443999997</v>
      </c>
      <c r="H271" s="77">
        <v>5.2849570000000003</v>
      </c>
      <c r="I271" s="77">
        <v>4.663796219</v>
      </c>
      <c r="J271" s="78">
        <f t="shared" si="4"/>
        <v>-5.9684172114217882E-3</v>
      </c>
      <c r="K271" s="78">
        <f>I271/'סכום נכסי הקרן'!$C$42</f>
        <v>4.8260497361745751E-5</v>
      </c>
    </row>
    <row r="272" spans="2:11">
      <c r="B272" t="s">
        <v>3013</v>
      </c>
      <c r="C272" t="s">
        <v>3014</v>
      </c>
      <c r="D272" t="s">
        <v>2544</v>
      </c>
      <c r="E272" t="s">
        <v>106</v>
      </c>
      <c r="F272" s="86">
        <v>45131</v>
      </c>
      <c r="G272" s="77">
        <v>77684.544053999998</v>
      </c>
      <c r="H272" s="77">
        <v>4.8554060000000003</v>
      </c>
      <c r="I272" s="77">
        <v>3.7718998139999997</v>
      </c>
      <c r="J272" s="78">
        <f t="shared" si="4"/>
        <v>-4.8270273212029976E-3</v>
      </c>
      <c r="K272" s="78">
        <f>I272/'סכום נכסי הקרן'!$C$42</f>
        <v>3.9031242463108198E-5</v>
      </c>
    </row>
    <row r="273" spans="2:11">
      <c r="B273" t="s">
        <v>3015</v>
      </c>
      <c r="C273" t="s">
        <v>3016</v>
      </c>
      <c r="D273" t="s">
        <v>2544</v>
      </c>
      <c r="E273" t="s">
        <v>106</v>
      </c>
      <c r="F273" s="86">
        <v>45147</v>
      </c>
      <c r="G273" s="77">
        <v>20246.5098</v>
      </c>
      <c r="H273" s="77">
        <v>4.0789819999999999</v>
      </c>
      <c r="I273" s="77">
        <v>0.82585140000000001</v>
      </c>
      <c r="J273" s="78">
        <f t="shared" si="4"/>
        <v>-1.0568698713199029E-3</v>
      </c>
      <c r="K273" s="78">
        <f>I273/'סכום נכסי הקרן'!$C$42</f>
        <v>8.5458277847825572E-6</v>
      </c>
    </row>
    <row r="274" spans="2:11">
      <c r="B274" t="s">
        <v>3017</v>
      </c>
      <c r="C274" t="s">
        <v>3018</v>
      </c>
      <c r="D274" t="s">
        <v>2544</v>
      </c>
      <c r="E274" t="s">
        <v>106</v>
      </c>
      <c r="F274" s="86">
        <v>45147</v>
      </c>
      <c r="G274" s="77">
        <v>101232.549</v>
      </c>
      <c r="H274" s="77">
        <v>4.0780940000000001</v>
      </c>
      <c r="I274" s="77">
        <v>4.1283590050000001</v>
      </c>
      <c r="J274" s="78">
        <f t="shared" si="4"/>
        <v>-5.2832001621317256E-3</v>
      </c>
      <c r="K274" s="78">
        <f>I274/'סכום נכסי הקרן'!$C$42</f>
        <v>4.2719846561362334E-5</v>
      </c>
    </row>
    <row r="275" spans="2:11">
      <c r="B275" t="s">
        <v>3019</v>
      </c>
      <c r="C275" t="s">
        <v>3020</v>
      </c>
      <c r="D275" t="s">
        <v>2544</v>
      </c>
      <c r="E275" t="s">
        <v>106</v>
      </c>
      <c r="F275" s="86">
        <v>45082</v>
      </c>
      <c r="G275" s="77">
        <v>109331.15291999999</v>
      </c>
      <c r="H275" s="77">
        <v>3.404795</v>
      </c>
      <c r="I275" s="77">
        <v>3.7225015250000002</v>
      </c>
      <c r="J275" s="78">
        <f t="shared" si="4"/>
        <v>-4.763810665835152E-3</v>
      </c>
      <c r="K275" s="78">
        <f>I275/'סכום נכסי הקרן'!$C$42</f>
        <v>3.8520073903417054E-5</v>
      </c>
    </row>
    <row r="276" spans="2:11">
      <c r="B276" t="s">
        <v>3021</v>
      </c>
      <c r="C276" t="s">
        <v>3022</v>
      </c>
      <c r="D276" t="s">
        <v>2544</v>
      </c>
      <c r="E276" t="s">
        <v>106</v>
      </c>
      <c r="F276" s="86">
        <v>45181</v>
      </c>
      <c r="G276" s="77">
        <v>60184.311150000001</v>
      </c>
      <c r="H276" s="77">
        <v>1.4065369999999999</v>
      </c>
      <c r="I276" s="77">
        <v>0.84651446199999991</v>
      </c>
      <c r="J276" s="78">
        <f t="shared" si="4"/>
        <v>-1.0833130881952573E-3</v>
      </c>
      <c r="K276" s="78">
        <f>I276/'סכום נכסי הקרן'!$C$42</f>
        <v>8.7596470861221005E-6</v>
      </c>
    </row>
    <row r="277" spans="2:11">
      <c r="B277" t="s">
        <v>3023</v>
      </c>
      <c r="C277" t="s">
        <v>3024</v>
      </c>
      <c r="D277" t="s">
        <v>2544</v>
      </c>
      <c r="E277" t="s">
        <v>106</v>
      </c>
      <c r="F277" s="86">
        <v>45189</v>
      </c>
      <c r="G277" s="77">
        <v>60739.529399999992</v>
      </c>
      <c r="H277" s="77">
        <v>1.0168250000000001</v>
      </c>
      <c r="I277" s="77">
        <v>0.61761481100000004</v>
      </c>
      <c r="J277" s="78">
        <f t="shared" si="4"/>
        <v>-7.9038248990900319E-4</v>
      </c>
      <c r="K277" s="78">
        <f>I277/'סכום נכסי הקרן'!$C$42</f>
        <v>6.3910163646111486E-6</v>
      </c>
    </row>
    <row r="278" spans="2:11">
      <c r="B278" t="s">
        <v>3025</v>
      </c>
      <c r="C278" t="s">
        <v>3026</v>
      </c>
      <c r="D278" t="s">
        <v>2544</v>
      </c>
      <c r="E278" t="s">
        <v>106</v>
      </c>
      <c r="F278" s="86">
        <v>45169</v>
      </c>
      <c r="G278" s="77">
        <v>50616.2745</v>
      </c>
      <c r="H278" s="77">
        <v>1.2998700000000001</v>
      </c>
      <c r="I278" s="77">
        <v>0.65794581600000002</v>
      </c>
      <c r="J278" s="78">
        <f t="shared" si="4"/>
        <v>-8.4199543633562714E-4</v>
      </c>
      <c r="K278" s="78">
        <f>I278/'סכום נכסי הקרן'!$C$42</f>
        <v>6.8083575752904601E-6</v>
      </c>
    </row>
    <row r="279" spans="2:11">
      <c r="B279" t="s">
        <v>3027</v>
      </c>
      <c r="C279" t="s">
        <v>3028</v>
      </c>
      <c r="D279" t="s">
        <v>2544</v>
      </c>
      <c r="E279" t="s">
        <v>106</v>
      </c>
      <c r="F279" s="86">
        <v>45187</v>
      </c>
      <c r="G279" s="77">
        <v>68635.668221999993</v>
      </c>
      <c r="H279" s="77">
        <v>0.50063000000000002</v>
      </c>
      <c r="I279" s="77">
        <v>0.34361046700000009</v>
      </c>
      <c r="J279" s="78">
        <f t="shared" si="4"/>
        <v>-4.3972989576873255E-4</v>
      </c>
      <c r="K279" s="78">
        <f>I279/'סכום נכסי הקרן'!$C$42</f>
        <v>3.5556467858875221E-6</v>
      </c>
    </row>
    <row r="280" spans="2:11">
      <c r="B280" t="s">
        <v>3029</v>
      </c>
      <c r="C280" t="s">
        <v>3030</v>
      </c>
      <c r="D280" t="s">
        <v>2544</v>
      </c>
      <c r="E280" t="s">
        <v>106</v>
      </c>
      <c r="F280" s="86">
        <v>45173</v>
      </c>
      <c r="G280" s="77">
        <v>22061.655860999999</v>
      </c>
      <c r="H280" s="77">
        <v>0.93317700000000003</v>
      </c>
      <c r="I280" s="77">
        <v>0.20587439699999999</v>
      </c>
      <c r="J280" s="78">
        <f t="shared" si="4"/>
        <v>-2.6346440469248171E-4</v>
      </c>
      <c r="K280" s="78">
        <f>I280/'סכום נכסי הקרן'!$C$42</f>
        <v>2.1303676933379958E-6</v>
      </c>
    </row>
    <row r="281" spans="2:11">
      <c r="B281" t="s">
        <v>3031</v>
      </c>
      <c r="C281" t="s">
        <v>3032</v>
      </c>
      <c r="D281" t="s">
        <v>2544</v>
      </c>
      <c r="E281" t="s">
        <v>106</v>
      </c>
      <c r="F281" s="86">
        <v>45187</v>
      </c>
      <c r="G281" s="77">
        <v>63799.991820999996</v>
      </c>
      <c r="H281" s="77">
        <v>0.53651700000000002</v>
      </c>
      <c r="I281" s="77">
        <v>0.34229807799999995</v>
      </c>
      <c r="J281" s="78">
        <f t="shared" si="4"/>
        <v>-4.3805038733228522E-4</v>
      </c>
      <c r="K281" s="78">
        <f>I281/'סכום נכסי הקרן'!$C$42</f>
        <v>3.5420663156229633E-6</v>
      </c>
    </row>
    <row r="282" spans="2:11">
      <c r="B282" t="s">
        <v>3033</v>
      </c>
      <c r="C282" t="s">
        <v>3034</v>
      </c>
      <c r="D282" t="s">
        <v>2544</v>
      </c>
      <c r="E282" t="s">
        <v>106</v>
      </c>
      <c r="F282" s="86">
        <v>45176</v>
      </c>
      <c r="G282" s="77">
        <v>47274.976844999997</v>
      </c>
      <c r="H282" s="77">
        <v>4.2625999999999997E-2</v>
      </c>
      <c r="I282" s="77">
        <v>2.0151332000000001E-2</v>
      </c>
      <c r="J282" s="78">
        <f t="shared" si="4"/>
        <v>-2.5788338746855237E-5</v>
      </c>
      <c r="K282" s="78">
        <f>I282/'סכום נכסי הקרן'!$C$42</f>
        <v>2.0852397042128625E-7</v>
      </c>
    </row>
    <row r="283" spans="2:11">
      <c r="B283" t="s">
        <v>3035</v>
      </c>
      <c r="C283" t="s">
        <v>3036</v>
      </c>
      <c r="D283" t="s">
        <v>2544</v>
      </c>
      <c r="E283" t="s">
        <v>106</v>
      </c>
      <c r="F283" s="86">
        <v>45127</v>
      </c>
      <c r="G283" s="77">
        <v>286184</v>
      </c>
      <c r="H283" s="77">
        <v>-7.2257499999999997</v>
      </c>
      <c r="I283" s="77">
        <v>-20.678939999999997</v>
      </c>
      <c r="J283" s="78">
        <f t="shared" si="4"/>
        <v>2.6463536487111351E-2</v>
      </c>
      <c r="K283" s="78">
        <f>I283/'סכום נכסי הקרן'!$C$42</f>
        <v>-2.1398360529733483E-4</v>
      </c>
    </row>
    <row r="284" spans="2:11">
      <c r="B284" t="s">
        <v>3037</v>
      </c>
      <c r="C284" t="s">
        <v>3038</v>
      </c>
      <c r="D284" t="s">
        <v>2544</v>
      </c>
      <c r="E284" t="s">
        <v>106</v>
      </c>
      <c r="F284" s="86">
        <v>45040</v>
      </c>
      <c r="G284" s="77">
        <v>3863726.3</v>
      </c>
      <c r="H284" s="77">
        <v>-5.8936809999999999</v>
      </c>
      <c r="I284" s="77">
        <f>-227.7157+3.79571470169583</f>
        <v>-223.91998529830417</v>
      </c>
      <c r="J284" s="78">
        <f t="shared" si="4"/>
        <v>0.28655795225166814</v>
      </c>
      <c r="K284" s="78">
        <f>I284/'סכום נכסי הקרן'!$C$42</f>
        <v>-2.3171016382975791E-3</v>
      </c>
    </row>
    <row r="285" spans="2:11">
      <c r="B285" t="s">
        <v>3039</v>
      </c>
      <c r="C285" t="s">
        <v>3040</v>
      </c>
      <c r="D285" t="s">
        <v>2544</v>
      </c>
      <c r="E285" t="s">
        <v>106</v>
      </c>
      <c r="F285" s="86">
        <v>45061</v>
      </c>
      <c r="G285" s="77">
        <v>271687.5</v>
      </c>
      <c r="H285" s="77">
        <v>-5.8878339999999998</v>
      </c>
      <c r="I285" s="77">
        <v>-15.996510000000001</v>
      </c>
      <c r="J285" s="78">
        <f t="shared" si="4"/>
        <v>2.0471272998105399E-2</v>
      </c>
      <c r="K285" s="78">
        <f>I285/'סכום נכסי הקרן'!$C$42</f>
        <v>-1.6553028743131271E-4</v>
      </c>
    </row>
    <row r="286" spans="2:11">
      <c r="B286" t="s">
        <v>3041</v>
      </c>
      <c r="C286" t="s">
        <v>3042</v>
      </c>
      <c r="D286" t="s">
        <v>2544</v>
      </c>
      <c r="E286" t="s">
        <v>106</v>
      </c>
      <c r="F286" s="86">
        <v>45105</v>
      </c>
      <c r="G286" s="77">
        <v>182135</v>
      </c>
      <c r="H286" s="77">
        <v>-5.3006510000000002</v>
      </c>
      <c r="I286" s="77">
        <v>-9.6543399999999995</v>
      </c>
      <c r="J286" s="78">
        <f t="shared" si="4"/>
        <v>1.235498429073147E-2</v>
      </c>
      <c r="K286" s="78">
        <f>I286/'סכום נכסי הקרן'!$C$42</f>
        <v>-9.9902145853040413E-5</v>
      </c>
    </row>
    <row r="287" spans="2:11">
      <c r="B287" t="s">
        <v>3043</v>
      </c>
      <c r="C287" t="s">
        <v>2811</v>
      </c>
      <c r="D287" t="s">
        <v>2544</v>
      </c>
      <c r="E287" t="s">
        <v>106</v>
      </c>
      <c r="F287" s="86">
        <v>45133</v>
      </c>
      <c r="G287" s="77">
        <v>367200</v>
      </c>
      <c r="H287" s="77">
        <v>-4.4604249999999999</v>
      </c>
      <c r="I287" s="77">
        <v>-16.378679999999999</v>
      </c>
      <c r="J287" s="78">
        <f t="shared" si="4"/>
        <v>2.0960348827876136E-2</v>
      </c>
      <c r="K287" s="78">
        <f>I287/'סכום נכסי הקרן'!$C$42</f>
        <v>-1.6948494441259329E-4</v>
      </c>
    </row>
    <row r="288" spans="2:11">
      <c r="B288" t="s">
        <v>3044</v>
      </c>
      <c r="C288" t="s">
        <v>3045</v>
      </c>
      <c r="D288" t="s">
        <v>2544</v>
      </c>
      <c r="E288" t="s">
        <v>106</v>
      </c>
      <c r="F288" s="86">
        <v>45078</v>
      </c>
      <c r="G288" s="77">
        <v>92482.5</v>
      </c>
      <c r="H288" s="77">
        <v>-3.8800210000000002</v>
      </c>
      <c r="I288" s="77">
        <v>-3.5883400000000001</v>
      </c>
      <c r="J288" s="78">
        <f t="shared" si="4"/>
        <v>4.5921196404729234E-3</v>
      </c>
      <c r="K288" s="78">
        <f>I288/'סכום נכסי הקרן'!$C$42</f>
        <v>-3.7131783845431075E-5</v>
      </c>
    </row>
    <row r="289" spans="2:11">
      <c r="B289" t="s">
        <v>3046</v>
      </c>
      <c r="C289" t="s">
        <v>3047</v>
      </c>
      <c r="D289" t="s">
        <v>2544</v>
      </c>
      <c r="E289" t="s">
        <v>106</v>
      </c>
      <c r="F289" s="86">
        <v>45153</v>
      </c>
      <c r="G289" s="77">
        <v>374030</v>
      </c>
      <c r="H289" s="77">
        <v>-2.552918</v>
      </c>
      <c r="I289" s="77">
        <v>-9.5486800000000009</v>
      </c>
      <c r="J289" s="78">
        <f t="shared" si="4"/>
        <v>1.2219767627535573E-2</v>
      </c>
      <c r="K289" s="78">
        <f>I289/'סכום נכסי הקרן'!$C$42</f>
        <v>-9.8808786728456856E-5</v>
      </c>
    </row>
    <row r="290" spans="2:11">
      <c r="B290" t="s">
        <v>3048</v>
      </c>
      <c r="C290" t="s">
        <v>3049</v>
      </c>
      <c r="D290" t="s">
        <v>2544</v>
      </c>
      <c r="E290" t="s">
        <v>106</v>
      </c>
      <c r="F290" s="86">
        <v>45168</v>
      </c>
      <c r="G290" s="77">
        <v>151200</v>
      </c>
      <c r="H290" s="77">
        <v>-1.47584</v>
      </c>
      <c r="I290" s="77">
        <v>-2.2314699999999998</v>
      </c>
      <c r="J290" s="78">
        <f t="shared" si="4"/>
        <v>2.8556873691250309E-3</v>
      </c>
      <c r="K290" s="78">
        <f>I290/'סכום נכסי הקרן'!$C$42</f>
        <v>-2.30910286365183E-5</v>
      </c>
    </row>
    <row r="291" spans="2:11">
      <c r="B291" t="s">
        <v>3050</v>
      </c>
      <c r="C291" t="s">
        <v>2806</v>
      </c>
      <c r="D291" t="s">
        <v>2544</v>
      </c>
      <c r="E291" t="s">
        <v>106</v>
      </c>
      <c r="F291" s="86">
        <v>45043</v>
      </c>
      <c r="G291" s="77">
        <v>96225</v>
      </c>
      <c r="H291" s="77">
        <v>6.0635700000000003</v>
      </c>
      <c r="I291" s="77">
        <v>5.83467</v>
      </c>
      <c r="J291" s="78">
        <f t="shared" si="4"/>
        <v>-7.4668238524437909E-3</v>
      </c>
      <c r="K291" s="78">
        <f>I291/'סכום נכסי הקרן'!$C$42</f>
        <v>6.0376582277437854E-5</v>
      </c>
    </row>
    <row r="292" spans="2:11">
      <c r="B292" t="s">
        <v>3051</v>
      </c>
      <c r="C292" t="s">
        <v>3052</v>
      </c>
      <c r="D292" t="s">
        <v>2544</v>
      </c>
      <c r="E292" t="s">
        <v>106</v>
      </c>
      <c r="F292" s="86">
        <v>45085</v>
      </c>
      <c r="G292" s="77">
        <v>230940</v>
      </c>
      <c r="H292" s="77">
        <v>5.242578</v>
      </c>
      <c r="I292" s="77">
        <v>12.107209999999998</v>
      </c>
      <c r="J292" s="78">
        <f t="shared" si="4"/>
        <v>-1.5494004701987597E-2</v>
      </c>
      <c r="K292" s="78">
        <f>I292/'סכום נכסי הקרן'!$C$42</f>
        <v>1.2528419957173555E-4</v>
      </c>
    </row>
    <row r="293" spans="2:11">
      <c r="B293" t="s">
        <v>3053</v>
      </c>
      <c r="C293" t="s">
        <v>3054</v>
      </c>
      <c r="D293" t="s">
        <v>2544</v>
      </c>
      <c r="E293" t="s">
        <v>106</v>
      </c>
      <c r="F293" s="86">
        <v>45141</v>
      </c>
      <c r="G293" s="77">
        <v>346410</v>
      </c>
      <c r="H293" s="77">
        <v>4.2345230000000003</v>
      </c>
      <c r="I293" s="77">
        <v>14.668809999999999</v>
      </c>
      <c r="J293" s="78">
        <f t="shared" si="4"/>
        <v>-1.8772170558911814E-2</v>
      </c>
      <c r="K293" s="78">
        <f>I293/'סכום נכסי הקרן'!$C$42</f>
        <v>1.5179138046832178E-4</v>
      </c>
    </row>
    <row r="294" spans="2:11">
      <c r="B294" t="s">
        <v>3055</v>
      </c>
      <c r="C294" t="s">
        <v>3056</v>
      </c>
      <c r="D294" t="s">
        <v>2544</v>
      </c>
      <c r="E294" t="s">
        <v>106</v>
      </c>
      <c r="F294" s="86">
        <v>45162</v>
      </c>
      <c r="G294" s="77">
        <v>192450</v>
      </c>
      <c r="H294" s="77">
        <v>2.0365500000000001</v>
      </c>
      <c r="I294" s="77">
        <v>3.91934</v>
      </c>
      <c r="J294" s="78">
        <f t="shared" si="4"/>
        <v>-5.0157114965948451E-3</v>
      </c>
      <c r="K294" s="78">
        <f>I294/'סכום נכסי הקרן'!$C$42</f>
        <v>4.0556938778586155E-5</v>
      </c>
    </row>
    <row r="295" spans="2:11">
      <c r="B295" t="s">
        <v>3057</v>
      </c>
      <c r="C295" t="s">
        <v>3058</v>
      </c>
      <c r="D295" t="s">
        <v>2544</v>
      </c>
      <c r="E295" t="s">
        <v>106</v>
      </c>
      <c r="F295" s="86">
        <v>45183</v>
      </c>
      <c r="G295" s="77">
        <v>192450</v>
      </c>
      <c r="H295" s="77">
        <v>0.59201899999999996</v>
      </c>
      <c r="I295" s="77">
        <v>1.13934</v>
      </c>
      <c r="J295" s="78">
        <f t="shared" si="4"/>
        <v>-1.4580517986524189E-3</v>
      </c>
      <c r="K295" s="78">
        <f>I295/'סכום נכסי הקרן'!$C$42</f>
        <v>1.178977650012358E-5</v>
      </c>
    </row>
    <row r="296" spans="2:11">
      <c r="B296" t="s">
        <v>3059</v>
      </c>
      <c r="C296" t="s">
        <v>3060</v>
      </c>
      <c r="D296" t="s">
        <v>2544</v>
      </c>
      <c r="E296" t="s">
        <v>106</v>
      </c>
      <c r="F296" s="86">
        <v>45196</v>
      </c>
      <c r="G296" s="77">
        <v>461880</v>
      </c>
      <c r="H296" s="77">
        <v>-2.3725E-2</v>
      </c>
      <c r="I296" s="77">
        <v>-0.10958</v>
      </c>
      <c r="J296" s="78">
        <f t="shared" si="4"/>
        <v>1.4023321931673781E-4</v>
      </c>
      <c r="K296" s="78">
        <f>I296/'סכום נכסי הקרן'!$C$42</f>
        <v>-1.1339228929762333E-6</v>
      </c>
    </row>
    <row r="297" spans="2:11" s="94" customFormat="1">
      <c r="B297" s="79" t="s">
        <v>3061</v>
      </c>
      <c r="C297" s="79"/>
      <c r="D297" s="79"/>
      <c r="E297" s="79"/>
      <c r="F297" s="95"/>
      <c r="G297" s="81"/>
      <c r="H297" s="81"/>
      <c r="I297" s="81">
        <f>SUM(I298:I373)</f>
        <v>211.33875559300003</v>
      </c>
      <c r="J297" s="80">
        <f t="shared" si="4"/>
        <v>-0.27045732855630245</v>
      </c>
      <c r="K297" s="80">
        <f>I297/'סכום נכסי הקרן'!$C$42</f>
        <v>2.1869123301698459E-3</v>
      </c>
    </row>
    <row r="298" spans="2:11">
      <c r="B298" t="s">
        <v>3062</v>
      </c>
      <c r="C298" t="s">
        <v>3063</v>
      </c>
      <c r="D298" t="s">
        <v>2544</v>
      </c>
      <c r="E298" t="s">
        <v>120</v>
      </c>
      <c r="F298" s="86">
        <v>45166</v>
      </c>
      <c r="G298" s="77">
        <v>9742.4750280000007</v>
      </c>
      <c r="H298" s="77">
        <v>-0.41484100000000002</v>
      </c>
      <c r="I298" s="77">
        <v>-4.0415765999999999E-2</v>
      </c>
      <c r="J298" s="78">
        <f t="shared" si="4"/>
        <v>5.1721417935133734E-5</v>
      </c>
      <c r="K298" s="78">
        <f>I298/'סכום נכסי הקרן'!$C$42</f>
        <v>-4.182183090397015E-7</v>
      </c>
    </row>
    <row r="299" spans="2:11">
      <c r="B299" t="s">
        <v>3064</v>
      </c>
      <c r="C299" t="s">
        <v>3065</v>
      </c>
      <c r="D299" t="s">
        <v>2544</v>
      </c>
      <c r="E299" t="s">
        <v>120</v>
      </c>
      <c r="F299" s="86">
        <v>45166</v>
      </c>
      <c r="G299" s="77">
        <v>12665.217536</v>
      </c>
      <c r="H299" s="77">
        <v>-0.57118999999999998</v>
      </c>
      <c r="I299" s="77">
        <v>-7.234243600000001E-2</v>
      </c>
      <c r="J299" s="78">
        <f t="shared" si="4"/>
        <v>9.2579053600064514E-5</v>
      </c>
      <c r="K299" s="78">
        <f>I299/'סכום נכסי הקרן'!$C$42</f>
        <v>-7.4859230073068105E-7</v>
      </c>
    </row>
    <row r="300" spans="2:11">
      <c r="B300" t="s">
        <v>3066</v>
      </c>
      <c r="C300" t="s">
        <v>3067</v>
      </c>
      <c r="D300" t="s">
        <v>2544</v>
      </c>
      <c r="E300" t="s">
        <v>120</v>
      </c>
      <c r="F300" s="86">
        <v>45168</v>
      </c>
      <c r="G300" s="77">
        <v>64560.493284999997</v>
      </c>
      <c r="H300" s="77">
        <v>-1.1856409999999999</v>
      </c>
      <c r="I300" s="77">
        <v>-0.76545598099999979</v>
      </c>
      <c r="J300" s="78">
        <f t="shared" si="4"/>
        <v>9.7957981804053349E-4</v>
      </c>
      <c r="K300" s="78">
        <f>I300/'סכום נכסי הקרן'!$C$42</f>
        <v>-7.9208620224628632E-6</v>
      </c>
    </row>
    <row r="301" spans="2:11">
      <c r="B301" t="s">
        <v>3068</v>
      </c>
      <c r="C301" t="s">
        <v>3069</v>
      </c>
      <c r="D301" t="s">
        <v>2544</v>
      </c>
      <c r="E301" t="s">
        <v>120</v>
      </c>
      <c r="F301" s="86">
        <v>45168</v>
      </c>
      <c r="G301" s="77">
        <v>12665.217536</v>
      </c>
      <c r="H301" s="77">
        <v>-1.8423069999999999</v>
      </c>
      <c r="I301" s="77">
        <v>-0.233332229</v>
      </c>
      <c r="J301" s="78">
        <f t="shared" si="4"/>
        <v>2.9860311774977449E-4</v>
      </c>
      <c r="K301" s="78">
        <f>I301/'סכום נכסי הקרן'!$C$42</f>
        <v>-2.4144985958411478E-6</v>
      </c>
    </row>
    <row r="302" spans="2:11">
      <c r="B302" t="s">
        <v>3070</v>
      </c>
      <c r="C302" t="s">
        <v>3071</v>
      </c>
      <c r="D302" t="s">
        <v>2544</v>
      </c>
      <c r="E302" t="s">
        <v>106</v>
      </c>
      <c r="F302" s="86">
        <v>45166</v>
      </c>
      <c r="G302" s="77">
        <v>47801.229336999997</v>
      </c>
      <c r="H302" s="77">
        <v>0.83067599999999997</v>
      </c>
      <c r="I302" s="77">
        <v>0.39707315399999998</v>
      </c>
      <c r="J302" s="78">
        <f t="shared" si="4"/>
        <v>-5.0814789824485125E-4</v>
      </c>
      <c r="K302" s="78">
        <f>I302/'סכום נכסי הקרן'!$C$42</f>
        <v>4.1088733300499853E-6</v>
      </c>
    </row>
    <row r="303" spans="2:11">
      <c r="B303" t="s">
        <v>3072</v>
      </c>
      <c r="C303" t="s">
        <v>3073</v>
      </c>
      <c r="D303" t="s">
        <v>2544</v>
      </c>
      <c r="E303" t="s">
        <v>106</v>
      </c>
      <c r="F303" s="86">
        <v>45167</v>
      </c>
      <c r="G303" s="77">
        <v>33878.980036000001</v>
      </c>
      <c r="H303" s="77">
        <v>1.111299</v>
      </c>
      <c r="I303" s="77">
        <v>0.37649670500000004</v>
      </c>
      <c r="J303" s="78">
        <f t="shared" si="4"/>
        <v>-4.81815522944827E-4</v>
      </c>
      <c r="K303" s="78">
        <f>I303/'סכום נכסי הקרן'!$C$42</f>
        <v>3.8959502913818177E-6</v>
      </c>
    </row>
    <row r="304" spans="2:11">
      <c r="B304" t="s">
        <v>3074</v>
      </c>
      <c r="C304" t="s">
        <v>3075</v>
      </c>
      <c r="D304" t="s">
        <v>2544</v>
      </c>
      <c r="E304" t="s">
        <v>110</v>
      </c>
      <c r="F304" s="86">
        <v>45117</v>
      </c>
      <c r="G304" s="77">
        <v>15988.011511999999</v>
      </c>
      <c r="H304" s="77">
        <v>-4.4195580000000003</v>
      </c>
      <c r="I304" s="77">
        <v>-0.70659945800000001</v>
      </c>
      <c r="J304" s="78">
        <f t="shared" si="4"/>
        <v>9.0425914183977065E-4</v>
      </c>
      <c r="K304" s="78">
        <f>I304/'סכום נכסי הקרן'!$C$42</f>
        <v>-7.3118206022157198E-6</v>
      </c>
    </row>
    <row r="305" spans="2:11">
      <c r="B305" t="s">
        <v>3076</v>
      </c>
      <c r="C305" t="s">
        <v>3077</v>
      </c>
      <c r="D305" t="s">
        <v>2544</v>
      </c>
      <c r="E305" t="s">
        <v>113</v>
      </c>
      <c r="F305" s="86">
        <v>45167</v>
      </c>
      <c r="G305" s="77">
        <v>33002.286705999999</v>
      </c>
      <c r="H305" s="77">
        <v>-2.9015240000000002</v>
      </c>
      <c r="I305" s="77">
        <v>-0.95756934299999985</v>
      </c>
      <c r="J305" s="78">
        <f t="shared" si="4"/>
        <v>1.2254337624375206E-3</v>
      </c>
      <c r="K305" s="78">
        <f>I305/'סכום נכסי הקרן'!$C$42</f>
        <v>-9.9088319003459655E-6</v>
      </c>
    </row>
    <row r="306" spans="2:11">
      <c r="B306" t="s">
        <v>3078</v>
      </c>
      <c r="C306" t="s">
        <v>3079</v>
      </c>
      <c r="D306" t="s">
        <v>2544</v>
      </c>
      <c r="E306" t="s">
        <v>106</v>
      </c>
      <c r="F306" s="86">
        <v>45127</v>
      </c>
      <c r="G306" s="77">
        <v>27444.272757000002</v>
      </c>
      <c r="H306" s="77">
        <v>-8.0600310000000004</v>
      </c>
      <c r="I306" s="77">
        <v>-2.212016845</v>
      </c>
      <c r="J306" s="78">
        <f t="shared" si="4"/>
        <v>2.83079251101664E-3</v>
      </c>
      <c r="K306" s="78">
        <f>I306/'סכום נכסי הקרן'!$C$42</f>
        <v>-2.2889729331945251E-5</v>
      </c>
    </row>
    <row r="307" spans="2:11">
      <c r="B307" t="s">
        <v>3080</v>
      </c>
      <c r="C307" t="s">
        <v>3081</v>
      </c>
      <c r="D307" t="s">
        <v>2544</v>
      </c>
      <c r="E307" t="s">
        <v>106</v>
      </c>
      <c r="F307" s="86">
        <v>45127</v>
      </c>
      <c r="G307" s="77">
        <v>71415.302926999997</v>
      </c>
      <c r="H307" s="77">
        <v>-8.0337359999999993</v>
      </c>
      <c r="I307" s="77">
        <v>-5.7373168589999999</v>
      </c>
      <c r="J307" s="78">
        <f t="shared" si="4"/>
        <v>7.3422377566870253E-3</v>
      </c>
      <c r="K307" s="78">
        <f>I307/'סכום נכסי הקרן'!$C$42</f>
        <v>-5.9369181699932437E-5</v>
      </c>
    </row>
    <row r="308" spans="2:11">
      <c r="B308" t="s">
        <v>3082</v>
      </c>
      <c r="C308" t="s">
        <v>3083</v>
      </c>
      <c r="D308" t="s">
        <v>2544</v>
      </c>
      <c r="E308" t="s">
        <v>106</v>
      </c>
      <c r="F308" s="86">
        <v>45127</v>
      </c>
      <c r="G308" s="77">
        <v>62295.438458999997</v>
      </c>
      <c r="H308" s="77">
        <v>-8.0273629999999994</v>
      </c>
      <c r="I308" s="77">
        <v>-5.0006811950000003</v>
      </c>
      <c r="J308" s="78">
        <f t="shared" si="4"/>
        <v>6.399540269679883E-3</v>
      </c>
      <c r="K308" s="78">
        <f>I308/'סכום נכסי הקרן'!$C$42</f>
        <v>-5.1746549438640705E-5</v>
      </c>
    </row>
    <row r="309" spans="2:11">
      <c r="B309" t="s">
        <v>3084</v>
      </c>
      <c r="C309" t="s">
        <v>3085</v>
      </c>
      <c r="D309" t="s">
        <v>2544</v>
      </c>
      <c r="E309" t="s">
        <v>106</v>
      </c>
      <c r="F309" s="86">
        <v>45168</v>
      </c>
      <c r="G309" s="77">
        <v>20404.663759999999</v>
      </c>
      <c r="H309" s="77">
        <v>-2.4545110000000001</v>
      </c>
      <c r="I309" s="77">
        <v>-0.50083475500000008</v>
      </c>
      <c r="J309" s="78">
        <f t="shared" si="4"/>
        <v>6.4093511625624804E-4</v>
      </c>
      <c r="K309" s="78">
        <f>I309/'סכום נכסי הקרן'!$C$42</f>
        <v>-5.1825880114313117E-6</v>
      </c>
    </row>
    <row r="310" spans="2:11">
      <c r="B310" t="s">
        <v>3086</v>
      </c>
      <c r="C310" t="s">
        <v>3087</v>
      </c>
      <c r="D310" t="s">
        <v>2544</v>
      </c>
      <c r="E310" t="s">
        <v>106</v>
      </c>
      <c r="F310" s="86">
        <v>45166</v>
      </c>
      <c r="G310" s="77">
        <v>40809.327519999999</v>
      </c>
      <c r="H310" s="77">
        <v>-2.3915009999999999</v>
      </c>
      <c r="I310" s="77">
        <v>-0.9759554869999999</v>
      </c>
      <c r="J310" s="78">
        <f t="shared" si="4"/>
        <v>1.2489631306063574E-3</v>
      </c>
      <c r="K310" s="78">
        <f>I310/'סכום נכסי הקרן'!$C$42</f>
        <v>-1.0099089881685241E-5</v>
      </c>
    </row>
    <row r="311" spans="2:11">
      <c r="B311" t="s">
        <v>3088</v>
      </c>
      <c r="C311" t="s">
        <v>3089</v>
      </c>
      <c r="D311" t="s">
        <v>2544</v>
      </c>
      <c r="E311" t="s">
        <v>106</v>
      </c>
      <c r="F311" s="86">
        <v>45166</v>
      </c>
      <c r="G311" s="77">
        <v>12242.798256000002</v>
      </c>
      <c r="H311" s="77">
        <v>-2.354304</v>
      </c>
      <c r="I311" s="77">
        <v>-0.28823271099999997</v>
      </c>
      <c r="J311" s="78">
        <f t="shared" si="4"/>
        <v>3.688611149472614E-4</v>
      </c>
      <c r="K311" s="78">
        <f>I311/'סכום נכסי הקרן'!$C$42</f>
        <v>-2.9826032990281311E-6</v>
      </c>
    </row>
    <row r="312" spans="2:11">
      <c r="B312" t="s">
        <v>3090</v>
      </c>
      <c r="C312" t="s">
        <v>3091</v>
      </c>
      <c r="D312" t="s">
        <v>2544</v>
      </c>
      <c r="E312" t="s">
        <v>106</v>
      </c>
      <c r="F312" s="86">
        <v>45168</v>
      </c>
      <c r="G312" s="77">
        <v>16323.731008000001</v>
      </c>
      <c r="H312" s="77">
        <v>-2.3507289999999998</v>
      </c>
      <c r="I312" s="77">
        <v>-0.38372667599999999</v>
      </c>
      <c r="J312" s="78">
        <f t="shared" si="4"/>
        <v>4.9106796051460837E-4</v>
      </c>
      <c r="K312" s="78">
        <f>I312/'סכום נכסי הקרן'!$C$42</f>
        <v>-3.9707653090169174E-6</v>
      </c>
    </row>
    <row r="313" spans="2:11">
      <c r="B313" t="s">
        <v>3092</v>
      </c>
      <c r="C313" t="s">
        <v>3093</v>
      </c>
      <c r="D313" t="s">
        <v>2544</v>
      </c>
      <c r="E313" t="s">
        <v>106</v>
      </c>
      <c r="F313" s="86">
        <v>45189</v>
      </c>
      <c r="G313" s="77">
        <v>15303.497820000001</v>
      </c>
      <c r="H313" s="77">
        <v>-0.92649800000000004</v>
      </c>
      <c r="I313" s="77">
        <v>-0.141786618</v>
      </c>
      <c r="J313" s="78">
        <f t="shared" si="4"/>
        <v>1.8144911387271879E-4</v>
      </c>
      <c r="K313" s="78">
        <f>I313/'סכום נכסי הקרן'!$C$42</f>
        <v>-1.4671937586044543E-6</v>
      </c>
    </row>
    <row r="314" spans="2:11">
      <c r="B314" t="s">
        <v>3094</v>
      </c>
      <c r="C314" t="s">
        <v>3095</v>
      </c>
      <c r="D314" t="s">
        <v>2544</v>
      </c>
      <c r="E314" t="s">
        <v>106</v>
      </c>
      <c r="F314" s="86">
        <v>45189</v>
      </c>
      <c r="G314" s="77">
        <v>15303.497820000001</v>
      </c>
      <c r="H314" s="77">
        <v>-0.88827400000000001</v>
      </c>
      <c r="I314" s="77">
        <v>-0.13593693800000001</v>
      </c>
      <c r="J314" s="78">
        <f t="shared" si="4"/>
        <v>1.7396308121737353E-4</v>
      </c>
      <c r="K314" s="78">
        <f>I314/'סכום נכסי הקרן'!$C$42</f>
        <v>-1.4066618543465128E-6</v>
      </c>
    </row>
    <row r="315" spans="2:11">
      <c r="B315" t="s">
        <v>3096</v>
      </c>
      <c r="C315" t="s">
        <v>3097</v>
      </c>
      <c r="D315" t="s">
        <v>2544</v>
      </c>
      <c r="E315" t="s">
        <v>106</v>
      </c>
      <c r="F315" s="86">
        <v>45195</v>
      </c>
      <c r="G315" s="77">
        <v>15303.497820000001</v>
      </c>
      <c r="H315" s="77">
        <v>-0.216803</v>
      </c>
      <c r="I315" s="77">
        <v>-3.3178462000000006E-2</v>
      </c>
      <c r="J315" s="78">
        <f t="shared" si="4"/>
        <v>4.2459596078098665E-5</v>
      </c>
      <c r="K315" s="78">
        <f>I315/'סכום נכסי הקרן'!$C$42</f>
        <v>-3.4332741025316694E-7</v>
      </c>
    </row>
    <row r="316" spans="2:11">
      <c r="B316" t="s">
        <v>3098</v>
      </c>
      <c r="C316" t="s">
        <v>3099</v>
      </c>
      <c r="D316" t="s">
        <v>2544</v>
      </c>
      <c r="E316" t="s">
        <v>106</v>
      </c>
      <c r="F316" s="86">
        <v>45196</v>
      </c>
      <c r="G316" s="77">
        <v>15303.497820000001</v>
      </c>
      <c r="H316" s="77">
        <v>7.5056999999999999E-2</v>
      </c>
      <c r="I316" s="77">
        <v>1.1486392999999999E-2</v>
      </c>
      <c r="J316" s="78">
        <f t="shared" si="4"/>
        <v>-1.4699524262887769E-5</v>
      </c>
      <c r="K316" s="78">
        <f>I316/'סכום נכסי הקרן'!$C$42</f>
        <v>1.1886004727525056E-7</v>
      </c>
    </row>
    <row r="317" spans="2:11">
      <c r="B317" t="s">
        <v>3100</v>
      </c>
      <c r="C317" t="s">
        <v>3101</v>
      </c>
      <c r="D317" t="s">
        <v>2544</v>
      </c>
      <c r="E317" t="s">
        <v>120</v>
      </c>
      <c r="F317" s="86">
        <v>45176</v>
      </c>
      <c r="G317" s="77">
        <v>24369.717631</v>
      </c>
      <c r="H317" s="77">
        <v>-0.34638600000000003</v>
      </c>
      <c r="I317" s="77">
        <v>-8.4413397000000001E-2</v>
      </c>
      <c r="J317" s="78">
        <f t="shared" si="4"/>
        <v>1.0802666923500509E-4</v>
      </c>
      <c r="K317" s="78">
        <f>I317/'סכום נכסי הקרן'!$C$42</f>
        <v>-8.7350139927168558E-7</v>
      </c>
    </row>
    <row r="318" spans="2:11">
      <c r="B318" t="s">
        <v>3102</v>
      </c>
      <c r="C318" t="s">
        <v>3103</v>
      </c>
      <c r="D318" t="s">
        <v>2544</v>
      </c>
      <c r="E318" t="s">
        <v>120</v>
      </c>
      <c r="F318" s="86">
        <v>45161</v>
      </c>
      <c r="G318" s="77">
        <v>139104.21114299999</v>
      </c>
      <c r="H318" s="77">
        <v>0.42846499999999998</v>
      </c>
      <c r="I318" s="77">
        <v>0.59601300200000007</v>
      </c>
      <c r="J318" s="78">
        <f t="shared" si="4"/>
        <v>-7.6273792685794216E-4</v>
      </c>
      <c r="K318" s="78">
        <f>I318/'סכום נכסי הקרן'!$C$42</f>
        <v>6.1674830030962739E-6</v>
      </c>
    </row>
    <row r="319" spans="2:11">
      <c r="B319" t="s">
        <v>3104</v>
      </c>
      <c r="C319" t="s">
        <v>3105</v>
      </c>
      <c r="D319" t="s">
        <v>2544</v>
      </c>
      <c r="E319" t="s">
        <v>120</v>
      </c>
      <c r="F319" s="86">
        <v>45180</v>
      </c>
      <c r="G319" s="77">
        <v>12799.38164</v>
      </c>
      <c r="H319" s="77">
        <v>0.65029300000000001</v>
      </c>
      <c r="I319" s="77">
        <v>8.3233504999999985E-2</v>
      </c>
      <c r="J319" s="78">
        <f t="shared" si="4"/>
        <v>-1.0651672167517605E-4</v>
      </c>
      <c r="K319" s="78">
        <f>I319/'סכום נכסי הקרן'!$C$42</f>
        <v>8.6129199472669983E-7</v>
      </c>
    </row>
    <row r="320" spans="2:11">
      <c r="B320" t="s">
        <v>3106</v>
      </c>
      <c r="C320" t="s">
        <v>3107</v>
      </c>
      <c r="D320" t="s">
        <v>2544</v>
      </c>
      <c r="E320" t="s">
        <v>120</v>
      </c>
      <c r="F320" s="86">
        <v>45127</v>
      </c>
      <c r="G320" s="77">
        <v>69340.522784000001</v>
      </c>
      <c r="H320" s="77">
        <v>6.5191499999999998</v>
      </c>
      <c r="I320" s="77">
        <v>4.520412597</v>
      </c>
      <c r="J320" s="78">
        <f t="shared" si="4"/>
        <v>-5.7849243577043742E-3</v>
      </c>
      <c r="K320" s="78">
        <f>I320/'סכום נכסי הקרן'!$C$42</f>
        <v>4.6776777965289731E-5</v>
      </c>
    </row>
    <row r="321" spans="2:11">
      <c r="B321" t="s">
        <v>3108</v>
      </c>
      <c r="C321" t="s">
        <v>3109</v>
      </c>
      <c r="D321" t="s">
        <v>2544</v>
      </c>
      <c r="E321" t="s">
        <v>106</v>
      </c>
      <c r="F321" s="86">
        <v>45127</v>
      </c>
      <c r="G321" s="77">
        <v>112045.775603</v>
      </c>
      <c r="H321" s="77">
        <v>2.6752400000000001</v>
      </c>
      <c r="I321" s="77">
        <v>2.9974928850000002</v>
      </c>
      <c r="J321" s="78">
        <f t="shared" si="4"/>
        <v>-3.8359926733214653E-3</v>
      </c>
      <c r="K321" s="78">
        <f>I321/'סכום נכסי הקרן'!$C$42</f>
        <v>3.1017756924939554E-5</v>
      </c>
    </row>
    <row r="322" spans="2:11">
      <c r="B322" t="s">
        <v>3110</v>
      </c>
      <c r="C322" t="s">
        <v>3111</v>
      </c>
      <c r="D322" t="s">
        <v>2544</v>
      </c>
      <c r="E322" t="s">
        <v>106</v>
      </c>
      <c r="F322" s="86">
        <v>45127</v>
      </c>
      <c r="G322" s="77">
        <v>46522.447756000001</v>
      </c>
      <c r="H322" s="77">
        <v>2.6529829999999999</v>
      </c>
      <c r="I322" s="77">
        <v>1.234232679</v>
      </c>
      <c r="J322" s="78">
        <f t="shared" si="4"/>
        <v>-1.5794891582596446E-3</v>
      </c>
      <c r="K322" s="78">
        <f>I322/'סכום נכסי הקרן'!$C$42</f>
        <v>1.2771716462652737E-5</v>
      </c>
    </row>
    <row r="323" spans="2:11">
      <c r="B323" t="s">
        <v>3112</v>
      </c>
      <c r="C323" t="s">
        <v>3113</v>
      </c>
      <c r="D323" t="s">
        <v>2544</v>
      </c>
      <c r="E323" t="s">
        <v>106</v>
      </c>
      <c r="F323" s="86">
        <v>45127</v>
      </c>
      <c r="G323" s="77">
        <v>34879.584943000002</v>
      </c>
      <c r="H323" s="77">
        <v>2.6188570000000002</v>
      </c>
      <c r="I323" s="77">
        <v>0.91344630199999999</v>
      </c>
      <c r="J323" s="78">
        <f t="shared" si="4"/>
        <v>-1.1689680197337936E-3</v>
      </c>
      <c r="K323" s="78">
        <f>I323/'סכום נכסי הקרן'!$C$42</f>
        <v>9.4522510799624211E-6</v>
      </c>
    </row>
    <row r="324" spans="2:11">
      <c r="B324" t="s">
        <v>3114</v>
      </c>
      <c r="C324" t="s">
        <v>3115</v>
      </c>
      <c r="D324" t="s">
        <v>2544</v>
      </c>
      <c r="E324" t="s">
        <v>110</v>
      </c>
      <c r="F324" s="86">
        <v>45195</v>
      </c>
      <c r="G324" s="77">
        <v>32498.034262999998</v>
      </c>
      <c r="H324" s="77">
        <v>0.410551</v>
      </c>
      <c r="I324" s="77">
        <v>0.133420979</v>
      </c>
      <c r="J324" s="78">
        <f t="shared" si="4"/>
        <v>-1.7074332368644706E-4</v>
      </c>
      <c r="K324" s="78">
        <f>I324/'סכום נכסי הקרן'!$C$42</f>
        <v>1.3806269619583983E-6</v>
      </c>
    </row>
    <row r="325" spans="2:11">
      <c r="B325" t="s">
        <v>3116</v>
      </c>
      <c r="C325" t="s">
        <v>3117</v>
      </c>
      <c r="D325" t="s">
        <v>2544</v>
      </c>
      <c r="E325" t="s">
        <v>110</v>
      </c>
      <c r="F325" s="86">
        <v>45195</v>
      </c>
      <c r="G325" s="77">
        <v>32505.650394</v>
      </c>
      <c r="H325" s="77">
        <v>0.43388500000000002</v>
      </c>
      <c r="I325" s="77">
        <v>0.14103711100000002</v>
      </c>
      <c r="J325" s="78">
        <f t="shared" si="4"/>
        <v>-1.8048994450321315E-4</v>
      </c>
      <c r="K325" s="78">
        <f>I325/'סכום נכסי הקרן'!$C$42</f>
        <v>1.459437935044079E-6</v>
      </c>
    </row>
    <row r="326" spans="2:11">
      <c r="B326" t="s">
        <v>3118</v>
      </c>
      <c r="C326" t="s">
        <v>3119</v>
      </c>
      <c r="D326" t="s">
        <v>2544</v>
      </c>
      <c r="E326" t="s">
        <v>110</v>
      </c>
      <c r="F326" s="86">
        <v>45078</v>
      </c>
      <c r="G326" s="77">
        <v>160606.244958</v>
      </c>
      <c r="H326" s="77">
        <v>1.853596</v>
      </c>
      <c r="I326" s="77">
        <v>2.9769904280000001</v>
      </c>
      <c r="J326" s="78">
        <f t="shared" si="4"/>
        <v>-3.8097549880776889E-3</v>
      </c>
      <c r="K326" s="78">
        <f>I326/'סכום נכסי הקרן'!$C$42</f>
        <v>3.0805599548095599E-5</v>
      </c>
    </row>
    <row r="327" spans="2:11">
      <c r="B327" t="s">
        <v>3118</v>
      </c>
      <c r="C327" t="s">
        <v>3058</v>
      </c>
      <c r="D327" t="s">
        <v>2544</v>
      </c>
      <c r="E327" t="s">
        <v>110</v>
      </c>
      <c r="F327" s="86">
        <v>45078</v>
      </c>
      <c r="G327" s="77">
        <v>63171.337692000001</v>
      </c>
      <c r="H327" s="77">
        <v>1.853596</v>
      </c>
      <c r="I327" s="77">
        <v>1.1709411930000002</v>
      </c>
      <c r="J327" s="78">
        <f t="shared" si="4"/>
        <v>-1.4984929104304768E-3</v>
      </c>
      <c r="K327" s="78">
        <f>I327/'סכום נכסי הקרן'!$C$42</f>
        <v>1.2116782488333659E-5</v>
      </c>
    </row>
    <row r="328" spans="2:11">
      <c r="B328" t="s">
        <v>3120</v>
      </c>
      <c r="C328" t="s">
        <v>3121</v>
      </c>
      <c r="D328" t="s">
        <v>2544</v>
      </c>
      <c r="E328" t="s">
        <v>110</v>
      </c>
      <c r="F328" s="86">
        <v>45078</v>
      </c>
      <c r="G328" s="77">
        <v>40970.980857000002</v>
      </c>
      <c r="H328" s="77">
        <v>1.853596</v>
      </c>
      <c r="I328" s="77">
        <v>0.75943633300000002</v>
      </c>
      <c r="J328" s="78">
        <f t="shared" si="4"/>
        <v>-9.7187627160693669E-4</v>
      </c>
      <c r="K328" s="78">
        <f>I328/'סכום נכסי הקרן'!$C$42</f>
        <v>7.8585713063206989E-6</v>
      </c>
    </row>
    <row r="329" spans="2:11">
      <c r="B329" t="s">
        <v>3122</v>
      </c>
      <c r="C329" t="s">
        <v>3123</v>
      </c>
      <c r="D329" t="s">
        <v>2544</v>
      </c>
      <c r="E329" t="s">
        <v>110</v>
      </c>
      <c r="F329" s="86">
        <v>45181</v>
      </c>
      <c r="G329" s="77">
        <v>90592.744984000004</v>
      </c>
      <c r="H329" s="77">
        <v>1.755172</v>
      </c>
      <c r="I329" s="77">
        <v>1.5900584580000001</v>
      </c>
      <c r="J329" s="78">
        <f t="shared" si="4"/>
        <v>-2.0348514005032667E-3</v>
      </c>
      <c r="K329" s="78">
        <f>I329/'סכום נכסי הקרן'!$C$42</f>
        <v>1.6453766076808621E-5</v>
      </c>
    </row>
    <row r="330" spans="2:11">
      <c r="B330" t="s">
        <v>3124</v>
      </c>
      <c r="C330" t="s">
        <v>3125</v>
      </c>
      <c r="D330" t="s">
        <v>2544</v>
      </c>
      <c r="E330" t="s">
        <v>110</v>
      </c>
      <c r="F330" s="86">
        <v>45181</v>
      </c>
      <c r="G330" s="77">
        <v>32948.909263000001</v>
      </c>
      <c r="H330" s="77">
        <v>1.773339</v>
      </c>
      <c r="I330" s="77">
        <v>0.58429597999999994</v>
      </c>
      <c r="J330" s="78">
        <f t="shared" si="4"/>
        <v>-7.4774325889056614E-4</v>
      </c>
      <c r="K330" s="78">
        <f>I330/'סכום נכסי הקרן'!$C$42</f>
        <v>6.0462364299688208E-6</v>
      </c>
    </row>
    <row r="331" spans="2:11">
      <c r="B331" t="s">
        <v>3126</v>
      </c>
      <c r="C331" t="s">
        <v>3127</v>
      </c>
      <c r="D331" t="s">
        <v>2544</v>
      </c>
      <c r="E331" t="s">
        <v>110</v>
      </c>
      <c r="F331" s="86">
        <v>45176</v>
      </c>
      <c r="G331" s="77">
        <v>148276.94620400001</v>
      </c>
      <c r="H331" s="77">
        <v>1.713722</v>
      </c>
      <c r="I331" s="77">
        <v>2.5410549019999999</v>
      </c>
      <c r="J331" s="78">
        <f t="shared" si="4"/>
        <v>-3.2518736025555547E-3</v>
      </c>
      <c r="K331" s="78">
        <f>I331/'סכום נכסי הקרן'!$C$42</f>
        <v>2.6294582274934106E-5</v>
      </c>
    </row>
    <row r="332" spans="2:11">
      <c r="B332" t="s">
        <v>3128</v>
      </c>
      <c r="C332" t="s">
        <v>3129</v>
      </c>
      <c r="D332" t="s">
        <v>2544</v>
      </c>
      <c r="E332" t="s">
        <v>110</v>
      </c>
      <c r="F332" s="86">
        <v>45181</v>
      </c>
      <c r="G332" s="77">
        <v>127017.89648599998</v>
      </c>
      <c r="H332" s="77">
        <v>1.782421</v>
      </c>
      <c r="I332" s="77">
        <v>2.263993105</v>
      </c>
      <c r="J332" s="78">
        <f t="shared" ref="J332:J395" si="5">I332/$I$11</f>
        <v>-2.8973082827618837E-3</v>
      </c>
      <c r="K332" s="78">
        <f>I332/'סכום נכסי הקרן'!$C$42</f>
        <v>2.3427574478005525E-5</v>
      </c>
    </row>
    <row r="333" spans="2:11">
      <c r="B333" t="s">
        <v>3128</v>
      </c>
      <c r="C333" t="s">
        <v>3130</v>
      </c>
      <c r="D333" t="s">
        <v>2544</v>
      </c>
      <c r="E333" t="s">
        <v>110</v>
      </c>
      <c r="F333" s="86">
        <v>45181</v>
      </c>
      <c r="G333" s="77">
        <v>3202.8393219999998</v>
      </c>
      <c r="H333" s="77">
        <v>1.7824199999999999</v>
      </c>
      <c r="I333" s="77">
        <v>5.7088064000000001E-2</v>
      </c>
      <c r="J333" s="78">
        <f t="shared" si="5"/>
        <v>-7.3057519613797806E-5</v>
      </c>
      <c r="K333" s="78">
        <f>I333/'סכום נכסי הקרן'!$C$42</f>
        <v>5.9074158318390555E-7</v>
      </c>
    </row>
    <row r="334" spans="2:11">
      <c r="B334" t="s">
        <v>3131</v>
      </c>
      <c r="C334" t="s">
        <v>3132</v>
      </c>
      <c r="D334" t="s">
        <v>2544</v>
      </c>
      <c r="E334" t="s">
        <v>110</v>
      </c>
      <c r="F334" s="86">
        <v>45176</v>
      </c>
      <c r="G334" s="77">
        <v>46872.418244</v>
      </c>
      <c r="H334" s="77">
        <v>1.7318929999999999</v>
      </c>
      <c r="I334" s="77">
        <v>0.81178015200000009</v>
      </c>
      <c r="J334" s="78">
        <f t="shared" si="5"/>
        <v>-1.0388624209927977E-3</v>
      </c>
      <c r="K334" s="78">
        <f>I334/'סכום נכסי הקרן'!$C$42</f>
        <v>8.4002199161938904E-6</v>
      </c>
    </row>
    <row r="335" spans="2:11">
      <c r="B335" t="s">
        <v>3133</v>
      </c>
      <c r="C335" t="s">
        <v>3134</v>
      </c>
      <c r="D335" t="s">
        <v>2544</v>
      </c>
      <c r="E335" t="s">
        <v>110</v>
      </c>
      <c r="F335" s="86">
        <v>45176</v>
      </c>
      <c r="G335" s="77">
        <v>54756.685753999998</v>
      </c>
      <c r="H335" s="77">
        <v>1.7318929999999999</v>
      </c>
      <c r="I335" s="77">
        <v>0.94832723499999994</v>
      </c>
      <c r="J335" s="78">
        <f t="shared" si="5"/>
        <v>-1.2136063253311785E-3</v>
      </c>
      <c r="K335" s="78">
        <f>I335/'סכום נכסי הקרן'!$C$42</f>
        <v>9.8131954900470178E-6</v>
      </c>
    </row>
    <row r="336" spans="2:11">
      <c r="B336" t="s">
        <v>3135</v>
      </c>
      <c r="C336" t="s">
        <v>3136</v>
      </c>
      <c r="D336" t="s">
        <v>2544</v>
      </c>
      <c r="E336" t="s">
        <v>110</v>
      </c>
      <c r="F336" s="86">
        <v>45175</v>
      </c>
      <c r="G336" s="77">
        <v>48237.552557000003</v>
      </c>
      <c r="H336" s="77">
        <v>1.9286909999999999</v>
      </c>
      <c r="I336" s="77">
        <v>0.93035333200000014</v>
      </c>
      <c r="J336" s="78">
        <f t="shared" si="5"/>
        <v>-1.1906045158643348E-3</v>
      </c>
      <c r="K336" s="78">
        <f>I336/'סכום נכסי הקרן'!$C$42</f>
        <v>9.6272033373929399E-6</v>
      </c>
    </row>
    <row r="337" spans="2:11">
      <c r="B337" t="s">
        <v>3137</v>
      </c>
      <c r="C337" t="s">
        <v>3138</v>
      </c>
      <c r="D337" t="s">
        <v>2544</v>
      </c>
      <c r="E337" t="s">
        <v>110</v>
      </c>
      <c r="F337" s="86">
        <v>45183</v>
      </c>
      <c r="G337" s="77">
        <v>235338.42599600003</v>
      </c>
      <c r="H337" s="77">
        <v>1.849523</v>
      </c>
      <c r="I337" s="77">
        <v>4.3526372420000001</v>
      </c>
      <c r="J337" s="78">
        <f t="shared" si="5"/>
        <v>-5.5702165811606754E-3</v>
      </c>
      <c r="K337" s="78">
        <f>I337/'סכום נכסי הקרן'!$C$42</f>
        <v>4.5040655352479779E-5</v>
      </c>
    </row>
    <row r="338" spans="2:11">
      <c r="B338" t="s">
        <v>3137</v>
      </c>
      <c r="C338" t="s">
        <v>3139</v>
      </c>
      <c r="D338" t="s">
        <v>2544</v>
      </c>
      <c r="E338" t="s">
        <v>110</v>
      </c>
      <c r="F338" s="86">
        <v>45183</v>
      </c>
      <c r="G338" s="77">
        <v>52865.955316000007</v>
      </c>
      <c r="H338" s="77">
        <v>1.849523</v>
      </c>
      <c r="I338" s="77">
        <v>0.9777677589999999</v>
      </c>
      <c r="J338" s="78">
        <f t="shared" si="5"/>
        <v>-1.251282356166109E-3</v>
      </c>
      <c r="K338" s="78">
        <f>I338/'סכום נכסי הקרן'!$C$42</f>
        <v>1.0117843091295568E-5</v>
      </c>
    </row>
    <row r="339" spans="2:11">
      <c r="B339" t="s">
        <v>3140</v>
      </c>
      <c r="C339" t="s">
        <v>3141</v>
      </c>
      <c r="D339" t="s">
        <v>2544</v>
      </c>
      <c r="E339" t="s">
        <v>110</v>
      </c>
      <c r="F339" s="86">
        <v>45183</v>
      </c>
      <c r="G339" s="77">
        <v>34373.838991999997</v>
      </c>
      <c r="H339" s="77">
        <v>1.849523</v>
      </c>
      <c r="I339" s="77">
        <v>0.63575190100000001</v>
      </c>
      <c r="J339" s="78">
        <f t="shared" si="5"/>
        <v>-8.1359313527985019E-4</v>
      </c>
      <c r="K339" s="78">
        <f>I339/'סכום נכסי הקרן'!$C$42</f>
        <v>6.5786971600388755E-6</v>
      </c>
    </row>
    <row r="340" spans="2:11">
      <c r="B340" t="s">
        <v>3142</v>
      </c>
      <c r="C340" t="s">
        <v>3143</v>
      </c>
      <c r="D340" t="s">
        <v>2544</v>
      </c>
      <c r="E340" t="s">
        <v>110</v>
      </c>
      <c r="F340" s="86">
        <v>45183</v>
      </c>
      <c r="G340" s="77">
        <v>203340.28175200001</v>
      </c>
      <c r="H340" s="77">
        <v>1.854052</v>
      </c>
      <c r="I340" s="77">
        <v>3.7700342949999994</v>
      </c>
      <c r="J340" s="78">
        <f t="shared" si="5"/>
        <v>-4.8246399536626934E-3</v>
      </c>
      <c r="K340" s="78">
        <f>I340/'סכום נכסי הקרן'!$C$42</f>
        <v>3.9011938258861233E-5</v>
      </c>
    </row>
    <row r="341" spans="2:11">
      <c r="B341" t="s">
        <v>3144</v>
      </c>
      <c r="C341" t="s">
        <v>3145</v>
      </c>
      <c r="D341" t="s">
        <v>2544</v>
      </c>
      <c r="E341" t="s">
        <v>110</v>
      </c>
      <c r="F341" s="86">
        <v>45161</v>
      </c>
      <c r="G341" s="77">
        <v>41580.271397999997</v>
      </c>
      <c r="H341" s="77">
        <v>2.7316560000000001</v>
      </c>
      <c r="I341" s="77">
        <v>1.135829985</v>
      </c>
      <c r="J341" s="78">
        <f t="shared" si="5"/>
        <v>-1.4535599141543348E-3</v>
      </c>
      <c r="K341" s="78">
        <f>I341/'סכום נכסי הקרן'!$C$42</f>
        <v>1.1753455215553494E-5</v>
      </c>
    </row>
    <row r="342" spans="2:11">
      <c r="B342" t="s">
        <v>3146</v>
      </c>
      <c r="C342" t="s">
        <v>3147</v>
      </c>
      <c r="D342" t="s">
        <v>2544</v>
      </c>
      <c r="E342" t="s">
        <v>110</v>
      </c>
      <c r="F342" s="86">
        <v>45099</v>
      </c>
      <c r="G342" s="77">
        <v>121443.95135200002</v>
      </c>
      <c r="H342" s="77">
        <v>4.5984980000000002</v>
      </c>
      <c r="I342" s="77">
        <v>5.5845972439999993</v>
      </c>
      <c r="J342" s="78">
        <f t="shared" si="5"/>
        <v>-7.146797318064441E-3</v>
      </c>
      <c r="K342" s="78">
        <f>I342/'סכום נכסי הקרן'!$C$42</f>
        <v>5.7788854380576558E-5</v>
      </c>
    </row>
    <row r="343" spans="2:11">
      <c r="B343" t="s">
        <v>3146</v>
      </c>
      <c r="C343" t="s">
        <v>3148</v>
      </c>
      <c r="D343" t="s">
        <v>2544</v>
      </c>
      <c r="E343" t="s">
        <v>110</v>
      </c>
      <c r="F343" s="86">
        <v>45099</v>
      </c>
      <c r="G343" s="77">
        <v>50079.198718</v>
      </c>
      <c r="H343" s="77">
        <v>4.5984980000000002</v>
      </c>
      <c r="I343" s="77">
        <v>2.3028907739999998</v>
      </c>
      <c r="J343" s="78">
        <f t="shared" si="5"/>
        <v>-2.9470869407997266E-3</v>
      </c>
      <c r="K343" s="78">
        <f>I343/'סכום נכסי הקרן'!$C$42</f>
        <v>2.383008367094686E-5</v>
      </c>
    </row>
    <row r="344" spans="2:11">
      <c r="B344" t="s">
        <v>3146</v>
      </c>
      <c r="C344" t="s">
        <v>3149</v>
      </c>
      <c r="D344" t="s">
        <v>2544</v>
      </c>
      <c r="E344" t="s">
        <v>110</v>
      </c>
      <c r="F344" s="86">
        <v>45099</v>
      </c>
      <c r="G344" s="77">
        <v>32310.137955999999</v>
      </c>
      <c r="H344" s="77">
        <v>4.5984980000000002</v>
      </c>
      <c r="I344" s="77">
        <v>1.4857809349999997</v>
      </c>
      <c r="J344" s="78">
        <f t="shared" si="5"/>
        <v>-1.9014039397196817E-3</v>
      </c>
      <c r="K344" s="78">
        <f>I344/'סכום נכסי הקרן'!$C$42</f>
        <v>1.5374712686111815E-5</v>
      </c>
    </row>
    <row r="345" spans="2:11">
      <c r="B345" t="s">
        <v>3150</v>
      </c>
      <c r="C345" t="s">
        <v>3151</v>
      </c>
      <c r="D345" t="s">
        <v>2544</v>
      </c>
      <c r="E345" t="s">
        <v>110</v>
      </c>
      <c r="F345" s="86">
        <v>45148</v>
      </c>
      <c r="G345" s="77">
        <v>28192.389436000005</v>
      </c>
      <c r="H345" s="77">
        <v>4.620209</v>
      </c>
      <c r="I345" s="77">
        <v>1.3025473300000001</v>
      </c>
      <c r="J345" s="78">
        <f t="shared" si="5"/>
        <v>-1.666913719641552E-3</v>
      </c>
      <c r="K345" s="78">
        <f>I345/'סכום נכסי הקרן'!$C$42</f>
        <v>1.3478629646578469E-5</v>
      </c>
    </row>
    <row r="346" spans="2:11">
      <c r="B346" t="s">
        <v>3152</v>
      </c>
      <c r="C346" t="s">
        <v>3153</v>
      </c>
      <c r="D346" t="s">
        <v>2544</v>
      </c>
      <c r="E346" t="s">
        <v>110</v>
      </c>
      <c r="F346" s="86">
        <v>45148</v>
      </c>
      <c r="G346" s="77">
        <v>33968.252338999999</v>
      </c>
      <c r="H346" s="77">
        <v>4.7476659999999997</v>
      </c>
      <c r="I346" s="77">
        <v>1.6126992060000003</v>
      </c>
      <c r="J346" s="78">
        <f t="shared" si="5"/>
        <v>-2.0638255288093353E-3</v>
      </c>
      <c r="K346" s="78">
        <f>I346/'סכום נכסי הקרן'!$C$42</f>
        <v>1.6688050275305668E-5</v>
      </c>
    </row>
    <row r="347" spans="2:11">
      <c r="B347" t="s">
        <v>3152</v>
      </c>
      <c r="C347" t="s">
        <v>3154</v>
      </c>
      <c r="D347" t="s">
        <v>2544</v>
      </c>
      <c r="E347" t="s">
        <v>110</v>
      </c>
      <c r="F347" s="86">
        <v>45148</v>
      </c>
      <c r="G347" s="77">
        <v>22575.060892000001</v>
      </c>
      <c r="H347" s="77">
        <v>4.7476659999999997</v>
      </c>
      <c r="I347" s="77">
        <v>1.071788516</v>
      </c>
      <c r="J347" s="78">
        <f t="shared" si="5"/>
        <v>-1.3716038878024178E-3</v>
      </c>
      <c r="K347" s="78">
        <f>I347/'סכום נכסי הקרן'!$C$42</f>
        <v>1.109076049207359E-5</v>
      </c>
    </row>
    <row r="348" spans="2:11">
      <c r="B348" t="s">
        <v>3155</v>
      </c>
      <c r="C348" t="s">
        <v>3156</v>
      </c>
      <c r="D348" t="s">
        <v>2544</v>
      </c>
      <c r="E348" t="s">
        <v>110</v>
      </c>
      <c r="F348" s="86">
        <v>45133</v>
      </c>
      <c r="G348" s="77">
        <v>51047.884802</v>
      </c>
      <c r="H348" s="77">
        <v>4.992102</v>
      </c>
      <c r="I348" s="77">
        <v>2.5483623680000003</v>
      </c>
      <c r="J348" s="78">
        <f t="shared" si="5"/>
        <v>-3.261225213088751E-3</v>
      </c>
      <c r="K348" s="78">
        <f>I348/'סכום נכסי הקרן'!$C$42</f>
        <v>2.637019920308747E-5</v>
      </c>
    </row>
    <row r="349" spans="2:11">
      <c r="B349" t="s">
        <v>3157</v>
      </c>
      <c r="C349" t="s">
        <v>3158</v>
      </c>
      <c r="D349" t="s">
        <v>2544</v>
      </c>
      <c r="E349" t="s">
        <v>110</v>
      </c>
      <c r="F349" s="86">
        <v>45133</v>
      </c>
      <c r="G349" s="77">
        <v>217212.34007599999</v>
      </c>
      <c r="H349" s="77">
        <v>5.0346070000000003</v>
      </c>
      <c r="I349" s="77">
        <v>10.935787907</v>
      </c>
      <c r="J349" s="78">
        <f t="shared" si="5"/>
        <v>-1.3994896367618727E-2</v>
      </c>
      <c r="K349" s="78">
        <f>I349/'סכום נכסי הקרן'!$C$42</f>
        <v>1.1316244077824374E-4</v>
      </c>
    </row>
    <row r="350" spans="2:11">
      <c r="B350" t="s">
        <v>3159</v>
      </c>
      <c r="C350" t="s">
        <v>3160</v>
      </c>
      <c r="D350" t="s">
        <v>2544</v>
      </c>
      <c r="E350" t="s">
        <v>110</v>
      </c>
      <c r="F350" s="86">
        <v>45133</v>
      </c>
      <c r="G350" s="77">
        <v>67882.498057000004</v>
      </c>
      <c r="H350" s="77">
        <v>5.0346070000000003</v>
      </c>
      <c r="I350" s="77">
        <v>3.4176170720000001</v>
      </c>
      <c r="J350" s="78">
        <f t="shared" si="5"/>
        <v>-4.3736397554152524E-3</v>
      </c>
      <c r="K350" s="78">
        <f>I350/'סכום נכסי הקרן'!$C$42</f>
        <v>3.536516004167918E-5</v>
      </c>
    </row>
    <row r="351" spans="2:11">
      <c r="B351" t="s">
        <v>3161</v>
      </c>
      <c r="C351" t="s">
        <v>3162</v>
      </c>
      <c r="D351" t="s">
        <v>2544</v>
      </c>
      <c r="E351" t="s">
        <v>110</v>
      </c>
      <c r="F351" s="86">
        <v>45133</v>
      </c>
      <c r="G351" s="77">
        <v>90511.617131000006</v>
      </c>
      <c r="H351" s="77">
        <v>5.0363069999999999</v>
      </c>
      <c r="I351" s="77">
        <v>4.5584424829999994</v>
      </c>
      <c r="J351" s="78">
        <f t="shared" si="5"/>
        <v>-5.8335924845891018E-3</v>
      </c>
      <c r="K351" s="78">
        <f>I351/'סכום נכסי הקרן'!$C$42</f>
        <v>4.7170307426438436E-5</v>
      </c>
    </row>
    <row r="352" spans="2:11">
      <c r="B352" t="s">
        <v>3163</v>
      </c>
      <c r="C352" t="s">
        <v>3164</v>
      </c>
      <c r="D352" t="s">
        <v>2544</v>
      </c>
      <c r="E352" t="s">
        <v>110</v>
      </c>
      <c r="F352" s="86">
        <v>45127</v>
      </c>
      <c r="G352" s="77">
        <v>69311.965891999993</v>
      </c>
      <c r="H352" s="77">
        <v>6.2519559999999998</v>
      </c>
      <c r="I352" s="77">
        <v>4.3333536430000006</v>
      </c>
      <c r="J352" s="78">
        <f t="shared" si="5"/>
        <v>-5.5455387095802505E-3</v>
      </c>
      <c r="K352" s="78">
        <f>I352/'סכום נכסי הקרן'!$C$42</f>
        <v>4.4841110596456113E-5</v>
      </c>
    </row>
    <row r="353" spans="2:11">
      <c r="B353" t="s">
        <v>3163</v>
      </c>
      <c r="C353" t="s">
        <v>3165</v>
      </c>
      <c r="D353" t="s">
        <v>2544</v>
      </c>
      <c r="E353" t="s">
        <v>110</v>
      </c>
      <c r="F353" s="86">
        <v>45127</v>
      </c>
      <c r="G353" s="77">
        <v>130957.988772</v>
      </c>
      <c r="H353" s="77">
        <v>6.2519559999999998</v>
      </c>
      <c r="I353" s="77">
        <v>8.1874359000000005</v>
      </c>
      <c r="J353" s="78">
        <f t="shared" si="5"/>
        <v>-1.047773767299172E-2</v>
      </c>
      <c r="K353" s="78">
        <f>I353/'סכום נכסי הקרן'!$C$42</f>
        <v>8.4722768769715929E-5</v>
      </c>
    </row>
    <row r="354" spans="2:11">
      <c r="B354" t="s">
        <v>3166</v>
      </c>
      <c r="C354" t="s">
        <v>3167</v>
      </c>
      <c r="D354" t="s">
        <v>2544</v>
      </c>
      <c r="E354" t="s">
        <v>110</v>
      </c>
      <c r="F354" s="86">
        <v>45127</v>
      </c>
      <c r="G354" s="77">
        <v>15726.099618</v>
      </c>
      <c r="H354" s="77">
        <v>6.2519559999999998</v>
      </c>
      <c r="I354" s="77">
        <v>0.98318883800000012</v>
      </c>
      <c r="J354" s="78">
        <f t="shared" si="5"/>
        <v>-1.2582198936760597E-3</v>
      </c>
      <c r="K354" s="78">
        <f>I354/'סכום נכסי הקרן'!$C$42</f>
        <v>1.0173939875222681E-5</v>
      </c>
    </row>
    <row r="355" spans="2:11">
      <c r="B355" t="s">
        <v>3168</v>
      </c>
      <c r="C355" t="s">
        <v>3169</v>
      </c>
      <c r="D355" t="s">
        <v>2544</v>
      </c>
      <c r="E355" t="s">
        <v>110</v>
      </c>
      <c r="F355" s="86">
        <v>45127</v>
      </c>
      <c r="G355" s="77">
        <v>120615.155615</v>
      </c>
      <c r="H355" s="77">
        <v>6.2851059999999999</v>
      </c>
      <c r="I355" s="77">
        <v>7.5807903740000002</v>
      </c>
      <c r="J355" s="78">
        <f t="shared" si="5"/>
        <v>-9.7013929468092435E-3</v>
      </c>
      <c r="K355" s="78">
        <f>I355/'סכום נכסי הקרן'!$C$42</f>
        <v>7.8445261470455041E-5</v>
      </c>
    </row>
    <row r="356" spans="2:11">
      <c r="B356" t="s">
        <v>3170</v>
      </c>
      <c r="C356" t="s">
        <v>3171</v>
      </c>
      <c r="D356" t="s">
        <v>2544</v>
      </c>
      <c r="E356" t="s">
        <v>113</v>
      </c>
      <c r="F356" s="86">
        <v>45195</v>
      </c>
      <c r="G356" s="77">
        <v>27876.641666</v>
      </c>
      <c r="H356" s="77">
        <v>-0.19239300000000001</v>
      </c>
      <c r="I356" s="77">
        <v>-5.3632748000000001E-2</v>
      </c>
      <c r="J356" s="78">
        <f t="shared" si="5"/>
        <v>6.8635635269605132E-5</v>
      </c>
      <c r="K356" s="78">
        <f>I356/'סכום נכסי הקרן'!$C$42</f>
        <v>-5.5498631840139897E-7</v>
      </c>
    </row>
    <row r="357" spans="2:11">
      <c r="B357" t="s">
        <v>3172</v>
      </c>
      <c r="C357" t="s">
        <v>3173</v>
      </c>
      <c r="D357" t="s">
        <v>2544</v>
      </c>
      <c r="E357" t="s">
        <v>113</v>
      </c>
      <c r="F357" s="86">
        <v>45153</v>
      </c>
      <c r="G357" s="77">
        <v>115968.858268</v>
      </c>
      <c r="H357" s="77">
        <v>3.6715019999999998</v>
      </c>
      <c r="I357" s="77">
        <v>4.2577986479999996</v>
      </c>
      <c r="J357" s="78">
        <f t="shared" si="5"/>
        <v>-5.4488484359508458E-3</v>
      </c>
      <c r="K357" s="78">
        <f>I357/'סכום נכסי הקרן'!$C$42</f>
        <v>4.4059275056127532E-5</v>
      </c>
    </row>
    <row r="358" spans="2:11">
      <c r="B358" t="s">
        <v>3174</v>
      </c>
      <c r="C358" t="s">
        <v>3175</v>
      </c>
      <c r="D358" t="s">
        <v>2544</v>
      </c>
      <c r="E358" t="s">
        <v>113</v>
      </c>
      <c r="F358" s="86">
        <v>45153</v>
      </c>
      <c r="G358" s="77">
        <v>38659.484864999999</v>
      </c>
      <c r="H358" s="77">
        <v>3.6794720000000001</v>
      </c>
      <c r="I358" s="77">
        <v>1.4224649899999997</v>
      </c>
      <c r="J358" s="78">
        <f t="shared" si="5"/>
        <v>-1.8203763908838401E-3</v>
      </c>
      <c r="K358" s="78">
        <f>I358/'סכום נכסי הקרן'!$C$42</f>
        <v>1.4719525612504185E-5</v>
      </c>
    </row>
    <row r="359" spans="2:11">
      <c r="B359" t="s">
        <v>3176</v>
      </c>
      <c r="C359" t="s">
        <v>3177</v>
      </c>
      <c r="D359" t="s">
        <v>2544</v>
      </c>
      <c r="E359" t="s">
        <v>113</v>
      </c>
      <c r="F359" s="86">
        <v>45152</v>
      </c>
      <c r="G359" s="77">
        <v>39521.786423999998</v>
      </c>
      <c r="H359" s="77">
        <v>3.685997</v>
      </c>
      <c r="I359" s="77">
        <v>1.456771708</v>
      </c>
      <c r="J359" s="78">
        <f t="shared" si="5"/>
        <v>-1.8642798541922132E-3</v>
      </c>
      <c r="K359" s="78">
        <f>I359/'סכום נכסי הקרן'!$C$42</f>
        <v>1.5074528103132768E-5</v>
      </c>
    </row>
    <row r="360" spans="2:11">
      <c r="B360" t="s">
        <v>3178</v>
      </c>
      <c r="C360" t="s">
        <v>3179</v>
      </c>
      <c r="D360" t="s">
        <v>2544</v>
      </c>
      <c r="E360" t="s">
        <v>113</v>
      </c>
      <c r="F360" s="86">
        <v>45153</v>
      </c>
      <c r="G360" s="77">
        <v>83130.992205000002</v>
      </c>
      <c r="H360" s="77">
        <v>3.6946500000000002</v>
      </c>
      <c r="I360" s="77">
        <v>3.0713994790000001</v>
      </c>
      <c r="J360" s="78">
        <f t="shared" si="5"/>
        <v>-3.9305734326329734E-3</v>
      </c>
      <c r="K360" s="78">
        <f>I360/'סכום נכסי הקרן'!$C$42</f>
        <v>3.1782534976395108E-5</v>
      </c>
    </row>
    <row r="361" spans="2:11">
      <c r="B361" t="s">
        <v>3180</v>
      </c>
      <c r="C361" t="s">
        <v>3181</v>
      </c>
      <c r="D361" t="s">
        <v>2544</v>
      </c>
      <c r="E361" t="s">
        <v>113</v>
      </c>
      <c r="F361" s="86">
        <v>45113</v>
      </c>
      <c r="G361" s="77">
        <v>9345.6765130000003</v>
      </c>
      <c r="H361" s="77">
        <v>3.8126630000000001</v>
      </c>
      <c r="I361" s="77">
        <v>0.35631913600000004</v>
      </c>
      <c r="J361" s="78">
        <f t="shared" si="5"/>
        <v>-4.5599360782477215E-4</v>
      </c>
      <c r="K361" s="78">
        <f>I361/'סכום נכסי הקרן'!$C$42</f>
        <v>3.6871548231056031E-6</v>
      </c>
    </row>
    <row r="362" spans="2:11">
      <c r="B362" t="s">
        <v>3180</v>
      </c>
      <c r="C362" t="s">
        <v>3182</v>
      </c>
      <c r="D362" t="s">
        <v>2544</v>
      </c>
      <c r="E362" t="s">
        <v>113</v>
      </c>
      <c r="F362" s="86">
        <v>45113</v>
      </c>
      <c r="G362" s="77">
        <v>92450.724581000002</v>
      </c>
      <c r="H362" s="77">
        <v>3.8126630000000001</v>
      </c>
      <c r="I362" s="77">
        <v>3.5248344220000001</v>
      </c>
      <c r="J362" s="78">
        <f t="shared" si="5"/>
        <v>-4.510849411895535E-3</v>
      </c>
      <c r="K362" s="78">
        <f>I362/'סכום נכסי הקרן'!$C$42</f>
        <v>3.647463446848375E-5</v>
      </c>
    </row>
    <row r="363" spans="2:11">
      <c r="B363" t="s">
        <v>3183</v>
      </c>
      <c r="C363" t="s">
        <v>3184</v>
      </c>
      <c r="D363" t="s">
        <v>2544</v>
      </c>
      <c r="E363" t="s">
        <v>113</v>
      </c>
      <c r="F363" s="86">
        <v>45113</v>
      </c>
      <c r="G363" s="77">
        <v>96783.51769399998</v>
      </c>
      <c r="H363" s="77">
        <v>3.8285580000000001</v>
      </c>
      <c r="I363" s="77">
        <v>3.7054132979999999</v>
      </c>
      <c r="J363" s="78">
        <f t="shared" si="5"/>
        <v>-4.7419422857965937E-3</v>
      </c>
      <c r="K363" s="78">
        <f>I363/'סכום נכסי הקרן'!$C$42</f>
        <v>3.8343246637532089E-5</v>
      </c>
    </row>
    <row r="364" spans="2:11">
      <c r="B364" t="s">
        <v>3185</v>
      </c>
      <c r="C364" t="s">
        <v>3186</v>
      </c>
      <c r="D364" t="s">
        <v>2544</v>
      </c>
      <c r="E364" t="s">
        <v>113</v>
      </c>
      <c r="F364" s="86">
        <v>45113</v>
      </c>
      <c r="G364" s="77">
        <v>135532.11129999999</v>
      </c>
      <c r="H364" s="77">
        <v>3.853526</v>
      </c>
      <c r="I364" s="77">
        <v>5.2227651470000005</v>
      </c>
      <c r="J364" s="78">
        <f t="shared" si="5"/>
        <v>-6.6837485882375019E-3</v>
      </c>
      <c r="K364" s="78">
        <f>I364/'סכום נכסי הקרן'!$C$42</f>
        <v>5.4044651987786852E-5</v>
      </c>
    </row>
    <row r="365" spans="2:11">
      <c r="B365" t="s">
        <v>3187</v>
      </c>
      <c r="C365" t="s">
        <v>3188</v>
      </c>
      <c r="D365" t="s">
        <v>2544</v>
      </c>
      <c r="E365" t="s">
        <v>106</v>
      </c>
      <c r="F365" s="86">
        <v>45141</v>
      </c>
      <c r="G365" s="77">
        <v>61904.465393000006</v>
      </c>
      <c r="H365" s="77">
        <v>4.9148449999999997</v>
      </c>
      <c r="I365" s="77">
        <v>3.0425084029999998</v>
      </c>
      <c r="J365" s="78">
        <f t="shared" si="5"/>
        <v>-3.8936005489224007E-3</v>
      </c>
      <c r="K365" s="78">
        <f>I365/'סכום נכסי הקרן'!$C$42</f>
        <v>3.1483573008160794E-5</v>
      </c>
    </row>
    <row r="366" spans="2:11">
      <c r="B366" t="s">
        <v>3189</v>
      </c>
      <c r="C366" t="s">
        <v>3190</v>
      </c>
      <c r="D366" t="s">
        <v>2544</v>
      </c>
      <c r="E366" t="s">
        <v>120</v>
      </c>
      <c r="F366" s="86">
        <v>45127</v>
      </c>
      <c r="G366" s="77">
        <v>21401.4</v>
      </c>
      <c r="H366" s="77">
        <v>6.4510730000000001</v>
      </c>
      <c r="I366" s="77">
        <v>1.38062</v>
      </c>
      <c r="J366" s="78">
        <f t="shared" si="5"/>
        <v>-1.7668259468249182E-3</v>
      </c>
      <c r="K366" s="78">
        <f>I366/'סכום נכסי הקרן'!$C$42</f>
        <v>1.4286517836291725E-5</v>
      </c>
    </row>
    <row r="367" spans="2:11">
      <c r="B367" t="s">
        <v>3106</v>
      </c>
      <c r="C367" t="s">
        <v>3191</v>
      </c>
      <c r="D367" t="s">
        <v>2544</v>
      </c>
      <c r="E367" t="s">
        <v>120</v>
      </c>
      <c r="F367" s="86">
        <v>45127</v>
      </c>
      <c r="G367" s="77">
        <v>118983.17</v>
      </c>
      <c r="H367" s="77">
        <v>6.5191489999999996</v>
      </c>
      <c r="I367" s="77">
        <v>7.7566899999999999</v>
      </c>
      <c r="J367" s="78">
        <f t="shared" si="5"/>
        <v>-9.9264976267744755E-3</v>
      </c>
      <c r="K367" s="78">
        <f>I367/'סכום נכסי הקרן'!$C$42</f>
        <v>8.0265453227959657E-5</v>
      </c>
    </row>
    <row r="368" spans="2:11">
      <c r="B368" t="s">
        <v>3192</v>
      </c>
      <c r="C368" t="s">
        <v>3193</v>
      </c>
      <c r="D368" t="s">
        <v>2544</v>
      </c>
      <c r="E368" t="s">
        <v>110</v>
      </c>
      <c r="F368" s="86">
        <v>45196</v>
      </c>
      <c r="G368" s="77">
        <v>6546.69</v>
      </c>
      <c r="H368" s="77">
        <v>0.15687300000000001</v>
      </c>
      <c r="I368" s="77">
        <v>1.027E-2</v>
      </c>
      <c r="J368" s="78">
        <f t="shared" si="5"/>
        <v>-1.3142865143118244E-5</v>
      </c>
      <c r="K368" s="78">
        <f>I368/'סכום נכסי הקרן'!$C$42</f>
        <v>1.0627293402870886E-7</v>
      </c>
    </row>
    <row r="369" spans="2:11">
      <c r="B369" t="s">
        <v>3194</v>
      </c>
      <c r="C369" t="s">
        <v>3195</v>
      </c>
      <c r="D369" t="s">
        <v>2544</v>
      </c>
      <c r="E369" t="s">
        <v>110</v>
      </c>
      <c r="F369" s="86">
        <v>45145</v>
      </c>
      <c r="G369" s="77">
        <v>742944.41</v>
      </c>
      <c r="H369" s="77">
        <v>4.3713389999999999</v>
      </c>
      <c r="I369" s="77">
        <v>32.476619999999997</v>
      </c>
      <c r="J369" s="78">
        <f t="shared" si="5"/>
        <v>-4.1561425215608259E-2</v>
      </c>
      <c r="K369" s="78">
        <f>I369/'סכום נכסי הקרן'!$C$42</f>
        <v>3.3606481935106585E-4</v>
      </c>
    </row>
    <row r="370" spans="2:11">
      <c r="B370" t="s">
        <v>3196</v>
      </c>
      <c r="C370" t="s">
        <v>3197</v>
      </c>
      <c r="D370" t="s">
        <v>2544</v>
      </c>
      <c r="E370" t="s">
        <v>110</v>
      </c>
      <c r="F370" s="86">
        <v>45145</v>
      </c>
      <c r="G370" s="77">
        <v>1043010.06</v>
      </c>
      <c r="H370" s="77">
        <v>4.3713379999999997</v>
      </c>
      <c r="I370" s="77">
        <v>45.593499999999999</v>
      </c>
      <c r="J370" s="78">
        <f t="shared" si="5"/>
        <v>-5.834753864681224E-2</v>
      </c>
      <c r="K370" s="78">
        <f>I370/'סכום נכסי הקרן'!$C$42</f>
        <v>4.7179698321693644E-4</v>
      </c>
    </row>
    <row r="371" spans="2:11">
      <c r="B371" t="s">
        <v>3180</v>
      </c>
      <c r="C371" t="s">
        <v>2801</v>
      </c>
      <c r="D371" t="s">
        <v>2544</v>
      </c>
      <c r="E371" t="s">
        <v>113</v>
      </c>
      <c r="F371" s="86">
        <v>45113</v>
      </c>
      <c r="G371" s="77">
        <v>332546.21000000002</v>
      </c>
      <c r="H371" s="77">
        <v>3.8126639999999998</v>
      </c>
      <c r="I371" s="77">
        <v>12.678870000000002</v>
      </c>
      <c r="J371" s="78">
        <f t="shared" si="5"/>
        <v>-1.622557727138536E-2</v>
      </c>
      <c r="K371" s="78">
        <f>I371/'סכום נכסי הקרן'!$C$42</f>
        <v>1.3119968014299669E-4</v>
      </c>
    </row>
    <row r="372" spans="2:11">
      <c r="B372" t="s">
        <v>3183</v>
      </c>
      <c r="C372" t="s">
        <v>2799</v>
      </c>
      <c r="D372" t="s">
        <v>2544</v>
      </c>
      <c r="E372" t="s">
        <v>113</v>
      </c>
      <c r="F372" s="86">
        <v>45113</v>
      </c>
      <c r="G372" s="77">
        <v>81682.94</v>
      </c>
      <c r="H372" s="77">
        <v>3.82856</v>
      </c>
      <c r="I372" s="77">
        <v>3.1272800000000003</v>
      </c>
      <c r="J372" s="78">
        <f t="shared" si="5"/>
        <v>-4.0020856187702849E-3</v>
      </c>
      <c r="K372" s="78">
        <f>I372/'סכום נכסי הקרן'!$C$42</f>
        <v>3.2360781025248363E-5</v>
      </c>
    </row>
    <row r="373" spans="2:11">
      <c r="B373" t="s">
        <v>3198</v>
      </c>
      <c r="C373" t="s">
        <v>3199</v>
      </c>
      <c r="D373" t="s">
        <v>2544</v>
      </c>
      <c r="E373" t="s">
        <v>106</v>
      </c>
      <c r="F373" s="86">
        <v>45127</v>
      </c>
      <c r="G373" s="77">
        <v>106447.98</v>
      </c>
      <c r="H373" s="77">
        <v>7.2919090000000004</v>
      </c>
      <c r="I373" s="77">
        <v>7.7620899999999997</v>
      </c>
      <c r="J373" s="78">
        <f t="shared" si="5"/>
        <v>-9.9334081887776718E-3</v>
      </c>
      <c r="K373" s="78">
        <f>I373/'סכום נכסי הקרן'!$C$42</f>
        <v>8.0321331888500561E-5</v>
      </c>
    </row>
    <row r="374" spans="2:11">
      <c r="B374" s="79" t="s">
        <v>1907</v>
      </c>
      <c r="C374" s="16"/>
      <c r="D374" s="16"/>
      <c r="G374" s="81"/>
      <c r="I374" s="81">
        <v>-3.5937513129999994</v>
      </c>
      <c r="J374" s="80">
        <f t="shared" si="5"/>
        <v>4.599044680103517E-3</v>
      </c>
      <c r="K374" s="80">
        <f>I374/'סכום נכסי הקרן'!$C$42</f>
        <v>-3.7187779571765806E-5</v>
      </c>
    </row>
    <row r="375" spans="2:11">
      <c r="B375" t="s">
        <v>3200</v>
      </c>
      <c r="C375" t="s">
        <v>3201</v>
      </c>
      <c r="D375" t="s">
        <v>2544</v>
      </c>
      <c r="E375" t="s">
        <v>102</v>
      </c>
      <c r="F375" s="86">
        <v>45119</v>
      </c>
      <c r="G375" s="77">
        <v>95699.3</v>
      </c>
      <c r="H375" s="77">
        <v>-2.955406</v>
      </c>
      <c r="I375" s="77">
        <v>-2.8283028539999999</v>
      </c>
      <c r="J375" s="78">
        <f t="shared" si="5"/>
        <v>3.6194744882199073E-3</v>
      </c>
      <c r="K375" s="78">
        <f>I375/'סכום נכסי הקרן'!$C$42</f>
        <v>-2.9266995386207497E-5</v>
      </c>
    </row>
    <row r="376" spans="2:11">
      <c r="B376" t="s">
        <v>3202</v>
      </c>
      <c r="C376" t="s">
        <v>3203</v>
      </c>
      <c r="D376" t="s">
        <v>2544</v>
      </c>
      <c r="E376" t="s">
        <v>102</v>
      </c>
      <c r="F376" s="86">
        <v>45196</v>
      </c>
      <c r="G376" s="77">
        <v>47849.65</v>
      </c>
      <c r="H376" s="77">
        <v>-0.97551600000000005</v>
      </c>
      <c r="I376" s="77">
        <v>-0.46678099200000001</v>
      </c>
      <c r="J376" s="78">
        <f t="shared" si="5"/>
        <v>5.9735536798704539E-4</v>
      </c>
      <c r="K376" s="78">
        <f>I376/'סכום נכסי הקרן'!$C$42</f>
        <v>-4.8302030738725688E-6</v>
      </c>
    </row>
    <row r="377" spans="2:11">
      <c r="B377" t="s">
        <v>3204</v>
      </c>
      <c r="C377" t="s">
        <v>3205</v>
      </c>
      <c r="D377" t="s">
        <v>2544</v>
      </c>
      <c r="E377" t="s">
        <v>102</v>
      </c>
      <c r="F377" s="86">
        <v>45196</v>
      </c>
      <c r="G377" s="77">
        <v>47849.65</v>
      </c>
      <c r="H377" s="77">
        <v>-0.62417900000000004</v>
      </c>
      <c r="I377" s="77">
        <v>-0.29866746699999996</v>
      </c>
      <c r="J377" s="78">
        <f t="shared" si="5"/>
        <v>3.8221482389656455E-4</v>
      </c>
      <c r="K377" s="78">
        <f>I377/'סכום נכסי הקרן'!$C$42</f>
        <v>-3.0905811116857425E-6</v>
      </c>
    </row>
    <row r="378" spans="2:11">
      <c r="B378" s="79" t="s">
        <v>832</v>
      </c>
      <c r="C378" s="16"/>
      <c r="D378" s="16"/>
      <c r="G378" s="81"/>
      <c r="I378" s="81">
        <v>0</v>
      </c>
      <c r="J378" s="80">
        <f t="shared" si="5"/>
        <v>0</v>
      </c>
      <c r="K378" s="80">
        <f>I378/'סכום נכסי הקרן'!$C$42</f>
        <v>0</v>
      </c>
    </row>
    <row r="379" spans="2:11">
      <c r="B379" t="s">
        <v>209</v>
      </c>
      <c r="C379" t="s">
        <v>209</v>
      </c>
      <c r="D379" t="s">
        <v>209</v>
      </c>
      <c r="E379" t="s">
        <v>209</v>
      </c>
      <c r="G379" s="90">
        <v>0</v>
      </c>
      <c r="H379" s="90">
        <v>0</v>
      </c>
      <c r="I379" s="90">
        <v>0</v>
      </c>
      <c r="J379" s="88">
        <f t="shared" si="5"/>
        <v>0</v>
      </c>
      <c r="K379" s="88">
        <f>I379/'סכום נכסי הקרן'!$C$42</f>
        <v>0</v>
      </c>
    </row>
    <row r="380" spans="2:11" s="94" customFormat="1">
      <c r="B380" s="79" t="s">
        <v>3206</v>
      </c>
      <c r="C380" s="79"/>
      <c r="D380" s="79"/>
      <c r="E380" s="79"/>
      <c r="F380" s="95"/>
      <c r="G380" s="81"/>
      <c r="H380" s="81"/>
      <c r="I380" s="81">
        <f>I381+I391+I393+I395</f>
        <v>68.613104718999992</v>
      </c>
      <c r="J380" s="80">
        <f t="shared" si="5"/>
        <v>-8.7806502665284031E-2</v>
      </c>
      <c r="K380" s="80">
        <f>I380/'סכום נכסי הקרן'!$C$42</f>
        <v>7.1000155319446727E-4</v>
      </c>
    </row>
    <row r="381" spans="2:11" s="94" customFormat="1">
      <c r="B381" s="79" t="s">
        <v>1897</v>
      </c>
      <c r="C381" s="79"/>
      <c r="D381" s="79"/>
      <c r="E381" s="79"/>
      <c r="F381" s="95"/>
      <c r="G381" s="81"/>
      <c r="H381" s="81"/>
      <c r="I381" s="81">
        <v>69.926925399999988</v>
      </c>
      <c r="J381" s="80">
        <f t="shared" si="5"/>
        <v>-8.9487843272160625E-2</v>
      </c>
      <c r="K381" s="80">
        <f>I381/'סכום נכסי הקרן'!$C$42</f>
        <v>7.2359683835098777E-4</v>
      </c>
    </row>
    <row r="382" spans="2:11">
      <c r="B382" t="s">
        <v>3207</v>
      </c>
      <c r="C382" t="s">
        <v>3208</v>
      </c>
      <c r="D382" t="s">
        <v>2544</v>
      </c>
      <c r="E382" t="s">
        <v>106</v>
      </c>
      <c r="F382" s="86">
        <v>45068</v>
      </c>
      <c r="G382" s="77">
        <v>76410.490525999994</v>
      </c>
      <c r="H382" s="77">
        <v>3.9851939999999999</v>
      </c>
      <c r="I382" s="77">
        <v>3.0451061739999998</v>
      </c>
      <c r="J382" s="78">
        <f t="shared" si="5"/>
        <v>-3.8969250040271431E-3</v>
      </c>
      <c r="K382" s="78">
        <f>I382/'סכום נכסי הקרן'!$C$42</f>
        <v>3.1510454482951905E-5</v>
      </c>
    </row>
    <row r="383" spans="2:11">
      <c r="B383" t="s">
        <v>3209</v>
      </c>
      <c r="C383" t="s">
        <v>3210</v>
      </c>
      <c r="D383" t="s">
        <v>2544</v>
      </c>
      <c r="E383" t="s">
        <v>199</v>
      </c>
      <c r="F383" s="86">
        <v>44909</v>
      </c>
      <c r="G383" s="77">
        <v>264854.18222100002</v>
      </c>
      <c r="H383" s="77">
        <v>16.011657</v>
      </c>
      <c r="I383" s="77">
        <v>42.407544396999995</v>
      </c>
      <c r="J383" s="78">
        <f t="shared" si="5"/>
        <v>-5.4270363881262967E-2</v>
      </c>
      <c r="K383" s="78">
        <f>I383/'סכום נכסי הקרן'!$C$42</f>
        <v>4.3882903291352706E-4</v>
      </c>
    </row>
    <row r="384" spans="2:11">
      <c r="B384" t="s">
        <v>3211</v>
      </c>
      <c r="C384" t="s">
        <v>3212</v>
      </c>
      <c r="D384" t="s">
        <v>2544</v>
      </c>
      <c r="E384" t="s">
        <v>106</v>
      </c>
      <c r="F384" s="86">
        <v>44868</v>
      </c>
      <c r="G384" s="77">
        <v>171470.984543</v>
      </c>
      <c r="H384" s="77">
        <v>-5.1919750000000002</v>
      </c>
      <c r="I384" s="77">
        <v>-8.9027312770000009</v>
      </c>
      <c r="J384" s="78">
        <f t="shared" si="5"/>
        <v>1.1393125275465618E-2</v>
      </c>
      <c r="K384" s="78">
        <f>I384/'סכום נכסי הקרן'!$C$42</f>
        <v>-9.2124573873022793E-5</v>
      </c>
    </row>
    <row r="385" spans="2:11">
      <c r="B385" t="s">
        <v>3213</v>
      </c>
      <c r="C385" t="s">
        <v>3214</v>
      </c>
      <c r="D385" t="s">
        <v>2544</v>
      </c>
      <c r="E385" t="s">
        <v>106</v>
      </c>
      <c r="F385" s="86">
        <v>44972</v>
      </c>
      <c r="G385" s="77">
        <v>759214.22044100007</v>
      </c>
      <c r="H385" s="77">
        <v>-3.8236110000000001</v>
      </c>
      <c r="I385" s="77">
        <v>-29.029398610000001</v>
      </c>
      <c r="J385" s="78">
        <f t="shared" si="5"/>
        <v>3.7149899816655722E-2</v>
      </c>
      <c r="K385" s="78">
        <f>I385/'סכום נכסי הקרן'!$C$42</f>
        <v>-3.0039331678418919E-4</v>
      </c>
    </row>
    <row r="386" spans="2:11">
      <c r="B386" t="s">
        <v>3213</v>
      </c>
      <c r="C386" t="s">
        <v>3215</v>
      </c>
      <c r="D386" t="s">
        <v>2544</v>
      </c>
      <c r="E386" t="s">
        <v>106</v>
      </c>
      <c r="F386" s="86">
        <v>45069</v>
      </c>
      <c r="G386" s="77">
        <v>602606.80714599998</v>
      </c>
      <c r="H386" s="77">
        <v>2.4742760000000001</v>
      </c>
      <c r="I386" s="77">
        <v>14.910154220000001</v>
      </c>
      <c r="J386" s="78">
        <f t="shared" si="5"/>
        <v>-1.9081026891582805E-2</v>
      </c>
      <c r="K386" s="78">
        <f>I386/'סכום נכסי הקרן'!$C$42</f>
        <v>1.5428878634663438E-4</v>
      </c>
    </row>
    <row r="387" spans="2:11">
      <c r="B387" t="s">
        <v>3213</v>
      </c>
      <c r="C387" t="s">
        <v>3216</v>
      </c>
      <c r="D387" t="s">
        <v>2544</v>
      </c>
      <c r="E387" t="s">
        <v>106</v>
      </c>
      <c r="F387" s="86">
        <v>45153</v>
      </c>
      <c r="G387" s="77">
        <v>808077.63210199995</v>
      </c>
      <c r="H387" s="77">
        <v>-3.5906829999999998</v>
      </c>
      <c r="I387" s="77">
        <v>-29.015509223000002</v>
      </c>
      <c r="J387" s="78">
        <f t="shared" si="5"/>
        <v>3.7132125099979811E-2</v>
      </c>
      <c r="K387" s="78">
        <f>I387/'סכום נכסי הקרן'!$C$42</f>
        <v>-3.0024959079506065E-4</v>
      </c>
    </row>
    <row r="388" spans="2:11">
      <c r="B388" t="s">
        <v>3217</v>
      </c>
      <c r="C388" t="s">
        <v>3218</v>
      </c>
      <c r="D388" t="s">
        <v>2544</v>
      </c>
      <c r="E388" t="s">
        <v>106</v>
      </c>
      <c r="F388" s="86">
        <v>45126</v>
      </c>
      <c r="G388" s="77">
        <v>102970.33705099999</v>
      </c>
      <c r="H388" s="77">
        <v>-7.0407929999999999</v>
      </c>
      <c r="I388" s="77">
        <v>-7.2499284740000016</v>
      </c>
      <c r="J388" s="78">
        <f t="shared" si="5"/>
        <v>9.2779778219118855E-3</v>
      </c>
      <c r="K388" s="78">
        <f>I388/'סכום נכסי הקרן'!$C$42</f>
        <v>-7.5021535582303807E-5</v>
      </c>
    </row>
    <row r="389" spans="2:11">
      <c r="B389" t="s">
        <v>3219</v>
      </c>
      <c r="C389" t="s">
        <v>3220</v>
      </c>
      <c r="D389" t="s">
        <v>2544</v>
      </c>
      <c r="E389" t="s">
        <v>199</v>
      </c>
      <c r="F389" s="86">
        <v>45082</v>
      </c>
      <c r="G389" s="77">
        <v>186993.23846699999</v>
      </c>
      <c r="H389" s="77">
        <v>6.7531949999999998</v>
      </c>
      <c r="I389" s="77">
        <v>12.628018485</v>
      </c>
      <c r="J389" s="78">
        <f t="shared" si="5"/>
        <v>-1.6160500873725354E-2</v>
      </c>
      <c r="K389" s="78">
        <f>I389/'סכום נכסי הקרן'!$C$42</f>
        <v>1.3067347374583457E-4</v>
      </c>
    </row>
    <row r="390" spans="2:11">
      <c r="B390" t="s">
        <v>3219</v>
      </c>
      <c r="C390" t="s">
        <v>3221</v>
      </c>
      <c r="D390" t="s">
        <v>2544</v>
      </c>
      <c r="E390" t="s">
        <v>199</v>
      </c>
      <c r="F390" s="86">
        <v>44972</v>
      </c>
      <c r="G390" s="77">
        <v>358326.864405</v>
      </c>
      <c r="H390" s="77">
        <v>19.851614999999999</v>
      </c>
      <c r="I390" s="77">
        <v>71.133669707999999</v>
      </c>
      <c r="J390" s="78">
        <f t="shared" si="5"/>
        <v>-9.1032154635575402E-2</v>
      </c>
      <c r="K390" s="78">
        <f>I390/'סכום נכסי הקרן'!$C$42</f>
        <v>7.3608410789661636E-4</v>
      </c>
    </row>
    <row r="391" spans="2:11">
      <c r="B391" s="79" t="s">
        <v>1914</v>
      </c>
      <c r="C391" s="16"/>
      <c r="D391" s="16"/>
      <c r="G391" s="81"/>
      <c r="I391" s="81">
        <v>0</v>
      </c>
      <c r="J391" s="80">
        <f t="shared" si="5"/>
        <v>0</v>
      </c>
      <c r="K391" s="80">
        <f>I391/'סכום נכסי הקרן'!$C$42</f>
        <v>0</v>
      </c>
    </row>
    <row r="392" spans="2:11">
      <c r="B392" t="s">
        <v>209</v>
      </c>
      <c r="C392" t="s">
        <v>209</v>
      </c>
      <c r="D392" t="s">
        <v>209</v>
      </c>
      <c r="E392" t="s">
        <v>209</v>
      </c>
      <c r="G392" s="90">
        <v>0</v>
      </c>
      <c r="H392" s="90">
        <v>0</v>
      </c>
      <c r="I392" s="90">
        <v>0</v>
      </c>
      <c r="J392" s="88">
        <f t="shared" si="5"/>
        <v>0</v>
      </c>
      <c r="K392" s="88">
        <f>I392/'סכום נכסי הקרן'!$C$42</f>
        <v>0</v>
      </c>
    </row>
    <row r="393" spans="2:11" s="94" customFormat="1">
      <c r="B393" s="79" t="s">
        <v>1907</v>
      </c>
      <c r="C393" s="79"/>
      <c r="D393" s="79"/>
      <c r="E393" s="79"/>
      <c r="G393" s="81"/>
      <c r="H393" s="81"/>
      <c r="I393" s="81">
        <v>-1.3138206810000002</v>
      </c>
      <c r="J393" s="80">
        <f t="shared" si="5"/>
        <v>1.6813406068766092E-3</v>
      </c>
      <c r="K393" s="80">
        <f>I393/'סכום נכסי הקרן'!$C$42</f>
        <v>-1.3595285156520581E-5</v>
      </c>
    </row>
    <row r="394" spans="2:11">
      <c r="B394" t="s">
        <v>3222</v>
      </c>
      <c r="C394" t="s">
        <v>3223</v>
      </c>
      <c r="D394" t="s">
        <v>2544</v>
      </c>
      <c r="E394" t="s">
        <v>106</v>
      </c>
      <c r="F394" s="86">
        <v>45195</v>
      </c>
      <c r="G394" s="77">
        <v>302829.03224700002</v>
      </c>
      <c r="H394" s="77">
        <v>-0.43384899999999998</v>
      </c>
      <c r="I394" s="77">
        <v>-1.3138206810000002</v>
      </c>
      <c r="J394" s="78">
        <f t="shared" si="5"/>
        <v>1.6813406068766092E-3</v>
      </c>
      <c r="K394" s="78">
        <f>I394/'סכום נכסי הקרן'!$C$42</f>
        <v>-1.3595285156520581E-5</v>
      </c>
    </row>
    <row r="395" spans="2:11">
      <c r="B395" s="79" t="s">
        <v>832</v>
      </c>
      <c r="C395" s="16"/>
      <c r="D395" s="16"/>
      <c r="G395" s="81"/>
      <c r="I395" s="81">
        <v>0</v>
      </c>
      <c r="J395" s="80">
        <f t="shared" si="5"/>
        <v>0</v>
      </c>
      <c r="K395" s="80">
        <f>I395/'סכום נכסי הקרן'!$C$42</f>
        <v>0</v>
      </c>
    </row>
    <row r="396" spans="2:11">
      <c r="B396" t="s">
        <v>209</v>
      </c>
      <c r="C396" t="s">
        <v>209</v>
      </c>
      <c r="D396" t="s">
        <v>209</v>
      </c>
      <c r="E396" t="s">
        <v>209</v>
      </c>
      <c r="G396" s="90">
        <v>0</v>
      </c>
      <c r="H396" s="90">
        <v>0</v>
      </c>
      <c r="I396" s="90">
        <v>0</v>
      </c>
      <c r="J396" s="88">
        <f t="shared" ref="J396" si="6">I396/$I$11</f>
        <v>0</v>
      </c>
      <c r="K396" s="88">
        <f>I396/'סכום נכסי הקרן'!$C$42</f>
        <v>0</v>
      </c>
    </row>
    <row r="397" spans="2:11">
      <c r="B397" s="97" t="s">
        <v>223</v>
      </c>
      <c r="C397" s="16"/>
      <c r="D397" s="16"/>
    </row>
    <row r="398" spans="2:11">
      <c r="B398" s="97" t="s">
        <v>309</v>
      </c>
      <c r="C398" s="16"/>
      <c r="D398" s="16"/>
    </row>
    <row r="399" spans="2:11">
      <c r="B399" s="98" t="s">
        <v>310</v>
      </c>
      <c r="C399" s="16"/>
      <c r="D399" s="16"/>
    </row>
    <row r="400" spans="2:11">
      <c r="B400" s="98" t="s">
        <v>311</v>
      </c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2"/>
  <sheetViews>
    <sheetView rightToLeft="1" topLeftCell="C9" workbookViewId="0">
      <selection activeCell="H11" sqref="H11:Q1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2406</v>
      </c>
    </row>
    <row r="3" spans="2:78" s="1" customFormat="1">
      <c r="B3" s="2" t="s">
        <v>2</v>
      </c>
      <c r="C3" s="26" t="s">
        <v>2407</v>
      </c>
    </row>
    <row r="4" spans="2:78" s="1" customFormat="1">
      <c r="B4" s="2" t="s">
        <v>3</v>
      </c>
      <c r="C4" s="83" t="s">
        <v>196</v>
      </c>
    </row>
    <row r="6" spans="2:7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78" ht="26.25" customHeight="1">
      <c r="B7" s="113" t="s">
        <v>144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1926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1927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1928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1929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1930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1931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1932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1926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1927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1928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1929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1930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1931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1932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223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</sheetData>
  <mergeCells count="2">
    <mergeCell ref="B6:Q6"/>
    <mergeCell ref="B7:Q7"/>
  </mergeCells>
  <dataValidations count="1">
    <dataValidation allowBlank="1" showInputMessage="1" showErrorMessage="1" sqref="C1:C4 A5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17"/>
  <sheetViews>
    <sheetView rightToLeft="1" topLeftCell="A363" workbookViewId="0">
      <selection activeCell="H156" activeCellId="1" sqref="H154 H15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16.42578125" style="16" customWidth="1"/>
    <col min="20" max="22" width="2.2851562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2406</v>
      </c>
    </row>
    <row r="3" spans="2:60" s="1" customFormat="1">
      <c r="B3" s="2" t="s">
        <v>2</v>
      </c>
      <c r="C3" s="26" t="s">
        <v>2407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3" t="s">
        <v>145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75">
        <v>3.99</v>
      </c>
      <c r="J11" s="18"/>
      <c r="K11" s="18"/>
      <c r="L11" s="18"/>
      <c r="M11" s="76">
        <v>6.2600000000000003E-2</v>
      </c>
      <c r="N11" s="75">
        <v>7053541.5199999996</v>
      </c>
      <c r="O11" s="7"/>
      <c r="P11" s="75">
        <v>9688.6722521045413</v>
      </c>
      <c r="Q11" s="76">
        <v>1</v>
      </c>
      <c r="R11" s="76">
        <v>0.1003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4.99</v>
      </c>
      <c r="M12" s="80">
        <v>5.6899999999999999E-2</v>
      </c>
      <c r="N12" s="81">
        <v>5693188.5199999996</v>
      </c>
      <c r="P12" s="81">
        <v>6189.089619518084</v>
      </c>
      <c r="Q12" s="80">
        <v>0.63880000000000003</v>
      </c>
      <c r="R12" s="80">
        <v>6.4000000000000001E-2</v>
      </c>
    </row>
    <row r="13" spans="2:60">
      <c r="B13" s="79" t="s">
        <v>2351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s="92">
        <v>0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2352</v>
      </c>
      <c r="I15" s="81">
        <v>7.01</v>
      </c>
      <c r="M15" s="80">
        <v>4.8599999999999997E-2</v>
      </c>
      <c r="N15" s="81">
        <v>1177055.81</v>
      </c>
      <c r="P15" s="81">
        <v>1214.7461175826277</v>
      </c>
      <c r="Q15" s="80">
        <v>0.12540000000000001</v>
      </c>
      <c r="R15" s="80">
        <v>1.26E-2</v>
      </c>
    </row>
    <row r="16" spans="2:60">
      <c r="B16" t="s">
        <v>3249</v>
      </c>
      <c r="C16" t="s">
        <v>2353</v>
      </c>
      <c r="D16" s="92">
        <v>9676</v>
      </c>
      <c r="E16"/>
      <c r="F16" t="s">
        <v>3309</v>
      </c>
      <c r="G16" s="86">
        <v>45107</v>
      </c>
      <c r="H16" t="s">
        <v>210</v>
      </c>
      <c r="I16" s="77">
        <v>8.82</v>
      </c>
      <c r="J16" t="s">
        <v>123</v>
      </c>
      <c r="K16" t="s">
        <v>102</v>
      </c>
      <c r="L16" s="78">
        <v>7.1300000000000002E-2</v>
      </c>
      <c r="M16" s="78">
        <v>7.1400000000000005E-2</v>
      </c>
      <c r="N16" s="77">
        <v>57884.62</v>
      </c>
      <c r="O16" s="77">
        <v>105.7</v>
      </c>
      <c r="P16" s="77">
        <v>61.184043340000002</v>
      </c>
      <c r="Q16" s="78">
        <v>6.3E-3</v>
      </c>
      <c r="R16" s="78">
        <v>5.9999999999999995E-4</v>
      </c>
      <c r="W16" s="93"/>
    </row>
    <row r="17" spans="2:23">
      <c r="B17" t="s">
        <v>3249</v>
      </c>
      <c r="C17" t="s">
        <v>2353</v>
      </c>
      <c r="D17" s="92">
        <v>9677</v>
      </c>
      <c r="E17"/>
      <c r="F17" t="s">
        <v>3309</v>
      </c>
      <c r="G17" s="86">
        <v>45107</v>
      </c>
      <c r="H17" t="s">
        <v>210</v>
      </c>
      <c r="I17" s="77">
        <v>8.33</v>
      </c>
      <c r="J17" t="s">
        <v>123</v>
      </c>
      <c r="K17" t="s">
        <v>102</v>
      </c>
      <c r="L17" s="78">
        <v>7.2999999999999995E-2</v>
      </c>
      <c r="M17" s="78">
        <v>7.3200000000000001E-2</v>
      </c>
      <c r="N17" s="77">
        <v>4360.76</v>
      </c>
      <c r="O17" s="77">
        <v>99.78</v>
      </c>
      <c r="P17" s="77">
        <v>4.3511663279999997</v>
      </c>
      <c r="Q17" s="78">
        <v>4.0000000000000002E-4</v>
      </c>
      <c r="R17" s="78">
        <v>0</v>
      </c>
      <c r="W17" s="93"/>
    </row>
    <row r="18" spans="2:23">
      <c r="B18" t="s">
        <v>3249</v>
      </c>
      <c r="C18" t="s">
        <v>2353</v>
      </c>
      <c r="D18" s="92">
        <v>9678</v>
      </c>
      <c r="E18"/>
      <c r="F18" t="s">
        <v>3309</v>
      </c>
      <c r="G18" s="86">
        <v>45107</v>
      </c>
      <c r="H18" t="s">
        <v>210</v>
      </c>
      <c r="I18" s="77">
        <v>8.9600000000000009</v>
      </c>
      <c r="J18" t="s">
        <v>123</v>
      </c>
      <c r="K18" t="s">
        <v>102</v>
      </c>
      <c r="L18" s="78">
        <v>7.1499999999999994E-2</v>
      </c>
      <c r="M18" s="78">
        <v>7.1400000000000005E-2</v>
      </c>
      <c r="N18" s="77">
        <v>76135.08</v>
      </c>
      <c r="O18" s="77">
        <v>105.86</v>
      </c>
      <c r="P18" s="77">
        <v>80.596595687999994</v>
      </c>
      <c r="Q18" s="78">
        <v>8.3000000000000001E-3</v>
      </c>
      <c r="R18" s="78">
        <v>8.0000000000000004E-4</v>
      </c>
      <c r="W18" s="93"/>
    </row>
    <row r="19" spans="2:23">
      <c r="B19" t="s">
        <v>3249</v>
      </c>
      <c r="C19" t="s">
        <v>2353</v>
      </c>
      <c r="D19" s="92">
        <v>9675</v>
      </c>
      <c r="E19"/>
      <c r="F19" t="s">
        <v>3309</v>
      </c>
      <c r="G19" s="86">
        <v>45107</v>
      </c>
      <c r="H19" t="s">
        <v>210</v>
      </c>
      <c r="I19" s="77">
        <v>7.55</v>
      </c>
      <c r="J19" t="s">
        <v>123</v>
      </c>
      <c r="K19" t="s">
        <v>102</v>
      </c>
      <c r="L19" s="78">
        <v>6.5199999999999994E-2</v>
      </c>
      <c r="M19" s="78">
        <v>6.5199999999999994E-2</v>
      </c>
      <c r="N19" s="77">
        <v>34861.279999999999</v>
      </c>
      <c r="O19" s="77">
        <v>84.21</v>
      </c>
      <c r="P19" s="77">
        <v>29.356683887999999</v>
      </c>
      <c r="Q19" s="78">
        <v>3.0000000000000001E-3</v>
      </c>
      <c r="R19" s="78">
        <v>2.9999999999999997E-4</v>
      </c>
      <c r="W19" s="93"/>
    </row>
    <row r="20" spans="2:23">
      <c r="B20" t="s">
        <v>3249</v>
      </c>
      <c r="C20" t="s">
        <v>2353</v>
      </c>
      <c r="D20" s="92">
        <v>9672</v>
      </c>
      <c r="E20"/>
      <c r="F20" t="s">
        <v>3309</v>
      </c>
      <c r="G20" s="86">
        <v>45107</v>
      </c>
      <c r="H20" t="s">
        <v>210</v>
      </c>
      <c r="I20" s="77">
        <v>11.19</v>
      </c>
      <c r="J20" t="s">
        <v>123</v>
      </c>
      <c r="K20" t="s">
        <v>102</v>
      </c>
      <c r="L20" s="78">
        <v>3.5499999999999997E-2</v>
      </c>
      <c r="M20" s="78">
        <v>3.5499999999999997E-2</v>
      </c>
      <c r="N20" s="77">
        <v>1552.47</v>
      </c>
      <c r="O20" s="77">
        <v>140.37</v>
      </c>
      <c r="P20" s="77">
        <v>2.179202139</v>
      </c>
      <c r="Q20" s="78">
        <v>2.0000000000000001E-4</v>
      </c>
      <c r="R20" s="78">
        <v>0</v>
      </c>
      <c r="W20" s="93"/>
    </row>
    <row r="21" spans="2:23">
      <c r="B21" t="s">
        <v>3249</v>
      </c>
      <c r="C21" t="s">
        <v>2353</v>
      </c>
      <c r="D21" s="92">
        <v>9673</v>
      </c>
      <c r="E21"/>
      <c r="F21" t="s">
        <v>3309</v>
      </c>
      <c r="G21" s="86">
        <v>45107</v>
      </c>
      <c r="H21" t="s">
        <v>210</v>
      </c>
      <c r="I21" s="77">
        <v>10.39</v>
      </c>
      <c r="J21" t="s">
        <v>123</v>
      </c>
      <c r="K21" t="s">
        <v>102</v>
      </c>
      <c r="L21" s="78">
        <v>3.3300000000000003E-2</v>
      </c>
      <c r="M21" s="78">
        <v>3.3399999999999999E-2</v>
      </c>
      <c r="N21" s="77">
        <v>7862.3</v>
      </c>
      <c r="O21" s="77">
        <v>138.09</v>
      </c>
      <c r="P21" s="77">
        <v>10.85705007</v>
      </c>
      <c r="Q21" s="78">
        <v>1.1000000000000001E-3</v>
      </c>
      <c r="R21" s="78">
        <v>1E-4</v>
      </c>
      <c r="W21" s="93"/>
    </row>
    <row r="22" spans="2:23">
      <c r="B22" t="s">
        <v>3249</v>
      </c>
      <c r="C22" t="s">
        <v>2353</v>
      </c>
      <c r="D22" s="92">
        <v>9674</v>
      </c>
      <c r="E22"/>
      <c r="F22" t="s">
        <v>3309</v>
      </c>
      <c r="G22" s="86">
        <v>45107</v>
      </c>
      <c r="H22" t="s">
        <v>210</v>
      </c>
      <c r="I22" s="77">
        <v>10.55</v>
      </c>
      <c r="J22" t="s">
        <v>123</v>
      </c>
      <c r="K22" t="s">
        <v>102</v>
      </c>
      <c r="L22" s="78">
        <v>3.4799999999999998E-2</v>
      </c>
      <c r="M22" s="78">
        <v>3.49E-2</v>
      </c>
      <c r="N22" s="77">
        <v>6098.39</v>
      </c>
      <c r="O22" s="77">
        <v>127.12</v>
      </c>
      <c r="P22" s="77">
        <v>7.752273368</v>
      </c>
      <c r="Q22" s="78">
        <v>8.0000000000000004E-4</v>
      </c>
      <c r="R22" s="78">
        <v>1E-4</v>
      </c>
      <c r="W22" s="93"/>
    </row>
    <row r="23" spans="2:23">
      <c r="B23" t="s">
        <v>3249</v>
      </c>
      <c r="C23" t="s">
        <v>2353</v>
      </c>
      <c r="D23" s="92">
        <v>9671</v>
      </c>
      <c r="E23"/>
      <c r="F23" t="s">
        <v>3309</v>
      </c>
      <c r="G23" s="86">
        <v>45107</v>
      </c>
      <c r="H23" t="s">
        <v>210</v>
      </c>
      <c r="I23" s="77">
        <v>10.24</v>
      </c>
      <c r="J23" t="s">
        <v>123</v>
      </c>
      <c r="K23" t="s">
        <v>102</v>
      </c>
      <c r="L23" s="78">
        <v>3.0200000000000001E-2</v>
      </c>
      <c r="M23" s="78">
        <v>3.0200000000000001E-2</v>
      </c>
      <c r="N23" s="77">
        <v>23673.51</v>
      </c>
      <c r="O23" s="77">
        <v>107.53</v>
      </c>
      <c r="P23" s="77">
        <v>25.456125303</v>
      </c>
      <c r="Q23" s="78">
        <v>2.5999999999999999E-3</v>
      </c>
      <c r="R23" s="78">
        <v>2.9999999999999997E-4</v>
      </c>
      <c r="W23" s="93"/>
    </row>
    <row r="24" spans="2:23">
      <c r="B24" t="s">
        <v>3250</v>
      </c>
      <c r="C24" t="s">
        <v>2353</v>
      </c>
      <c r="D24" s="92">
        <v>483891</v>
      </c>
      <c r="E24"/>
      <c r="F24" t="s">
        <v>3309</v>
      </c>
      <c r="G24" s="86"/>
      <c r="H24" t="s">
        <v>210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-1.54</v>
      </c>
      <c r="O24" s="77">
        <v>2687.36</v>
      </c>
      <c r="P24" s="77">
        <v>-4.1385343999999998E-2</v>
      </c>
      <c r="Q24" s="78">
        <v>0</v>
      </c>
      <c r="R24" s="78">
        <v>0</v>
      </c>
    </row>
    <row r="25" spans="2:23">
      <c r="B25" t="s">
        <v>3250</v>
      </c>
      <c r="C25" t="s">
        <v>2353</v>
      </c>
      <c r="D25" s="92">
        <v>483894</v>
      </c>
      <c r="E25"/>
      <c r="F25" t="s">
        <v>3309</v>
      </c>
      <c r="G25" s="86"/>
      <c r="H25" t="s">
        <v>210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-6.66</v>
      </c>
      <c r="O25" s="77">
        <v>3298.88</v>
      </c>
      <c r="P25" s="77">
        <v>-0.21970540799999999</v>
      </c>
      <c r="Q25" s="78">
        <v>0</v>
      </c>
      <c r="R25" s="78">
        <v>0</v>
      </c>
    </row>
    <row r="26" spans="2:23">
      <c r="B26" t="s">
        <v>3250</v>
      </c>
      <c r="C26" t="s">
        <v>2353</v>
      </c>
      <c r="D26" s="92">
        <v>483898</v>
      </c>
      <c r="E26"/>
      <c r="F26" t="s">
        <v>3309</v>
      </c>
      <c r="G26" s="86"/>
      <c r="H26" t="s">
        <v>210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-7.85</v>
      </c>
      <c r="O26" s="77">
        <v>2145.1999999999998</v>
      </c>
      <c r="P26" s="77">
        <v>-0.1683982</v>
      </c>
      <c r="Q26" s="78">
        <v>0</v>
      </c>
      <c r="R26" s="78">
        <v>0</v>
      </c>
    </row>
    <row r="27" spans="2:23">
      <c r="B27" t="s">
        <v>3250</v>
      </c>
      <c r="C27" t="s">
        <v>2353</v>
      </c>
      <c r="D27" s="92">
        <v>524863</v>
      </c>
      <c r="E27"/>
      <c r="F27" t="s">
        <v>3309</v>
      </c>
      <c r="G27" s="86"/>
      <c r="H27" t="s">
        <v>210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-2.84</v>
      </c>
      <c r="O27" s="77">
        <v>3115.79</v>
      </c>
      <c r="P27" s="77">
        <v>-8.8488436000000004E-2</v>
      </c>
      <c r="Q27" s="78">
        <v>0</v>
      </c>
      <c r="R27" s="78">
        <v>0</v>
      </c>
    </row>
    <row r="28" spans="2:23">
      <c r="B28" t="s">
        <v>3250</v>
      </c>
      <c r="C28" t="s">
        <v>2353</v>
      </c>
      <c r="D28" s="92">
        <v>524862</v>
      </c>
      <c r="E28"/>
      <c r="F28" t="s">
        <v>3309</v>
      </c>
      <c r="G28" s="86"/>
      <c r="H28" t="s">
        <v>210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-10.67</v>
      </c>
      <c r="O28" s="77">
        <v>3350.52</v>
      </c>
      <c r="P28" s="77">
        <v>-0.35750048400000001</v>
      </c>
      <c r="Q28" s="78">
        <v>0</v>
      </c>
      <c r="R28" s="78">
        <v>0</v>
      </c>
    </row>
    <row r="29" spans="2:23">
      <c r="B29" t="s">
        <v>3250</v>
      </c>
      <c r="C29" t="s">
        <v>2353</v>
      </c>
      <c r="D29" s="92">
        <v>562252</v>
      </c>
      <c r="E29"/>
      <c r="F29" t="s">
        <v>3309</v>
      </c>
      <c r="G29" s="86"/>
      <c r="H29" t="s">
        <v>210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-0.59</v>
      </c>
      <c r="O29" s="77">
        <v>21886.092097000001</v>
      </c>
      <c r="P29" s="77">
        <v>-0.12912794337229999</v>
      </c>
      <c r="Q29" s="78">
        <v>0</v>
      </c>
      <c r="R29" s="78">
        <v>0</v>
      </c>
    </row>
    <row r="30" spans="2:23">
      <c r="B30" t="s">
        <v>3250</v>
      </c>
      <c r="C30" t="s">
        <v>2353</v>
      </c>
      <c r="D30" s="92">
        <v>483893</v>
      </c>
      <c r="E30"/>
      <c r="F30" t="s">
        <v>3309</v>
      </c>
      <c r="G30" s="86"/>
      <c r="H30" t="s">
        <v>210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-8.08</v>
      </c>
      <c r="O30" s="77">
        <v>1363.08</v>
      </c>
      <c r="P30" s="77">
        <v>-0.110136864</v>
      </c>
      <c r="Q30" s="78">
        <v>0</v>
      </c>
      <c r="R30" s="78">
        <v>0</v>
      </c>
    </row>
    <row r="31" spans="2:23">
      <c r="B31" t="s">
        <v>3250</v>
      </c>
      <c r="C31" t="s">
        <v>2353</v>
      </c>
      <c r="D31" s="92">
        <v>483897</v>
      </c>
      <c r="E31"/>
      <c r="F31" t="s">
        <v>3309</v>
      </c>
      <c r="G31" s="86"/>
      <c r="H31" t="s">
        <v>210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-8.99</v>
      </c>
      <c r="O31" s="77">
        <v>967.71</v>
      </c>
      <c r="P31" s="77">
        <v>-8.6997129000000006E-2</v>
      </c>
      <c r="Q31" s="78">
        <v>0</v>
      </c>
      <c r="R31" s="78">
        <v>0</v>
      </c>
    </row>
    <row r="32" spans="2:23">
      <c r="B32" t="s">
        <v>3250</v>
      </c>
      <c r="C32" t="s">
        <v>2353</v>
      </c>
      <c r="D32" s="92">
        <v>524861</v>
      </c>
      <c r="E32"/>
      <c r="F32" t="s">
        <v>3309</v>
      </c>
      <c r="G32" s="86"/>
      <c r="H32" t="s">
        <v>210</v>
      </c>
      <c r="I32" s="77">
        <v>0.01</v>
      </c>
      <c r="J32" t="s">
        <v>123</v>
      </c>
      <c r="K32" t="s">
        <v>102</v>
      </c>
      <c r="L32" s="78">
        <v>0</v>
      </c>
      <c r="M32" s="78">
        <v>1E-4</v>
      </c>
      <c r="N32" s="77">
        <v>-5.68</v>
      </c>
      <c r="O32" s="77">
        <v>5561.05</v>
      </c>
      <c r="P32" s="77">
        <v>-0.31586764000000001</v>
      </c>
      <c r="Q32" s="78">
        <v>0</v>
      </c>
      <c r="R32" s="78">
        <v>0</v>
      </c>
    </row>
    <row r="33" spans="2:23">
      <c r="B33" t="s">
        <v>3250</v>
      </c>
      <c r="C33" t="s">
        <v>2353</v>
      </c>
      <c r="D33" s="92">
        <v>483892</v>
      </c>
      <c r="E33"/>
      <c r="F33" t="s">
        <v>3309</v>
      </c>
      <c r="G33" s="86"/>
      <c r="H33" t="s">
        <v>210</v>
      </c>
      <c r="I33" s="77">
        <v>0.01</v>
      </c>
      <c r="J33" t="s">
        <v>123</v>
      </c>
      <c r="K33" t="s">
        <v>102</v>
      </c>
      <c r="L33" s="78">
        <v>0</v>
      </c>
      <c r="M33" s="78">
        <v>1E-4</v>
      </c>
      <c r="N33" s="77">
        <v>-2.4900000000000002</v>
      </c>
      <c r="O33" s="77">
        <v>2775.85</v>
      </c>
      <c r="P33" s="77">
        <v>-6.9118664999999996E-2</v>
      </c>
      <c r="Q33" s="78">
        <v>0</v>
      </c>
      <c r="R33" s="78">
        <v>0</v>
      </c>
    </row>
    <row r="34" spans="2:23">
      <c r="B34" t="s">
        <v>3250</v>
      </c>
      <c r="C34" t="s">
        <v>2353</v>
      </c>
      <c r="D34" s="92">
        <v>483896</v>
      </c>
      <c r="E34"/>
      <c r="F34" t="s">
        <v>3309</v>
      </c>
      <c r="G34" s="86"/>
      <c r="H34" t="s">
        <v>210</v>
      </c>
      <c r="I34" s="77">
        <v>0.01</v>
      </c>
      <c r="J34" t="s">
        <v>123</v>
      </c>
      <c r="K34" t="s">
        <v>102</v>
      </c>
      <c r="L34" s="78">
        <v>0</v>
      </c>
      <c r="M34" s="78">
        <v>1E-4</v>
      </c>
      <c r="N34" s="77">
        <v>-3.25</v>
      </c>
      <c r="O34" s="77">
        <v>1270.96</v>
      </c>
      <c r="P34" s="77">
        <v>-4.1306200000000001E-2</v>
      </c>
      <c r="Q34" s="78">
        <v>0</v>
      </c>
      <c r="R34" s="78">
        <v>0</v>
      </c>
    </row>
    <row r="35" spans="2:23">
      <c r="B35" t="s">
        <v>3250</v>
      </c>
      <c r="C35" t="s">
        <v>2353</v>
      </c>
      <c r="D35" s="92">
        <v>524860</v>
      </c>
      <c r="E35"/>
      <c r="F35" t="s">
        <v>3309</v>
      </c>
      <c r="G35" s="86"/>
      <c r="H35" t="s">
        <v>210</v>
      </c>
      <c r="I35" s="77">
        <v>0.01</v>
      </c>
      <c r="J35" t="s">
        <v>123</v>
      </c>
      <c r="K35" t="s">
        <v>102</v>
      </c>
      <c r="L35" s="78">
        <v>0</v>
      </c>
      <c r="M35" s="78">
        <v>1E-4</v>
      </c>
      <c r="N35" s="77">
        <v>-4.01</v>
      </c>
      <c r="O35" s="77">
        <v>1572.05</v>
      </c>
      <c r="P35" s="77">
        <v>-6.3039205000000001E-2</v>
      </c>
      <c r="Q35" s="78">
        <v>0</v>
      </c>
      <c r="R35" s="78">
        <v>0</v>
      </c>
    </row>
    <row r="36" spans="2:23">
      <c r="B36" t="s">
        <v>3250</v>
      </c>
      <c r="C36" t="s">
        <v>2353</v>
      </c>
      <c r="D36" s="92">
        <v>562249</v>
      </c>
      <c r="E36"/>
      <c r="F36" t="s">
        <v>3309</v>
      </c>
      <c r="G36" s="86"/>
      <c r="H36" t="s">
        <v>210</v>
      </c>
      <c r="I36" s="77">
        <v>0.01</v>
      </c>
      <c r="J36" t="s">
        <v>123</v>
      </c>
      <c r="K36" t="s">
        <v>102</v>
      </c>
      <c r="L36" s="78">
        <v>0</v>
      </c>
      <c r="M36" s="78">
        <v>1E-4</v>
      </c>
      <c r="N36" s="77">
        <v>-0.35</v>
      </c>
      <c r="O36" s="77">
        <v>6357.1</v>
      </c>
      <c r="P36" s="77">
        <v>-2.2249850000000002E-2</v>
      </c>
      <c r="Q36" s="78">
        <v>0</v>
      </c>
      <c r="R36" s="78">
        <v>0</v>
      </c>
    </row>
    <row r="37" spans="2:23">
      <c r="B37" t="s">
        <v>3250</v>
      </c>
      <c r="C37" t="s">
        <v>2353</v>
      </c>
      <c r="D37" s="92">
        <v>562248</v>
      </c>
      <c r="E37"/>
      <c r="F37" t="s">
        <v>3309</v>
      </c>
      <c r="G37" s="86"/>
      <c r="H37" t="s">
        <v>210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-0.19</v>
      </c>
      <c r="O37" s="77">
        <v>16567.48</v>
      </c>
      <c r="P37" s="77">
        <v>-3.1478211999999998E-2</v>
      </c>
      <c r="Q37" s="78">
        <v>0</v>
      </c>
      <c r="R37" s="78">
        <v>0</v>
      </c>
    </row>
    <row r="38" spans="2:23">
      <c r="B38" t="s">
        <v>3250</v>
      </c>
      <c r="C38" t="s">
        <v>2353</v>
      </c>
      <c r="D38" s="92">
        <v>483895</v>
      </c>
      <c r="E38"/>
      <c r="F38" t="s">
        <v>3309</v>
      </c>
      <c r="G38" s="86"/>
      <c r="H38" t="s">
        <v>210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-4.37</v>
      </c>
      <c r="O38" s="77">
        <v>618.20000000000005</v>
      </c>
      <c r="P38" s="77">
        <v>-2.7015339999999999E-2</v>
      </c>
      <c r="Q38" s="78">
        <v>0</v>
      </c>
      <c r="R38" s="78">
        <v>0</v>
      </c>
    </row>
    <row r="39" spans="2:23">
      <c r="B39" t="s">
        <v>3250</v>
      </c>
      <c r="C39" t="s">
        <v>2353</v>
      </c>
      <c r="D39" s="92">
        <v>524859</v>
      </c>
      <c r="E39"/>
      <c r="F39" t="s">
        <v>3309</v>
      </c>
      <c r="G39" s="86"/>
      <c r="H39" t="s">
        <v>210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-4.6399999999999997</v>
      </c>
      <c r="O39" s="77">
        <v>1027.0999999999999</v>
      </c>
      <c r="P39" s="77">
        <v>-4.7657440000000002E-2</v>
      </c>
      <c r="Q39" s="78">
        <v>0</v>
      </c>
      <c r="R39" s="78">
        <v>0</v>
      </c>
    </row>
    <row r="40" spans="2:23">
      <c r="B40" t="s">
        <v>3250</v>
      </c>
      <c r="C40" t="s">
        <v>2353</v>
      </c>
      <c r="D40" s="92">
        <v>562247</v>
      </c>
      <c r="E40"/>
      <c r="F40" t="s">
        <v>3309</v>
      </c>
      <c r="G40" s="86"/>
      <c r="H40" t="s">
        <v>210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-0.37</v>
      </c>
      <c r="O40" s="77">
        <v>3170.36</v>
      </c>
      <c r="P40" s="77">
        <v>-1.1730332E-2</v>
      </c>
      <c r="Q40" s="78">
        <v>0</v>
      </c>
      <c r="R40" s="78">
        <v>0</v>
      </c>
    </row>
    <row r="41" spans="2:23">
      <c r="B41" t="s">
        <v>3250</v>
      </c>
      <c r="C41" t="s">
        <v>2353</v>
      </c>
      <c r="D41" s="92">
        <v>435946</v>
      </c>
      <c r="E41"/>
      <c r="F41" t="s">
        <v>3309</v>
      </c>
      <c r="G41" s="86">
        <v>42551</v>
      </c>
      <c r="H41" t="s">
        <v>210</v>
      </c>
      <c r="I41" s="77">
        <v>7.48</v>
      </c>
      <c r="J41" t="s">
        <v>123</v>
      </c>
      <c r="K41" t="s">
        <v>102</v>
      </c>
      <c r="L41" s="78">
        <v>5.2200000000000003E-2</v>
      </c>
      <c r="M41" s="78">
        <v>5.2699999999999997E-2</v>
      </c>
      <c r="N41" s="77">
        <v>93645.93</v>
      </c>
      <c r="O41" s="77">
        <v>99.05</v>
      </c>
      <c r="P41" s="77">
        <v>92.756293665000001</v>
      </c>
      <c r="Q41" s="78">
        <v>9.5999999999999992E-3</v>
      </c>
      <c r="R41" s="78">
        <v>1E-3</v>
      </c>
      <c r="W41" s="93"/>
    </row>
    <row r="42" spans="2:23">
      <c r="B42" t="s">
        <v>3250</v>
      </c>
      <c r="C42" t="s">
        <v>2353</v>
      </c>
      <c r="D42" s="92">
        <v>448548</v>
      </c>
      <c r="E42"/>
      <c r="F42" t="s">
        <v>3309</v>
      </c>
      <c r="G42" s="86">
        <v>42643</v>
      </c>
      <c r="H42" t="s">
        <v>210</v>
      </c>
      <c r="I42" s="77">
        <v>6.81</v>
      </c>
      <c r="J42" t="s">
        <v>123</v>
      </c>
      <c r="K42" t="s">
        <v>102</v>
      </c>
      <c r="L42" s="78">
        <v>5.0200000000000002E-2</v>
      </c>
      <c r="M42" s="78">
        <v>5.0700000000000002E-2</v>
      </c>
      <c r="N42" s="77">
        <v>88268</v>
      </c>
      <c r="O42" s="77">
        <v>100.32</v>
      </c>
      <c r="P42" s="77">
        <v>88.550457600000001</v>
      </c>
      <c r="Q42" s="78">
        <v>9.1000000000000004E-3</v>
      </c>
      <c r="R42" s="78">
        <v>8.9999999999999998E-4</v>
      </c>
      <c r="W42" s="93"/>
    </row>
    <row r="43" spans="2:23">
      <c r="B43" t="s">
        <v>3250</v>
      </c>
      <c r="C43" t="s">
        <v>2353</v>
      </c>
      <c r="D43" s="92">
        <v>435945</v>
      </c>
      <c r="E43"/>
      <c r="F43" t="s">
        <v>3309</v>
      </c>
      <c r="G43" s="86">
        <v>42551</v>
      </c>
      <c r="H43" t="s">
        <v>210</v>
      </c>
      <c r="I43" s="77">
        <v>5.47</v>
      </c>
      <c r="J43" t="s">
        <v>123</v>
      </c>
      <c r="K43" t="s">
        <v>102</v>
      </c>
      <c r="L43" s="78">
        <v>4.65E-2</v>
      </c>
      <c r="M43" s="78">
        <v>4.65E-2</v>
      </c>
      <c r="N43" s="77">
        <v>61240.14</v>
      </c>
      <c r="O43" s="77">
        <v>99.07</v>
      </c>
      <c r="P43" s="77">
        <v>60.670606698</v>
      </c>
      <c r="Q43" s="78">
        <v>6.3E-3</v>
      </c>
      <c r="R43" s="78">
        <v>5.9999999999999995E-4</v>
      </c>
      <c r="W43" s="93"/>
    </row>
    <row r="44" spans="2:23">
      <c r="B44" t="s">
        <v>3250</v>
      </c>
      <c r="C44" t="s">
        <v>2353</v>
      </c>
      <c r="D44" s="92">
        <v>448547</v>
      </c>
      <c r="E44"/>
      <c r="F44" t="s">
        <v>3309</v>
      </c>
      <c r="G44" s="86">
        <v>42643</v>
      </c>
      <c r="H44" t="s">
        <v>210</v>
      </c>
      <c r="I44" s="77">
        <v>4.59</v>
      </c>
      <c r="J44" t="s">
        <v>123</v>
      </c>
      <c r="K44" t="s">
        <v>102</v>
      </c>
      <c r="L44" s="78">
        <v>4.6899999999999997E-2</v>
      </c>
      <c r="M44" s="78">
        <v>4.6899999999999997E-2</v>
      </c>
      <c r="N44" s="77">
        <v>68445.710000000006</v>
      </c>
      <c r="O44" s="77">
        <v>96.82</v>
      </c>
      <c r="P44" s="77">
        <v>66.269136422000003</v>
      </c>
      <c r="Q44" s="78">
        <v>6.7999999999999996E-3</v>
      </c>
      <c r="R44" s="78">
        <v>6.9999999999999999E-4</v>
      </c>
      <c r="W44" s="93"/>
    </row>
    <row r="45" spans="2:23">
      <c r="B45" t="s">
        <v>3250</v>
      </c>
      <c r="C45" t="s">
        <v>2353</v>
      </c>
      <c r="D45" s="92">
        <v>496264</v>
      </c>
      <c r="E45"/>
      <c r="F45" t="s">
        <v>3309</v>
      </c>
      <c r="G45" s="86">
        <v>43100</v>
      </c>
      <c r="H45" t="s">
        <v>210</v>
      </c>
      <c r="I45" s="77">
        <v>7.55</v>
      </c>
      <c r="J45" t="s">
        <v>123</v>
      </c>
      <c r="K45" t="s">
        <v>102</v>
      </c>
      <c r="L45" s="78">
        <v>6.2300000000000001E-2</v>
      </c>
      <c r="M45" s="78">
        <v>6.2300000000000001E-2</v>
      </c>
      <c r="N45" s="77">
        <v>39136.28</v>
      </c>
      <c r="O45" s="77">
        <v>110.52</v>
      </c>
      <c r="P45" s="77">
        <v>43.253416655999999</v>
      </c>
      <c r="Q45" s="78">
        <v>4.4999999999999997E-3</v>
      </c>
      <c r="R45" s="78">
        <v>4.0000000000000002E-4</v>
      </c>
      <c r="W45" s="93"/>
    </row>
    <row r="46" spans="2:23">
      <c r="B46" t="s">
        <v>3250</v>
      </c>
      <c r="C46" t="s">
        <v>2353</v>
      </c>
      <c r="D46" s="92">
        <v>496073</v>
      </c>
      <c r="E46"/>
      <c r="F46" t="s">
        <v>3309</v>
      </c>
      <c r="G46" s="86">
        <v>43100</v>
      </c>
      <c r="H46" t="s">
        <v>210</v>
      </c>
      <c r="I46" s="77">
        <v>8.2799999999999994</v>
      </c>
      <c r="J46" t="s">
        <v>123</v>
      </c>
      <c r="K46" t="s">
        <v>102</v>
      </c>
      <c r="L46" s="78">
        <v>3.8600000000000002E-2</v>
      </c>
      <c r="M46" s="78">
        <v>3.8600000000000002E-2</v>
      </c>
      <c r="N46" s="77">
        <v>27727.59</v>
      </c>
      <c r="O46" s="77">
        <v>117.33</v>
      </c>
      <c r="P46" s="77">
        <v>32.532781346999997</v>
      </c>
      <c r="Q46" s="78">
        <v>3.3999999999999998E-3</v>
      </c>
      <c r="R46" s="78">
        <v>2.9999999999999997E-4</v>
      </c>
      <c r="W46" s="93"/>
    </row>
    <row r="47" spans="2:23">
      <c r="B47" t="s">
        <v>3250</v>
      </c>
      <c r="C47" t="s">
        <v>2353</v>
      </c>
      <c r="D47" s="92">
        <v>496075</v>
      </c>
      <c r="E47"/>
      <c r="F47" t="s">
        <v>3309</v>
      </c>
      <c r="G47" s="86">
        <v>43100</v>
      </c>
      <c r="H47" t="s">
        <v>210</v>
      </c>
      <c r="I47" s="77">
        <v>7.99</v>
      </c>
      <c r="J47" t="s">
        <v>123</v>
      </c>
      <c r="K47" t="s">
        <v>102</v>
      </c>
      <c r="L47" s="78">
        <v>4.8800000000000003E-2</v>
      </c>
      <c r="M47" s="78">
        <v>4.9299999999999997E-2</v>
      </c>
      <c r="N47" s="77">
        <v>147199.46</v>
      </c>
      <c r="O47" s="77">
        <v>101.73</v>
      </c>
      <c r="P47" s="77">
        <v>149.74601065799999</v>
      </c>
      <c r="Q47" s="78">
        <v>1.55E-2</v>
      </c>
      <c r="R47" s="78">
        <v>1.5E-3</v>
      </c>
      <c r="W47" s="93"/>
    </row>
    <row r="48" spans="2:23">
      <c r="B48" t="s">
        <v>3250</v>
      </c>
      <c r="C48" t="s">
        <v>2353</v>
      </c>
      <c r="D48" s="92">
        <v>496072</v>
      </c>
      <c r="E48"/>
      <c r="F48" t="s">
        <v>3309</v>
      </c>
      <c r="G48" s="86">
        <v>43100</v>
      </c>
      <c r="H48" t="s">
        <v>210</v>
      </c>
      <c r="I48" s="77">
        <v>7.36</v>
      </c>
      <c r="J48" t="s">
        <v>123</v>
      </c>
      <c r="K48" t="s">
        <v>102</v>
      </c>
      <c r="L48" s="78">
        <v>1.6299999999999999E-2</v>
      </c>
      <c r="M48" s="78">
        <v>1.6299999999999999E-2</v>
      </c>
      <c r="N48" s="77">
        <v>20157.77</v>
      </c>
      <c r="O48" s="77">
        <v>121</v>
      </c>
      <c r="P48" s="77">
        <v>24.390901700000001</v>
      </c>
      <c r="Q48" s="78">
        <v>2.5000000000000001E-3</v>
      </c>
      <c r="R48" s="78">
        <v>2.9999999999999997E-4</v>
      </c>
      <c r="W48" s="93"/>
    </row>
    <row r="49" spans="2:23">
      <c r="B49" t="s">
        <v>3250</v>
      </c>
      <c r="C49" t="s">
        <v>2353</v>
      </c>
      <c r="D49" s="92">
        <v>496263</v>
      </c>
      <c r="E49"/>
      <c r="F49" t="s">
        <v>3309</v>
      </c>
      <c r="G49" s="86">
        <v>43100</v>
      </c>
      <c r="H49" t="s">
        <v>210</v>
      </c>
      <c r="I49" s="77">
        <v>6.15</v>
      </c>
      <c r="J49" t="s">
        <v>123</v>
      </c>
      <c r="K49" t="s">
        <v>102</v>
      </c>
      <c r="L49" s="78">
        <v>4.53E-2</v>
      </c>
      <c r="M49" s="78">
        <v>4.53E-2</v>
      </c>
      <c r="N49" s="77">
        <v>179159.6</v>
      </c>
      <c r="O49" s="77">
        <v>96.05</v>
      </c>
      <c r="P49" s="77">
        <v>172.08279580000001</v>
      </c>
      <c r="Q49" s="78">
        <v>1.78E-2</v>
      </c>
      <c r="R49" s="78">
        <v>1.8E-3</v>
      </c>
      <c r="W49" s="93"/>
    </row>
    <row r="50" spans="2:23">
      <c r="B50" t="s">
        <v>3250</v>
      </c>
      <c r="C50" t="s">
        <v>2353</v>
      </c>
      <c r="D50" s="92">
        <v>435944</v>
      </c>
      <c r="E50"/>
      <c r="F50" t="s">
        <v>3309</v>
      </c>
      <c r="G50" s="86">
        <v>42551</v>
      </c>
      <c r="H50" t="s">
        <v>210</v>
      </c>
      <c r="I50" s="77">
        <v>7.79</v>
      </c>
      <c r="J50" t="s">
        <v>123</v>
      </c>
      <c r="K50" t="s">
        <v>102</v>
      </c>
      <c r="L50" s="78">
        <v>4.1300000000000003E-2</v>
      </c>
      <c r="M50" s="78">
        <v>4.1200000000000001E-2</v>
      </c>
      <c r="N50" s="77">
        <v>29135.73</v>
      </c>
      <c r="O50" s="77">
        <v>111.47</v>
      </c>
      <c r="P50" s="77">
        <v>32.477598231000002</v>
      </c>
      <c r="Q50" s="78">
        <v>3.3999999999999998E-3</v>
      </c>
      <c r="R50" s="78">
        <v>2.9999999999999997E-4</v>
      </c>
      <c r="W50" s="93"/>
    </row>
    <row r="51" spans="2:23">
      <c r="B51" t="s">
        <v>3250</v>
      </c>
      <c r="C51" t="s">
        <v>2353</v>
      </c>
      <c r="D51" s="92">
        <v>448456</v>
      </c>
      <c r="E51"/>
      <c r="F51" t="s">
        <v>3309</v>
      </c>
      <c r="G51" s="86">
        <v>42643</v>
      </c>
      <c r="H51" t="s">
        <v>210</v>
      </c>
      <c r="I51" s="77">
        <v>7.22</v>
      </c>
      <c r="J51" t="s">
        <v>123</v>
      </c>
      <c r="K51" t="s">
        <v>102</v>
      </c>
      <c r="L51" s="78">
        <v>3.3300000000000003E-2</v>
      </c>
      <c r="M51" s="78">
        <v>3.3300000000000003E-2</v>
      </c>
      <c r="N51" s="77">
        <v>21782.57</v>
      </c>
      <c r="O51" s="77">
        <v>116.37</v>
      </c>
      <c r="P51" s="77">
        <v>25.348376709</v>
      </c>
      <c r="Q51" s="78">
        <v>2.5999999999999999E-3</v>
      </c>
      <c r="R51" s="78">
        <v>2.9999999999999997E-4</v>
      </c>
      <c r="W51" s="93"/>
    </row>
    <row r="52" spans="2:23">
      <c r="B52" t="s">
        <v>3250</v>
      </c>
      <c r="C52" t="s">
        <v>2353</v>
      </c>
      <c r="D52" s="92">
        <v>435943</v>
      </c>
      <c r="E52"/>
      <c r="F52" t="s">
        <v>3309</v>
      </c>
      <c r="G52" s="86">
        <v>42551</v>
      </c>
      <c r="H52" t="s">
        <v>210</v>
      </c>
      <c r="I52" s="77">
        <v>6.97</v>
      </c>
      <c r="J52" t="s">
        <v>123</v>
      </c>
      <c r="K52" t="s">
        <v>102</v>
      </c>
      <c r="L52" s="78">
        <v>2.24E-2</v>
      </c>
      <c r="M52" s="78">
        <v>2.24E-2</v>
      </c>
      <c r="N52" s="77">
        <v>19449.2</v>
      </c>
      <c r="O52" s="77">
        <v>115.72</v>
      </c>
      <c r="P52" s="77">
        <v>22.506614240000001</v>
      </c>
      <c r="Q52" s="78">
        <v>2.3E-3</v>
      </c>
      <c r="R52" s="78">
        <v>2.0000000000000001E-4</v>
      </c>
      <c r="W52" s="93"/>
    </row>
    <row r="53" spans="2:23">
      <c r="B53" t="s">
        <v>3250</v>
      </c>
      <c r="C53" t="s">
        <v>2353</v>
      </c>
      <c r="D53" s="92">
        <v>448455</v>
      </c>
      <c r="E53"/>
      <c r="F53" t="s">
        <v>3309</v>
      </c>
      <c r="G53" s="86">
        <v>42643</v>
      </c>
      <c r="H53" t="s">
        <v>210</v>
      </c>
      <c r="I53" s="77">
        <v>6.02</v>
      </c>
      <c r="J53" t="s">
        <v>123</v>
      </c>
      <c r="K53" t="s">
        <v>102</v>
      </c>
      <c r="L53" s="78">
        <v>2.0400000000000001E-2</v>
      </c>
      <c r="M53" s="78">
        <v>2.0400000000000001E-2</v>
      </c>
      <c r="N53" s="77">
        <v>14687.55</v>
      </c>
      <c r="O53" s="77">
        <v>116.02</v>
      </c>
      <c r="P53" s="77">
        <v>17.04049551</v>
      </c>
      <c r="Q53" s="78">
        <v>1.8E-3</v>
      </c>
      <c r="R53" s="78">
        <v>2.0000000000000001E-4</v>
      </c>
      <c r="W53" s="93"/>
    </row>
    <row r="54" spans="2:23">
      <c r="B54" t="s">
        <v>3250</v>
      </c>
      <c r="C54" t="s">
        <v>2353</v>
      </c>
      <c r="D54" s="92">
        <v>542103</v>
      </c>
      <c r="E54"/>
      <c r="F54" t="s">
        <v>3309</v>
      </c>
      <c r="G54" s="86">
        <v>43555</v>
      </c>
      <c r="H54" t="s">
        <v>210</v>
      </c>
      <c r="I54" s="77">
        <v>3.45</v>
      </c>
      <c r="J54" t="s">
        <v>123</v>
      </c>
      <c r="K54" t="s">
        <v>102</v>
      </c>
      <c r="L54" s="78">
        <v>5.6500000000000002E-2</v>
      </c>
      <c r="M54" s="78">
        <v>5.6500000000000002E-2</v>
      </c>
      <c r="N54" s="77">
        <v>7933.22</v>
      </c>
      <c r="O54" s="77">
        <v>100.77</v>
      </c>
      <c r="P54" s="77">
        <v>7.9943057939999997</v>
      </c>
      <c r="Q54" s="78">
        <v>8.0000000000000004E-4</v>
      </c>
      <c r="R54" s="78">
        <v>1E-4</v>
      </c>
      <c r="W54" s="93"/>
    </row>
    <row r="55" spans="2:23">
      <c r="B55" t="s">
        <v>3250</v>
      </c>
      <c r="C55" t="s">
        <v>2353</v>
      </c>
      <c r="D55" s="92">
        <v>542104</v>
      </c>
      <c r="E55"/>
      <c r="F55" t="s">
        <v>3309</v>
      </c>
      <c r="G55" s="86">
        <v>43555</v>
      </c>
      <c r="H55" t="s">
        <v>210</v>
      </c>
      <c r="I55" s="77">
        <v>5.16</v>
      </c>
      <c r="J55" t="s">
        <v>123</v>
      </c>
      <c r="K55" t="s">
        <v>102</v>
      </c>
      <c r="L55" s="78">
        <v>4.7100000000000003E-2</v>
      </c>
      <c r="M55" s="78">
        <v>4.7800000000000002E-2</v>
      </c>
      <c r="N55" s="77">
        <v>94063.01</v>
      </c>
      <c r="O55" s="77">
        <v>101.63</v>
      </c>
      <c r="P55" s="77">
        <v>95.596237063000004</v>
      </c>
      <c r="Q55" s="78">
        <v>9.9000000000000008E-3</v>
      </c>
      <c r="R55" s="78">
        <v>1E-3</v>
      </c>
      <c r="W55" s="93"/>
    </row>
    <row r="56" spans="2:23">
      <c r="B56" t="s">
        <v>3250</v>
      </c>
      <c r="C56" t="s">
        <v>2353</v>
      </c>
      <c r="D56" s="92">
        <v>542102</v>
      </c>
      <c r="E56"/>
      <c r="F56" t="s">
        <v>3309</v>
      </c>
      <c r="G56" s="86">
        <v>43555</v>
      </c>
      <c r="H56" t="s">
        <v>210</v>
      </c>
      <c r="I56" s="77">
        <v>5.58</v>
      </c>
      <c r="J56" t="s">
        <v>123</v>
      </c>
      <c r="K56" t="s">
        <v>102</v>
      </c>
      <c r="L56" s="78">
        <v>2.47E-2</v>
      </c>
      <c r="M56" s="78">
        <v>2.47E-2</v>
      </c>
      <c r="N56" s="77">
        <v>5926.65</v>
      </c>
      <c r="O56" s="77">
        <v>131.55000000000001</v>
      </c>
      <c r="P56" s="77">
        <v>7.7965080750000002</v>
      </c>
      <c r="Q56" s="78">
        <v>8.0000000000000004E-4</v>
      </c>
      <c r="R56" s="78">
        <v>1E-4</v>
      </c>
      <c r="W56" s="93"/>
    </row>
    <row r="57" spans="2:23">
      <c r="B57" t="s">
        <v>3250</v>
      </c>
      <c r="C57" t="s">
        <v>2353</v>
      </c>
      <c r="D57" s="92">
        <v>542101</v>
      </c>
      <c r="E57"/>
      <c r="F57" t="s">
        <v>3309</v>
      </c>
      <c r="G57" s="86">
        <v>43555</v>
      </c>
      <c r="H57" t="s">
        <v>210</v>
      </c>
      <c r="I57" s="77">
        <v>5.03</v>
      </c>
      <c r="J57" t="s">
        <v>123</v>
      </c>
      <c r="K57" t="s">
        <v>102</v>
      </c>
      <c r="L57" s="78">
        <v>5.7299999999999997E-2</v>
      </c>
      <c r="M57" s="78">
        <v>5.7299999999999997E-2</v>
      </c>
      <c r="N57" s="77">
        <v>14179.4</v>
      </c>
      <c r="O57" s="77">
        <v>121.16</v>
      </c>
      <c r="P57" s="77">
        <v>17.179761039999999</v>
      </c>
      <c r="Q57" s="78">
        <v>1.8E-3</v>
      </c>
      <c r="R57" s="78">
        <v>2.0000000000000001E-4</v>
      </c>
      <c r="W57" s="93"/>
    </row>
    <row r="58" spans="2:23">
      <c r="B58" t="s">
        <v>3250</v>
      </c>
      <c r="C58" t="s">
        <v>2353</v>
      </c>
      <c r="D58" s="92">
        <v>542100</v>
      </c>
      <c r="E58"/>
      <c r="F58" t="s">
        <v>3309</v>
      </c>
      <c r="G58" s="86">
        <v>43555</v>
      </c>
      <c r="H58" t="s">
        <v>210</v>
      </c>
      <c r="I58" s="77">
        <v>5.87</v>
      </c>
      <c r="J58" t="s">
        <v>123</v>
      </c>
      <c r="K58" t="s">
        <v>102</v>
      </c>
      <c r="L58" s="78">
        <v>3.0800000000000001E-2</v>
      </c>
      <c r="M58" s="78">
        <v>3.0800000000000001E-2</v>
      </c>
      <c r="N58" s="77">
        <v>21746.45</v>
      </c>
      <c r="O58" s="77">
        <v>116.4</v>
      </c>
      <c r="P58" s="77">
        <v>25.312867799999999</v>
      </c>
      <c r="Q58" s="78">
        <v>2.5999999999999999E-3</v>
      </c>
      <c r="R58" s="78">
        <v>2.9999999999999997E-4</v>
      </c>
      <c r="W58" s="93"/>
    </row>
    <row r="59" spans="2:23">
      <c r="B59" t="s">
        <v>3250</v>
      </c>
      <c r="C59" t="s">
        <v>2353</v>
      </c>
      <c r="D59" s="92">
        <v>542099</v>
      </c>
      <c r="E59"/>
      <c r="F59" t="s">
        <v>3309</v>
      </c>
      <c r="G59" s="86">
        <v>43555</v>
      </c>
      <c r="H59" t="s">
        <v>210</v>
      </c>
      <c r="I59" s="77">
        <v>4.05</v>
      </c>
      <c r="J59" t="s">
        <v>123</v>
      </c>
      <c r="K59" t="s">
        <v>102</v>
      </c>
      <c r="L59" s="78">
        <v>2.52E-2</v>
      </c>
      <c r="M59" s="78">
        <v>2.53E-2</v>
      </c>
      <c r="N59" s="77">
        <v>10815.71</v>
      </c>
      <c r="O59" s="77">
        <v>123.33</v>
      </c>
      <c r="P59" s="77">
        <v>13.339015142999999</v>
      </c>
      <c r="Q59" s="78">
        <v>1.4E-3</v>
      </c>
      <c r="R59" s="78">
        <v>1E-4</v>
      </c>
      <c r="W59" s="93"/>
    </row>
    <row r="60" spans="2:23">
      <c r="B60" s="79" t="s">
        <v>2354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23">
      <c r="B61" t="s">
        <v>209</v>
      </c>
      <c r="D61" s="92">
        <v>0</v>
      </c>
      <c r="F61" t="s">
        <v>209</v>
      </c>
      <c r="I61" s="77">
        <v>0</v>
      </c>
      <c r="J61" t="s">
        <v>209</v>
      </c>
      <c r="K61" t="s">
        <v>209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</row>
    <row r="62" spans="2:23">
      <c r="B62" s="79" t="s">
        <v>2355</v>
      </c>
      <c r="I62" s="81">
        <v>4.5</v>
      </c>
      <c r="M62" s="80">
        <v>5.8900000000000001E-2</v>
      </c>
      <c r="N62" s="81">
        <v>4516132.71</v>
      </c>
      <c r="P62" s="81">
        <v>4974.3435019354565</v>
      </c>
      <c r="Q62" s="80">
        <v>0.51339999999999997</v>
      </c>
      <c r="R62" s="80">
        <v>5.1499999999999997E-2</v>
      </c>
    </row>
    <row r="63" spans="2:23">
      <c r="B63" t="s">
        <v>3251</v>
      </c>
      <c r="C63" t="s">
        <v>2356</v>
      </c>
      <c r="D63" s="92">
        <v>4563</v>
      </c>
      <c r="E63"/>
      <c r="F63" t="s">
        <v>357</v>
      </c>
      <c r="G63" s="86">
        <v>42368</v>
      </c>
      <c r="H63" t="s">
        <v>207</v>
      </c>
      <c r="I63" s="77">
        <v>6.96</v>
      </c>
      <c r="J63" t="s">
        <v>127</v>
      </c>
      <c r="K63" t="s">
        <v>102</v>
      </c>
      <c r="L63" s="78">
        <v>3.1699999999999999E-2</v>
      </c>
      <c r="M63" s="78">
        <v>2.52E-2</v>
      </c>
      <c r="N63" s="77">
        <v>4807.2700000000004</v>
      </c>
      <c r="O63" s="77">
        <v>117.59</v>
      </c>
      <c r="P63" s="77">
        <v>5.6528687929999997</v>
      </c>
      <c r="Q63" s="78">
        <v>5.9999999999999995E-4</v>
      </c>
      <c r="R63" s="78">
        <v>1E-4</v>
      </c>
      <c r="W63" s="93"/>
    </row>
    <row r="64" spans="2:23">
      <c r="B64" t="s">
        <v>3251</v>
      </c>
      <c r="C64" t="s">
        <v>2356</v>
      </c>
      <c r="D64" s="92">
        <v>4693</v>
      </c>
      <c r="E64"/>
      <c r="F64" t="s">
        <v>357</v>
      </c>
      <c r="G64" s="86">
        <v>42388</v>
      </c>
      <c r="H64" t="s">
        <v>207</v>
      </c>
      <c r="I64" s="77">
        <v>6.95</v>
      </c>
      <c r="J64" t="s">
        <v>127</v>
      </c>
      <c r="K64" t="s">
        <v>102</v>
      </c>
      <c r="L64" s="78">
        <v>3.1699999999999999E-2</v>
      </c>
      <c r="M64" s="78">
        <v>2.5399999999999999E-2</v>
      </c>
      <c r="N64" s="77">
        <v>6730.17</v>
      </c>
      <c r="O64" s="77">
        <v>117.74</v>
      </c>
      <c r="P64" s="77">
        <v>7.9241021580000002</v>
      </c>
      <c r="Q64" s="78">
        <v>8.0000000000000004E-4</v>
      </c>
      <c r="R64" s="78">
        <v>1E-4</v>
      </c>
      <c r="W64" s="93"/>
    </row>
    <row r="65" spans="2:23">
      <c r="B65" t="s">
        <v>3251</v>
      </c>
      <c r="C65" t="s">
        <v>2356</v>
      </c>
      <c r="D65" s="92">
        <v>425769</v>
      </c>
      <c r="E65"/>
      <c r="F65" t="s">
        <v>357</v>
      </c>
      <c r="G65" s="86">
        <v>42509</v>
      </c>
      <c r="H65" t="s">
        <v>207</v>
      </c>
      <c r="I65" s="77">
        <v>7.01</v>
      </c>
      <c r="J65" t="s">
        <v>127</v>
      </c>
      <c r="K65" t="s">
        <v>102</v>
      </c>
      <c r="L65" s="78">
        <v>2.7400000000000001E-2</v>
      </c>
      <c r="M65" s="78">
        <v>2.7E-2</v>
      </c>
      <c r="N65" s="77">
        <v>6730.17</v>
      </c>
      <c r="O65" s="77">
        <v>113.6</v>
      </c>
      <c r="P65" s="77">
        <v>7.6454731200000001</v>
      </c>
      <c r="Q65" s="78">
        <v>8.0000000000000004E-4</v>
      </c>
      <c r="R65" s="78">
        <v>1E-4</v>
      </c>
      <c r="W65" s="93"/>
    </row>
    <row r="66" spans="2:23">
      <c r="B66" t="s">
        <v>3251</v>
      </c>
      <c r="C66" t="s">
        <v>2356</v>
      </c>
      <c r="D66" s="92">
        <v>455714</v>
      </c>
      <c r="E66"/>
      <c r="F66" t="s">
        <v>357</v>
      </c>
      <c r="G66" s="86">
        <v>42723</v>
      </c>
      <c r="H66" t="s">
        <v>207</v>
      </c>
      <c r="I66" s="77">
        <v>6.93</v>
      </c>
      <c r="J66" t="s">
        <v>127</v>
      </c>
      <c r="K66" t="s">
        <v>102</v>
      </c>
      <c r="L66" s="78">
        <v>3.15E-2</v>
      </c>
      <c r="M66" s="78">
        <v>2.8299999999999999E-2</v>
      </c>
      <c r="N66" s="77">
        <v>961.45</v>
      </c>
      <c r="O66" s="77">
        <v>115.4</v>
      </c>
      <c r="P66" s="77">
        <v>1.1095132999999999</v>
      </c>
      <c r="Q66" s="78">
        <v>1E-4</v>
      </c>
      <c r="R66" s="78">
        <v>0</v>
      </c>
      <c r="W66" s="93"/>
    </row>
    <row r="67" spans="2:23">
      <c r="B67" t="s">
        <v>3251</v>
      </c>
      <c r="C67" t="s">
        <v>2356</v>
      </c>
      <c r="D67" s="92">
        <v>474664</v>
      </c>
      <c r="E67"/>
      <c r="F67" t="s">
        <v>357</v>
      </c>
      <c r="G67" s="86">
        <v>42918</v>
      </c>
      <c r="H67" t="s">
        <v>207</v>
      </c>
      <c r="I67" s="77">
        <v>6.89</v>
      </c>
      <c r="J67" t="s">
        <v>127</v>
      </c>
      <c r="K67" t="s">
        <v>102</v>
      </c>
      <c r="L67" s="78">
        <v>3.1899999999999998E-2</v>
      </c>
      <c r="M67" s="78">
        <v>3.1E-2</v>
      </c>
      <c r="N67" s="77">
        <v>4807.2700000000004</v>
      </c>
      <c r="O67" s="77">
        <v>112.82</v>
      </c>
      <c r="P67" s="77">
        <v>5.4235620139999998</v>
      </c>
      <c r="Q67" s="78">
        <v>5.9999999999999995E-4</v>
      </c>
      <c r="R67" s="78">
        <v>1E-4</v>
      </c>
      <c r="W67" s="93"/>
    </row>
    <row r="68" spans="2:23">
      <c r="B68" t="s">
        <v>3251</v>
      </c>
      <c r="C68" t="s">
        <v>2356</v>
      </c>
      <c r="D68" s="92">
        <v>7520</v>
      </c>
      <c r="E68"/>
      <c r="F68" t="s">
        <v>357</v>
      </c>
      <c r="G68" s="86">
        <v>43915</v>
      </c>
      <c r="H68" t="s">
        <v>207</v>
      </c>
      <c r="I68" s="77">
        <v>6.92</v>
      </c>
      <c r="J68" t="s">
        <v>127</v>
      </c>
      <c r="K68" t="s">
        <v>102</v>
      </c>
      <c r="L68" s="78">
        <v>2.6599999999999999E-2</v>
      </c>
      <c r="M68" s="78">
        <v>3.6700000000000003E-2</v>
      </c>
      <c r="N68" s="77">
        <v>10120.56</v>
      </c>
      <c r="O68" s="77">
        <v>104.02</v>
      </c>
      <c r="P68" s="77">
        <v>10.527406512000001</v>
      </c>
      <c r="Q68" s="78">
        <v>1.1000000000000001E-3</v>
      </c>
      <c r="R68" s="78">
        <v>1E-4</v>
      </c>
      <c r="W68" s="93"/>
    </row>
    <row r="69" spans="2:23">
      <c r="B69" t="s">
        <v>3251</v>
      </c>
      <c r="C69" t="s">
        <v>2356</v>
      </c>
      <c r="D69" s="92">
        <v>8115</v>
      </c>
      <c r="E69"/>
      <c r="F69" t="s">
        <v>357</v>
      </c>
      <c r="G69" s="86">
        <v>44168</v>
      </c>
      <c r="H69" t="s">
        <v>207</v>
      </c>
      <c r="I69" s="77">
        <v>7.05</v>
      </c>
      <c r="J69" t="s">
        <v>127</v>
      </c>
      <c r="K69" t="s">
        <v>102</v>
      </c>
      <c r="L69" s="78">
        <v>1.89E-2</v>
      </c>
      <c r="M69" s="78">
        <v>3.9100000000000003E-2</v>
      </c>
      <c r="N69" s="77">
        <v>10250.030000000001</v>
      </c>
      <c r="O69" s="77">
        <v>96.63</v>
      </c>
      <c r="P69" s="77">
        <v>9.9046039889999999</v>
      </c>
      <c r="Q69" s="78">
        <v>1E-3</v>
      </c>
      <c r="R69" s="78">
        <v>1E-4</v>
      </c>
      <c r="W69" s="93"/>
    </row>
    <row r="70" spans="2:23">
      <c r="B70" t="s">
        <v>3251</v>
      </c>
      <c r="C70" t="s">
        <v>2356</v>
      </c>
      <c r="D70" s="92">
        <v>8349</v>
      </c>
      <c r="E70"/>
      <c r="F70" t="s">
        <v>357</v>
      </c>
      <c r="G70" s="86">
        <v>44277</v>
      </c>
      <c r="H70" t="s">
        <v>207</v>
      </c>
      <c r="I70" s="77">
        <v>6.97</v>
      </c>
      <c r="J70" t="s">
        <v>127</v>
      </c>
      <c r="K70" t="s">
        <v>102</v>
      </c>
      <c r="L70" s="78">
        <v>1.9E-2</v>
      </c>
      <c r="M70" s="78">
        <v>4.6100000000000002E-2</v>
      </c>
      <c r="N70" s="77">
        <v>15586.92</v>
      </c>
      <c r="O70" s="77">
        <v>92.35</v>
      </c>
      <c r="P70" s="77">
        <v>14.39452062</v>
      </c>
      <c r="Q70" s="78">
        <v>1.5E-3</v>
      </c>
      <c r="R70" s="78">
        <v>1E-4</v>
      </c>
      <c r="W70" s="93"/>
    </row>
    <row r="71" spans="2:23">
      <c r="B71" t="s">
        <v>3255</v>
      </c>
      <c r="C71" t="s">
        <v>2353</v>
      </c>
      <c r="D71" s="92">
        <v>371197</v>
      </c>
      <c r="E71"/>
      <c r="F71" t="s">
        <v>373</v>
      </c>
      <c r="G71" s="86">
        <v>42052</v>
      </c>
      <c r="H71" t="s">
        <v>149</v>
      </c>
      <c r="I71" s="77">
        <v>3.87</v>
      </c>
      <c r="J71" t="s">
        <v>671</v>
      </c>
      <c r="K71" t="s">
        <v>102</v>
      </c>
      <c r="L71" s="78">
        <v>2.98E-2</v>
      </c>
      <c r="M71" s="78">
        <v>2.3300000000000001E-2</v>
      </c>
      <c r="N71" s="77">
        <v>15288.46</v>
      </c>
      <c r="O71" s="77">
        <v>116.84</v>
      </c>
      <c r="P71" s="77">
        <v>17.863036663999999</v>
      </c>
      <c r="Q71" s="78">
        <v>1.8E-3</v>
      </c>
      <c r="R71" s="78">
        <v>2.0000000000000001E-4</v>
      </c>
      <c r="W71" s="93"/>
    </row>
    <row r="72" spans="2:23">
      <c r="B72" t="s">
        <v>3229</v>
      </c>
      <c r="C72" t="s">
        <v>2356</v>
      </c>
      <c r="D72" s="92">
        <v>379497</v>
      </c>
      <c r="E72"/>
      <c r="F72" t="s">
        <v>373</v>
      </c>
      <c r="G72" s="86">
        <v>42122</v>
      </c>
      <c r="H72" t="s">
        <v>149</v>
      </c>
      <c r="I72" s="77">
        <v>4.21</v>
      </c>
      <c r="J72" t="s">
        <v>330</v>
      </c>
      <c r="K72" t="s">
        <v>102</v>
      </c>
      <c r="L72" s="78">
        <v>2.98E-2</v>
      </c>
      <c r="M72" s="78">
        <v>2.81E-2</v>
      </c>
      <c r="N72" s="77">
        <v>94091.8</v>
      </c>
      <c r="O72" s="77">
        <v>113.72</v>
      </c>
      <c r="P72" s="77">
        <v>107.00119496000001</v>
      </c>
      <c r="Q72" s="78">
        <v>1.0999999999999999E-2</v>
      </c>
      <c r="R72" s="78">
        <v>1.1000000000000001E-3</v>
      </c>
      <c r="W72" s="93"/>
    </row>
    <row r="73" spans="2:23">
      <c r="B73" t="s">
        <v>3254</v>
      </c>
      <c r="C73" t="s">
        <v>2353</v>
      </c>
      <c r="D73" s="92">
        <v>372051</v>
      </c>
      <c r="E73"/>
      <c r="F73" t="s">
        <v>373</v>
      </c>
      <c r="G73" s="86">
        <v>42054</v>
      </c>
      <c r="H73" t="s">
        <v>149</v>
      </c>
      <c r="I73" s="77">
        <v>3.87</v>
      </c>
      <c r="J73" t="s">
        <v>671</v>
      </c>
      <c r="K73" t="s">
        <v>102</v>
      </c>
      <c r="L73" s="78">
        <v>2.98E-2</v>
      </c>
      <c r="M73" s="78">
        <v>3.2399999999999998E-2</v>
      </c>
      <c r="N73" s="77">
        <v>313.95999999999998</v>
      </c>
      <c r="O73" s="77">
        <v>112.94</v>
      </c>
      <c r="P73" s="77">
        <v>0.35458642400000001</v>
      </c>
      <c r="Q73" s="78">
        <v>0</v>
      </c>
      <c r="R73" s="78">
        <v>0</v>
      </c>
      <c r="W73" s="93"/>
    </row>
    <row r="74" spans="2:23">
      <c r="B74" t="s">
        <v>3254</v>
      </c>
      <c r="C74" t="s">
        <v>2353</v>
      </c>
      <c r="D74" s="92">
        <v>371707</v>
      </c>
      <c r="E74"/>
      <c r="F74" t="s">
        <v>373</v>
      </c>
      <c r="G74" s="86">
        <v>42052</v>
      </c>
      <c r="H74" t="s">
        <v>149</v>
      </c>
      <c r="I74" s="77">
        <v>3.87</v>
      </c>
      <c r="J74" t="s">
        <v>671</v>
      </c>
      <c r="K74" t="s">
        <v>102</v>
      </c>
      <c r="L74" s="78">
        <v>2.98E-2</v>
      </c>
      <c r="M74" s="78">
        <v>3.2399999999999998E-2</v>
      </c>
      <c r="N74" s="77">
        <v>11101.77</v>
      </c>
      <c r="O74" s="77">
        <v>112.94</v>
      </c>
      <c r="P74" s="77">
        <v>12.538339038</v>
      </c>
      <c r="Q74" s="78">
        <v>1.2999999999999999E-3</v>
      </c>
      <c r="R74" s="78">
        <v>1E-4</v>
      </c>
      <c r="W74" s="93"/>
    </row>
    <row r="75" spans="2:23">
      <c r="B75" t="s">
        <v>3253</v>
      </c>
      <c r="C75" t="s">
        <v>2356</v>
      </c>
      <c r="D75" s="92">
        <v>29991703</v>
      </c>
      <c r="E75"/>
      <c r="F75" t="s">
        <v>2357</v>
      </c>
      <c r="G75" s="86">
        <v>44227</v>
      </c>
      <c r="H75" t="s">
        <v>968</v>
      </c>
      <c r="I75" s="77">
        <v>3.07</v>
      </c>
      <c r="J75" t="s">
        <v>350</v>
      </c>
      <c r="K75" t="s">
        <v>102</v>
      </c>
      <c r="L75" s="78">
        <v>4.4999999999999998E-2</v>
      </c>
      <c r="M75" s="78">
        <v>2.06E-2</v>
      </c>
      <c r="N75" s="77">
        <v>34781.06</v>
      </c>
      <c r="O75" s="77">
        <v>124.79</v>
      </c>
      <c r="P75" s="77">
        <v>43.403284773999999</v>
      </c>
      <c r="Q75" s="78">
        <v>4.4999999999999997E-3</v>
      </c>
      <c r="R75" s="78">
        <v>4.0000000000000002E-4</v>
      </c>
    </row>
    <row r="76" spans="2:23">
      <c r="B76" t="s">
        <v>3252</v>
      </c>
      <c r="C76" t="s">
        <v>2356</v>
      </c>
      <c r="D76" s="92">
        <v>66241</v>
      </c>
      <c r="E76"/>
      <c r="F76" t="s">
        <v>2357</v>
      </c>
      <c r="G76" s="86">
        <v>41534</v>
      </c>
      <c r="H76" t="s">
        <v>968</v>
      </c>
      <c r="I76" s="77">
        <v>5.39</v>
      </c>
      <c r="J76" t="s">
        <v>112</v>
      </c>
      <c r="K76" t="s">
        <v>102</v>
      </c>
      <c r="L76" s="78">
        <v>3.9800000000000002E-2</v>
      </c>
      <c r="M76" s="78">
        <v>3.5099999999999999E-2</v>
      </c>
      <c r="N76" s="77">
        <v>102733.83</v>
      </c>
      <c r="O76" s="77">
        <v>115.17</v>
      </c>
      <c r="P76" s="77">
        <v>118.31855201099999</v>
      </c>
      <c r="Q76" s="78">
        <v>1.2200000000000001E-2</v>
      </c>
      <c r="R76" s="78">
        <v>1.1999999999999999E-3</v>
      </c>
      <c r="W76" s="93"/>
    </row>
    <row r="77" spans="2:23">
      <c r="B77" t="s">
        <v>3256</v>
      </c>
      <c r="C77" t="s">
        <v>2356</v>
      </c>
      <c r="D77" s="92">
        <v>8370</v>
      </c>
      <c r="E77"/>
      <c r="F77" t="s">
        <v>471</v>
      </c>
      <c r="G77" s="86">
        <v>44294</v>
      </c>
      <c r="H77" t="s">
        <v>207</v>
      </c>
      <c r="I77" s="77">
        <v>7.89</v>
      </c>
      <c r="J77" t="s">
        <v>330</v>
      </c>
      <c r="K77" t="s">
        <v>102</v>
      </c>
      <c r="L77" s="78">
        <v>2.3199999999999998E-2</v>
      </c>
      <c r="M77" s="78">
        <v>4.3200000000000002E-2</v>
      </c>
      <c r="N77" s="77">
        <v>6264.53</v>
      </c>
      <c r="O77" s="77">
        <v>94.58</v>
      </c>
      <c r="P77" s="77">
        <v>5.9249924739999997</v>
      </c>
      <c r="Q77" s="78">
        <v>5.9999999999999995E-4</v>
      </c>
      <c r="R77" s="78">
        <v>1E-4</v>
      </c>
      <c r="W77" s="93"/>
    </row>
    <row r="78" spans="2:23">
      <c r="B78" t="s">
        <v>3256</v>
      </c>
      <c r="C78" t="s">
        <v>2356</v>
      </c>
      <c r="D78" s="92">
        <v>513783</v>
      </c>
      <c r="E78"/>
      <c r="F78" t="s">
        <v>471</v>
      </c>
      <c r="G78" s="86">
        <v>43222</v>
      </c>
      <c r="H78" t="s">
        <v>207</v>
      </c>
      <c r="I78" s="77">
        <v>7.88</v>
      </c>
      <c r="J78" t="s">
        <v>330</v>
      </c>
      <c r="K78" t="s">
        <v>102</v>
      </c>
      <c r="L78" s="78">
        <v>3.2199999999999999E-2</v>
      </c>
      <c r="M78" s="78">
        <v>3.5700000000000003E-2</v>
      </c>
      <c r="N78" s="77">
        <v>14249.47</v>
      </c>
      <c r="O78" s="77">
        <v>109.65</v>
      </c>
      <c r="P78" s="77">
        <v>15.624543855000001</v>
      </c>
      <c r="Q78" s="78">
        <v>1.6000000000000001E-3</v>
      </c>
      <c r="R78" s="78">
        <v>2.0000000000000001E-4</v>
      </c>
      <c r="W78" s="93"/>
    </row>
    <row r="79" spans="2:23">
      <c r="B79" t="s">
        <v>3256</v>
      </c>
      <c r="C79" t="s">
        <v>2356</v>
      </c>
      <c r="D79" s="92">
        <v>519337</v>
      </c>
      <c r="E79"/>
      <c r="F79" t="s">
        <v>471</v>
      </c>
      <c r="G79" s="86">
        <v>43276</v>
      </c>
      <c r="H79" t="s">
        <v>207</v>
      </c>
      <c r="I79" s="77">
        <v>7.87</v>
      </c>
      <c r="J79" t="s">
        <v>330</v>
      </c>
      <c r="K79" t="s">
        <v>102</v>
      </c>
      <c r="L79" s="78">
        <v>3.2599999999999997E-2</v>
      </c>
      <c r="M79" s="78">
        <v>3.56E-2</v>
      </c>
      <c r="N79" s="77">
        <v>2981.89</v>
      </c>
      <c r="O79" s="77">
        <v>109.08</v>
      </c>
      <c r="P79" s="77">
        <v>3.2526456119999998</v>
      </c>
      <c r="Q79" s="78">
        <v>2.9999999999999997E-4</v>
      </c>
      <c r="R79" s="78">
        <v>0</v>
      </c>
      <c r="W79" s="93"/>
    </row>
    <row r="80" spans="2:23">
      <c r="B80" t="s">
        <v>3256</v>
      </c>
      <c r="C80" t="s">
        <v>2356</v>
      </c>
      <c r="D80" s="92">
        <v>530503</v>
      </c>
      <c r="E80"/>
      <c r="F80" t="s">
        <v>471</v>
      </c>
      <c r="G80" s="86">
        <v>43431</v>
      </c>
      <c r="H80" t="s">
        <v>207</v>
      </c>
      <c r="I80" s="77">
        <v>7.81</v>
      </c>
      <c r="J80" t="s">
        <v>330</v>
      </c>
      <c r="K80" t="s">
        <v>102</v>
      </c>
      <c r="L80" s="78">
        <v>3.6600000000000001E-2</v>
      </c>
      <c r="M80" s="78">
        <v>3.4799999999999998E-2</v>
      </c>
      <c r="N80" s="77">
        <v>2992.88</v>
      </c>
      <c r="O80" s="77">
        <v>112.6</v>
      </c>
      <c r="P80" s="77">
        <v>3.3699828799999998</v>
      </c>
      <c r="Q80" s="78">
        <v>2.9999999999999997E-4</v>
      </c>
      <c r="R80" s="78">
        <v>0</v>
      </c>
      <c r="W80" s="93"/>
    </row>
    <row r="81" spans="2:23">
      <c r="B81" t="s">
        <v>3256</v>
      </c>
      <c r="C81" t="s">
        <v>2356</v>
      </c>
      <c r="D81" s="92">
        <v>70231</v>
      </c>
      <c r="E81"/>
      <c r="F81" t="s">
        <v>471</v>
      </c>
      <c r="G81" s="86">
        <v>43647</v>
      </c>
      <c r="H81" t="s">
        <v>207</v>
      </c>
      <c r="I81" s="77">
        <v>7.94</v>
      </c>
      <c r="J81" t="s">
        <v>330</v>
      </c>
      <c r="K81" t="s">
        <v>102</v>
      </c>
      <c r="L81" s="78">
        <v>2.9000000000000001E-2</v>
      </c>
      <c r="M81" s="78">
        <v>3.4700000000000002E-2</v>
      </c>
      <c r="N81" s="77">
        <v>5258.82</v>
      </c>
      <c r="O81" s="77">
        <v>104.4</v>
      </c>
      <c r="P81" s="77">
        <v>5.4902080800000004</v>
      </c>
      <c r="Q81" s="78">
        <v>5.9999999999999995E-4</v>
      </c>
      <c r="R81" s="78">
        <v>1E-4</v>
      </c>
      <c r="W81" s="93"/>
    </row>
    <row r="82" spans="2:23">
      <c r="B82" t="s">
        <v>3256</v>
      </c>
      <c r="C82" t="s">
        <v>2356</v>
      </c>
      <c r="D82" s="92">
        <v>7569</v>
      </c>
      <c r="E82"/>
      <c r="F82" t="s">
        <v>471</v>
      </c>
      <c r="G82" s="86">
        <v>43922</v>
      </c>
      <c r="H82" t="s">
        <v>207</v>
      </c>
      <c r="I82" s="77">
        <v>8.02</v>
      </c>
      <c r="J82" t="s">
        <v>330</v>
      </c>
      <c r="K82" t="s">
        <v>102</v>
      </c>
      <c r="L82" s="78">
        <v>2.7699999999999999E-2</v>
      </c>
      <c r="M82" s="78">
        <v>3.2300000000000002E-2</v>
      </c>
      <c r="N82" s="77">
        <v>3428.42</v>
      </c>
      <c r="O82" s="77">
        <v>106.72</v>
      </c>
      <c r="P82" s="77">
        <v>3.658809824</v>
      </c>
      <c r="Q82" s="78">
        <v>4.0000000000000002E-4</v>
      </c>
      <c r="R82" s="78">
        <v>0</v>
      </c>
      <c r="W82" s="93"/>
    </row>
    <row r="83" spans="2:23">
      <c r="B83" t="s">
        <v>3256</v>
      </c>
      <c r="C83" t="s">
        <v>2356</v>
      </c>
      <c r="D83" s="92">
        <v>7703</v>
      </c>
      <c r="E83"/>
      <c r="F83" t="s">
        <v>471</v>
      </c>
      <c r="G83" s="86">
        <v>43978</v>
      </c>
      <c r="H83" t="s">
        <v>207</v>
      </c>
      <c r="I83" s="77">
        <v>8.0399999999999991</v>
      </c>
      <c r="J83" t="s">
        <v>330</v>
      </c>
      <c r="K83" t="s">
        <v>102</v>
      </c>
      <c r="L83" s="78">
        <v>2.3E-2</v>
      </c>
      <c r="M83" s="78">
        <v>3.6400000000000002E-2</v>
      </c>
      <c r="N83" s="77">
        <v>1438.2</v>
      </c>
      <c r="O83" s="77">
        <v>99.37</v>
      </c>
      <c r="P83" s="77">
        <v>1.4291393400000001</v>
      </c>
      <c r="Q83" s="78">
        <v>1E-4</v>
      </c>
      <c r="R83" s="78">
        <v>0</v>
      </c>
      <c r="W83" s="93"/>
    </row>
    <row r="84" spans="2:23">
      <c r="B84" t="s">
        <v>3256</v>
      </c>
      <c r="C84" t="s">
        <v>2356</v>
      </c>
      <c r="D84" s="92">
        <v>7783</v>
      </c>
      <c r="E84"/>
      <c r="F84" t="s">
        <v>471</v>
      </c>
      <c r="G84" s="86">
        <v>44010</v>
      </c>
      <c r="H84" t="s">
        <v>207</v>
      </c>
      <c r="I84" s="77">
        <v>8.11</v>
      </c>
      <c r="J84" t="s">
        <v>330</v>
      </c>
      <c r="K84" t="s">
        <v>102</v>
      </c>
      <c r="L84" s="78">
        <v>2.1999999999999999E-2</v>
      </c>
      <c r="M84" s="78">
        <v>3.4000000000000002E-2</v>
      </c>
      <c r="N84" s="77">
        <v>2255.09</v>
      </c>
      <c r="O84" s="77">
        <v>100.7</v>
      </c>
      <c r="P84" s="77">
        <v>2.2708756299999999</v>
      </c>
      <c r="Q84" s="78">
        <v>2.0000000000000001E-4</v>
      </c>
      <c r="R84" s="78">
        <v>0</v>
      </c>
      <c r="W84" s="93"/>
    </row>
    <row r="85" spans="2:23">
      <c r="B85" t="s">
        <v>3256</v>
      </c>
      <c r="C85" t="s">
        <v>2356</v>
      </c>
      <c r="D85" s="92">
        <v>8036</v>
      </c>
      <c r="E85"/>
      <c r="F85" t="s">
        <v>471</v>
      </c>
      <c r="G85" s="86">
        <v>44133</v>
      </c>
      <c r="H85" t="s">
        <v>207</v>
      </c>
      <c r="I85" s="77">
        <v>8.01</v>
      </c>
      <c r="J85" t="s">
        <v>330</v>
      </c>
      <c r="K85" t="s">
        <v>102</v>
      </c>
      <c r="L85" s="78">
        <v>2.3800000000000002E-2</v>
      </c>
      <c r="M85" s="78">
        <v>3.6499999999999998E-2</v>
      </c>
      <c r="N85" s="77">
        <v>2932.49</v>
      </c>
      <c r="O85" s="77">
        <v>100.28</v>
      </c>
      <c r="P85" s="77">
        <v>2.9407009720000001</v>
      </c>
      <c r="Q85" s="78">
        <v>2.9999999999999997E-4</v>
      </c>
      <c r="R85" s="78">
        <v>0</v>
      </c>
      <c r="W85" s="93"/>
    </row>
    <row r="86" spans="2:23">
      <c r="B86" t="s">
        <v>3256</v>
      </c>
      <c r="C86" t="s">
        <v>2356</v>
      </c>
      <c r="D86" s="92">
        <v>8294</v>
      </c>
      <c r="E86"/>
      <c r="F86" t="s">
        <v>471</v>
      </c>
      <c r="G86" s="86">
        <v>44251</v>
      </c>
      <c r="H86" t="s">
        <v>207</v>
      </c>
      <c r="I86" s="77">
        <v>7.93</v>
      </c>
      <c r="J86" t="s">
        <v>330</v>
      </c>
      <c r="K86" t="s">
        <v>102</v>
      </c>
      <c r="L86" s="78">
        <v>2.3599999999999999E-2</v>
      </c>
      <c r="M86" s="78">
        <v>4.1500000000000002E-2</v>
      </c>
      <c r="N86" s="77">
        <v>8706.92</v>
      </c>
      <c r="O86" s="77">
        <v>96.41</v>
      </c>
      <c r="P86" s="77">
        <v>8.3943415720000001</v>
      </c>
      <c r="Q86" s="78">
        <v>8.9999999999999998E-4</v>
      </c>
      <c r="R86" s="78">
        <v>1E-4</v>
      </c>
      <c r="W86" s="93"/>
    </row>
    <row r="87" spans="2:23">
      <c r="B87" t="s">
        <v>3256</v>
      </c>
      <c r="C87" t="s">
        <v>2356</v>
      </c>
      <c r="D87" s="92">
        <v>8935</v>
      </c>
      <c r="E87"/>
      <c r="F87" t="s">
        <v>471</v>
      </c>
      <c r="G87" s="86">
        <v>44602</v>
      </c>
      <c r="H87" t="s">
        <v>207</v>
      </c>
      <c r="I87" s="77">
        <v>7.79</v>
      </c>
      <c r="J87" t="s">
        <v>330</v>
      </c>
      <c r="K87" t="s">
        <v>102</v>
      </c>
      <c r="L87" s="78">
        <v>2.0899999999999998E-2</v>
      </c>
      <c r="M87" s="78">
        <v>5.1499999999999997E-2</v>
      </c>
      <c r="N87" s="77">
        <v>8975.07</v>
      </c>
      <c r="O87" s="77">
        <v>84.9</v>
      </c>
      <c r="P87" s="77">
        <v>7.61983443</v>
      </c>
      <c r="Q87" s="78">
        <v>8.0000000000000004E-4</v>
      </c>
      <c r="R87" s="78">
        <v>1E-4</v>
      </c>
      <c r="W87" s="93"/>
    </row>
    <row r="88" spans="2:23">
      <c r="B88" t="s">
        <v>3256</v>
      </c>
      <c r="C88" t="s">
        <v>2356</v>
      </c>
      <c r="D88" s="92">
        <v>535850</v>
      </c>
      <c r="E88"/>
      <c r="F88" t="s">
        <v>471</v>
      </c>
      <c r="G88" s="86">
        <v>43500</v>
      </c>
      <c r="H88" t="s">
        <v>207</v>
      </c>
      <c r="I88" s="77">
        <v>7.88</v>
      </c>
      <c r="J88" t="s">
        <v>330</v>
      </c>
      <c r="K88" t="s">
        <v>102</v>
      </c>
      <c r="L88" s="78">
        <v>3.4500000000000003E-2</v>
      </c>
      <c r="M88" s="78">
        <v>3.3399999999999999E-2</v>
      </c>
      <c r="N88" s="77">
        <v>5617.65</v>
      </c>
      <c r="O88" s="77">
        <v>112.62</v>
      </c>
      <c r="P88" s="77">
        <v>6.3265974299999996</v>
      </c>
      <c r="Q88" s="78">
        <v>6.9999999999999999E-4</v>
      </c>
      <c r="R88" s="78">
        <v>1E-4</v>
      </c>
      <c r="W88" s="93"/>
    </row>
    <row r="89" spans="2:23">
      <c r="B89" t="s">
        <v>3256</v>
      </c>
      <c r="C89" t="s">
        <v>2356</v>
      </c>
      <c r="D89" s="92">
        <v>6835</v>
      </c>
      <c r="E89"/>
      <c r="F89" t="s">
        <v>471</v>
      </c>
      <c r="G89" s="86">
        <v>43556</v>
      </c>
      <c r="H89" t="s">
        <v>207</v>
      </c>
      <c r="I89" s="77">
        <v>7.95</v>
      </c>
      <c r="J89" t="s">
        <v>330</v>
      </c>
      <c r="K89" t="s">
        <v>102</v>
      </c>
      <c r="L89" s="78">
        <v>3.0499999999999999E-2</v>
      </c>
      <c r="M89" s="78">
        <v>3.2399999999999998E-2</v>
      </c>
      <c r="N89" s="77">
        <v>5664.98</v>
      </c>
      <c r="O89" s="77">
        <v>109.11</v>
      </c>
      <c r="P89" s="77">
        <v>6.1810596779999996</v>
      </c>
      <c r="Q89" s="78">
        <v>5.9999999999999995E-4</v>
      </c>
      <c r="R89" s="78">
        <v>1E-4</v>
      </c>
      <c r="W89" s="93"/>
    </row>
    <row r="90" spans="2:23">
      <c r="B90" t="s">
        <v>3256</v>
      </c>
      <c r="C90" t="s">
        <v>2356</v>
      </c>
      <c r="D90" s="92">
        <v>7124</v>
      </c>
      <c r="E90"/>
      <c r="F90" t="s">
        <v>471</v>
      </c>
      <c r="G90" s="86">
        <v>43703</v>
      </c>
      <c r="H90" t="s">
        <v>207</v>
      </c>
      <c r="I90" s="77">
        <v>8.07</v>
      </c>
      <c r="J90" t="s">
        <v>330</v>
      </c>
      <c r="K90" t="s">
        <v>102</v>
      </c>
      <c r="L90" s="78">
        <v>2.3800000000000002E-2</v>
      </c>
      <c r="M90" s="78">
        <v>3.4200000000000001E-2</v>
      </c>
      <c r="N90" s="77">
        <v>373.43</v>
      </c>
      <c r="O90" s="77">
        <v>101.34</v>
      </c>
      <c r="P90" s="77">
        <v>0.37843396200000001</v>
      </c>
      <c r="Q90" s="78">
        <v>0</v>
      </c>
      <c r="R90" s="78">
        <v>0</v>
      </c>
      <c r="W90" s="93"/>
    </row>
    <row r="91" spans="2:23">
      <c r="B91" t="s">
        <v>3256</v>
      </c>
      <c r="C91" t="s">
        <v>2356</v>
      </c>
      <c r="D91" s="92">
        <v>7206</v>
      </c>
      <c r="E91"/>
      <c r="F91" t="s">
        <v>471</v>
      </c>
      <c r="G91" s="86">
        <v>43740</v>
      </c>
      <c r="H91" t="s">
        <v>207</v>
      </c>
      <c r="I91" s="77">
        <v>7.99</v>
      </c>
      <c r="J91" t="s">
        <v>330</v>
      </c>
      <c r="K91" t="s">
        <v>102</v>
      </c>
      <c r="L91" s="78">
        <v>2.4299999999999999E-2</v>
      </c>
      <c r="M91" s="78">
        <v>3.7499999999999999E-2</v>
      </c>
      <c r="N91" s="77">
        <v>5518.64</v>
      </c>
      <c r="O91" s="77">
        <v>99.04</v>
      </c>
      <c r="P91" s="77">
        <v>5.4656610560000001</v>
      </c>
      <c r="Q91" s="78">
        <v>5.9999999999999995E-4</v>
      </c>
      <c r="R91" s="78">
        <v>1E-4</v>
      </c>
      <c r="W91" s="93"/>
    </row>
    <row r="92" spans="2:23">
      <c r="B92" t="s">
        <v>3256</v>
      </c>
      <c r="C92" t="s">
        <v>2356</v>
      </c>
      <c r="D92" s="92">
        <v>7340</v>
      </c>
      <c r="E92"/>
      <c r="F92" t="s">
        <v>471</v>
      </c>
      <c r="G92" s="86">
        <v>43831</v>
      </c>
      <c r="H92" t="s">
        <v>207</v>
      </c>
      <c r="I92" s="77">
        <v>7.98</v>
      </c>
      <c r="J92" t="s">
        <v>330</v>
      </c>
      <c r="K92" t="s">
        <v>102</v>
      </c>
      <c r="L92" s="78">
        <v>2.3800000000000002E-2</v>
      </c>
      <c r="M92" s="78">
        <v>3.8899999999999997E-2</v>
      </c>
      <c r="N92" s="77">
        <v>5727.79</v>
      </c>
      <c r="O92" s="77">
        <v>97.77</v>
      </c>
      <c r="P92" s="77">
        <v>5.6000602830000004</v>
      </c>
      <c r="Q92" s="78">
        <v>5.9999999999999995E-4</v>
      </c>
      <c r="R92" s="78">
        <v>1E-4</v>
      </c>
      <c r="W92" s="93"/>
    </row>
    <row r="93" spans="2:23">
      <c r="B93" t="s">
        <v>3260</v>
      </c>
      <c r="C93" t="s">
        <v>2356</v>
      </c>
      <c r="D93" s="92">
        <v>7936</v>
      </c>
      <c r="E93"/>
      <c r="F93" t="s">
        <v>2358</v>
      </c>
      <c r="G93" s="86">
        <v>44087</v>
      </c>
      <c r="H93" t="s">
        <v>968</v>
      </c>
      <c r="I93" s="77">
        <v>5.26</v>
      </c>
      <c r="J93" t="s">
        <v>350</v>
      </c>
      <c r="K93" t="s">
        <v>102</v>
      </c>
      <c r="L93" s="78">
        <v>1.7899999999999999E-2</v>
      </c>
      <c r="M93" s="78">
        <v>3.1E-2</v>
      </c>
      <c r="N93" s="77">
        <v>26989.21</v>
      </c>
      <c r="O93" s="77">
        <v>104.17</v>
      </c>
      <c r="P93" s="77">
        <v>28.114660056999998</v>
      </c>
      <c r="Q93" s="78">
        <v>2.8999999999999998E-3</v>
      </c>
      <c r="R93" s="78">
        <v>2.9999999999999997E-4</v>
      </c>
      <c r="W93" s="93"/>
    </row>
    <row r="94" spans="2:23">
      <c r="B94" t="s">
        <v>3260</v>
      </c>
      <c r="C94" t="s">
        <v>2356</v>
      </c>
      <c r="D94" s="92">
        <v>7937</v>
      </c>
      <c r="E94"/>
      <c r="F94" t="s">
        <v>2358</v>
      </c>
      <c r="G94" s="86">
        <v>44087</v>
      </c>
      <c r="H94" t="s">
        <v>968</v>
      </c>
      <c r="I94" s="77">
        <v>6.66</v>
      </c>
      <c r="J94" t="s">
        <v>350</v>
      </c>
      <c r="K94" t="s">
        <v>102</v>
      </c>
      <c r="L94" s="78">
        <v>7.5499999999999998E-2</v>
      </c>
      <c r="M94" s="78">
        <v>7.5999999999999998E-2</v>
      </c>
      <c r="N94" s="77">
        <v>1925.33</v>
      </c>
      <c r="O94" s="77">
        <v>101.62</v>
      </c>
      <c r="P94" s="77">
        <v>1.956520346</v>
      </c>
      <c r="Q94" s="78">
        <v>2.0000000000000001E-4</v>
      </c>
      <c r="R94" s="78">
        <v>0</v>
      </c>
      <c r="W94" s="93"/>
    </row>
    <row r="95" spans="2:23">
      <c r="B95" t="s">
        <v>3257</v>
      </c>
      <c r="C95" t="s">
        <v>2353</v>
      </c>
      <c r="D95" s="92">
        <v>8063</v>
      </c>
      <c r="E95"/>
      <c r="F95" t="s">
        <v>483</v>
      </c>
      <c r="G95" s="86">
        <v>44147</v>
      </c>
      <c r="H95" t="s">
        <v>149</v>
      </c>
      <c r="I95" s="77">
        <v>7.55</v>
      </c>
      <c r="J95" t="s">
        <v>553</v>
      </c>
      <c r="K95" t="s">
        <v>102</v>
      </c>
      <c r="L95" s="78">
        <v>1.6299999999999999E-2</v>
      </c>
      <c r="M95" s="78">
        <v>3.1800000000000002E-2</v>
      </c>
      <c r="N95" s="77">
        <v>21720.240000000002</v>
      </c>
      <c r="O95" s="77">
        <v>99.51</v>
      </c>
      <c r="P95" s="77">
        <v>21.613810824000002</v>
      </c>
      <c r="Q95" s="78">
        <v>2.2000000000000001E-3</v>
      </c>
      <c r="R95" s="78">
        <v>2.0000000000000001E-4</v>
      </c>
      <c r="W95" s="93"/>
    </row>
    <row r="96" spans="2:23">
      <c r="B96" t="s">
        <v>3257</v>
      </c>
      <c r="C96" t="s">
        <v>2353</v>
      </c>
      <c r="D96" s="92">
        <v>8145</v>
      </c>
      <c r="E96"/>
      <c r="F96" t="s">
        <v>483</v>
      </c>
      <c r="G96" s="86">
        <v>44185</v>
      </c>
      <c r="H96" t="s">
        <v>149</v>
      </c>
      <c r="I96" s="77">
        <v>7.56</v>
      </c>
      <c r="J96" t="s">
        <v>553</v>
      </c>
      <c r="K96" t="s">
        <v>102</v>
      </c>
      <c r="L96" s="78">
        <v>1.4999999999999999E-2</v>
      </c>
      <c r="M96" s="78">
        <v>3.2599999999999997E-2</v>
      </c>
      <c r="N96" s="77">
        <v>10210.25</v>
      </c>
      <c r="O96" s="77">
        <v>97.81</v>
      </c>
      <c r="P96" s="77">
        <v>9.9866455250000001</v>
      </c>
      <c r="Q96" s="78">
        <v>1E-3</v>
      </c>
      <c r="R96" s="78">
        <v>1E-4</v>
      </c>
      <c r="W96" s="93"/>
    </row>
    <row r="97" spans="2:23">
      <c r="B97" t="s">
        <v>3264</v>
      </c>
      <c r="C97" t="s">
        <v>2353</v>
      </c>
      <c r="D97" s="92">
        <v>8224</v>
      </c>
      <c r="E97"/>
      <c r="F97" t="s">
        <v>483</v>
      </c>
      <c r="G97" s="86">
        <v>44223</v>
      </c>
      <c r="H97" t="s">
        <v>149</v>
      </c>
      <c r="I97" s="77">
        <v>12.36</v>
      </c>
      <c r="J97" t="s">
        <v>350</v>
      </c>
      <c r="K97" t="s">
        <v>102</v>
      </c>
      <c r="L97" s="78">
        <v>2.1499999999999998E-2</v>
      </c>
      <c r="M97" s="78">
        <v>4.0099999999999997E-2</v>
      </c>
      <c r="N97" s="77">
        <v>46577.98</v>
      </c>
      <c r="O97" s="77">
        <v>89.41</v>
      </c>
      <c r="P97" s="77">
        <v>41.645371918000002</v>
      </c>
      <c r="Q97" s="78">
        <v>4.3E-3</v>
      </c>
      <c r="R97" s="78">
        <v>4.0000000000000002E-4</v>
      </c>
      <c r="W97" s="93"/>
    </row>
    <row r="98" spans="2:23">
      <c r="B98" t="s">
        <v>3264</v>
      </c>
      <c r="C98" t="s">
        <v>2353</v>
      </c>
      <c r="D98" s="92">
        <v>444873</v>
      </c>
      <c r="E98"/>
      <c r="F98" t="s">
        <v>483</v>
      </c>
      <c r="G98" s="86">
        <v>42631</v>
      </c>
      <c r="H98" t="s">
        <v>149</v>
      </c>
      <c r="I98" s="77">
        <v>6.74</v>
      </c>
      <c r="J98" t="s">
        <v>350</v>
      </c>
      <c r="K98" t="s">
        <v>102</v>
      </c>
      <c r="L98" s="78">
        <v>4.1000000000000002E-2</v>
      </c>
      <c r="M98" s="78">
        <v>3.04E-2</v>
      </c>
      <c r="N98" s="77">
        <v>9944.6299999999992</v>
      </c>
      <c r="O98" s="77">
        <v>121.68</v>
      </c>
      <c r="P98" s="77">
        <v>12.100625784</v>
      </c>
      <c r="Q98" s="78">
        <v>1.1999999999999999E-3</v>
      </c>
      <c r="R98" s="78">
        <v>1E-4</v>
      </c>
      <c r="W98" s="93"/>
    </row>
    <row r="99" spans="2:23">
      <c r="B99" t="s">
        <v>3263</v>
      </c>
      <c r="C99" t="s">
        <v>2356</v>
      </c>
      <c r="D99" s="92">
        <v>2984</v>
      </c>
      <c r="E99"/>
      <c r="F99" t="s">
        <v>471</v>
      </c>
      <c r="G99" s="86">
        <v>41422</v>
      </c>
      <c r="H99" t="s">
        <v>207</v>
      </c>
      <c r="I99" s="77">
        <v>3.69</v>
      </c>
      <c r="J99" t="s">
        <v>330</v>
      </c>
      <c r="K99" t="s">
        <v>102</v>
      </c>
      <c r="L99" s="78">
        <v>5.0999999999999997E-2</v>
      </c>
      <c r="M99" s="78">
        <v>2.5100000000000001E-2</v>
      </c>
      <c r="N99" s="77">
        <v>451.3</v>
      </c>
      <c r="O99" s="77">
        <v>125.65</v>
      </c>
      <c r="P99" s="77">
        <v>0.56705844999999999</v>
      </c>
      <c r="Q99" s="78">
        <v>1E-4</v>
      </c>
      <c r="R99" s="78">
        <v>0</v>
      </c>
      <c r="W99" s="93"/>
    </row>
    <row r="100" spans="2:23">
      <c r="B100" t="s">
        <v>3263</v>
      </c>
      <c r="C100" t="s">
        <v>2356</v>
      </c>
      <c r="D100" s="92">
        <v>11898140</v>
      </c>
      <c r="E100"/>
      <c r="F100" t="s">
        <v>471</v>
      </c>
      <c r="G100" s="86">
        <v>41330</v>
      </c>
      <c r="H100" t="s">
        <v>207</v>
      </c>
      <c r="I100" s="77">
        <v>3.67</v>
      </c>
      <c r="J100" t="s">
        <v>330</v>
      </c>
      <c r="K100" t="s">
        <v>102</v>
      </c>
      <c r="L100" s="78">
        <v>5.0999999999999997E-2</v>
      </c>
      <c r="M100" s="78">
        <v>2.8500000000000001E-2</v>
      </c>
      <c r="N100" s="77">
        <v>2815.1</v>
      </c>
      <c r="O100" s="77">
        <v>124.89</v>
      </c>
      <c r="P100" s="77">
        <v>3.5157783899999999</v>
      </c>
      <c r="Q100" s="78">
        <v>4.0000000000000002E-4</v>
      </c>
      <c r="R100" s="78">
        <v>0</v>
      </c>
      <c r="W100" s="93"/>
    </row>
    <row r="101" spans="2:23">
      <c r="B101" t="s">
        <v>3263</v>
      </c>
      <c r="C101" t="s">
        <v>2356</v>
      </c>
      <c r="D101" s="92">
        <v>11898320</v>
      </c>
      <c r="E101"/>
      <c r="F101" t="s">
        <v>471</v>
      </c>
      <c r="G101" s="86">
        <v>41597</v>
      </c>
      <c r="H101" t="s">
        <v>207</v>
      </c>
      <c r="I101" s="77">
        <v>3.68</v>
      </c>
      <c r="J101" t="s">
        <v>330</v>
      </c>
      <c r="K101" t="s">
        <v>102</v>
      </c>
      <c r="L101" s="78">
        <v>5.0999999999999997E-2</v>
      </c>
      <c r="M101" s="78">
        <v>2.6700000000000002E-2</v>
      </c>
      <c r="N101" s="77">
        <v>187.56</v>
      </c>
      <c r="O101" s="77">
        <v>122.89</v>
      </c>
      <c r="P101" s="77">
        <v>0.230492484</v>
      </c>
      <c r="Q101" s="78">
        <v>0</v>
      </c>
      <c r="R101" s="78">
        <v>0</v>
      </c>
      <c r="W101" s="93"/>
    </row>
    <row r="102" spans="2:23">
      <c r="B102" t="s">
        <v>3263</v>
      </c>
      <c r="C102" t="s">
        <v>2356</v>
      </c>
      <c r="D102" s="92">
        <v>11898330</v>
      </c>
      <c r="E102"/>
      <c r="F102" t="s">
        <v>471</v>
      </c>
      <c r="G102" s="86">
        <v>41630</v>
      </c>
      <c r="H102" t="s">
        <v>207</v>
      </c>
      <c r="I102" s="77">
        <v>3.67</v>
      </c>
      <c r="J102" t="s">
        <v>330</v>
      </c>
      <c r="K102" t="s">
        <v>102</v>
      </c>
      <c r="L102" s="78">
        <v>5.0999999999999997E-2</v>
      </c>
      <c r="M102" s="78">
        <v>2.8500000000000001E-2</v>
      </c>
      <c r="N102" s="77">
        <v>2133.88</v>
      </c>
      <c r="O102" s="77">
        <v>122.56</v>
      </c>
      <c r="P102" s="77">
        <v>2.6152833279999999</v>
      </c>
      <c r="Q102" s="78">
        <v>2.9999999999999997E-4</v>
      </c>
      <c r="R102" s="78">
        <v>0</v>
      </c>
      <c r="W102" s="93"/>
    </row>
    <row r="103" spans="2:23">
      <c r="B103" t="s">
        <v>3263</v>
      </c>
      <c r="C103" t="s">
        <v>2356</v>
      </c>
      <c r="D103" s="92">
        <v>11898340</v>
      </c>
      <c r="E103"/>
      <c r="F103" t="s">
        <v>471</v>
      </c>
      <c r="G103" s="86">
        <v>41666</v>
      </c>
      <c r="H103" t="s">
        <v>207</v>
      </c>
      <c r="I103" s="77">
        <v>3.67</v>
      </c>
      <c r="J103" t="s">
        <v>330</v>
      </c>
      <c r="K103" t="s">
        <v>102</v>
      </c>
      <c r="L103" s="78">
        <v>5.0999999999999997E-2</v>
      </c>
      <c r="M103" s="78">
        <v>2.8500000000000001E-2</v>
      </c>
      <c r="N103" s="77">
        <v>412.74</v>
      </c>
      <c r="O103" s="77">
        <v>122.46</v>
      </c>
      <c r="P103" s="77">
        <v>0.50544140400000004</v>
      </c>
      <c r="Q103" s="78">
        <v>1E-4</v>
      </c>
      <c r="R103" s="78">
        <v>0</v>
      </c>
      <c r="W103" s="93"/>
    </row>
    <row r="104" spans="2:23">
      <c r="B104" t="s">
        <v>3263</v>
      </c>
      <c r="C104" t="s">
        <v>2356</v>
      </c>
      <c r="D104" s="92">
        <v>11898350</v>
      </c>
      <c r="E104"/>
      <c r="F104" t="s">
        <v>471</v>
      </c>
      <c r="G104" s="86">
        <v>41696</v>
      </c>
      <c r="H104" t="s">
        <v>207</v>
      </c>
      <c r="I104" s="77">
        <v>3.67</v>
      </c>
      <c r="J104" t="s">
        <v>330</v>
      </c>
      <c r="K104" t="s">
        <v>102</v>
      </c>
      <c r="L104" s="78">
        <v>5.0999999999999997E-2</v>
      </c>
      <c r="M104" s="78">
        <v>2.8500000000000001E-2</v>
      </c>
      <c r="N104" s="77">
        <v>397.26</v>
      </c>
      <c r="O104" s="77">
        <v>123.19</v>
      </c>
      <c r="P104" s="77">
        <v>0.48938459400000001</v>
      </c>
      <c r="Q104" s="78">
        <v>1E-4</v>
      </c>
      <c r="R104" s="78">
        <v>0</v>
      </c>
      <c r="W104" s="93"/>
    </row>
    <row r="105" spans="2:23">
      <c r="B105" t="s">
        <v>3263</v>
      </c>
      <c r="C105" t="s">
        <v>2356</v>
      </c>
      <c r="D105" s="92">
        <v>11898360</v>
      </c>
      <c r="E105"/>
      <c r="F105" t="s">
        <v>471</v>
      </c>
      <c r="G105" s="86">
        <v>41725</v>
      </c>
      <c r="H105" t="s">
        <v>207</v>
      </c>
      <c r="I105" s="77">
        <v>3.67</v>
      </c>
      <c r="J105" t="s">
        <v>330</v>
      </c>
      <c r="K105" t="s">
        <v>102</v>
      </c>
      <c r="L105" s="78">
        <v>5.0999999999999997E-2</v>
      </c>
      <c r="M105" s="78">
        <v>2.8500000000000001E-2</v>
      </c>
      <c r="N105" s="77">
        <v>791.15</v>
      </c>
      <c r="O105" s="77">
        <v>123.42</v>
      </c>
      <c r="P105" s="77">
        <v>0.97643732999999999</v>
      </c>
      <c r="Q105" s="78">
        <v>1E-4</v>
      </c>
      <c r="R105" s="78">
        <v>0</v>
      </c>
      <c r="W105" s="93"/>
    </row>
    <row r="106" spans="2:23">
      <c r="B106" t="s">
        <v>3263</v>
      </c>
      <c r="C106" t="s">
        <v>2356</v>
      </c>
      <c r="D106" s="92">
        <v>11898380</v>
      </c>
      <c r="E106"/>
      <c r="F106" t="s">
        <v>471</v>
      </c>
      <c r="G106" s="86">
        <v>41787</v>
      </c>
      <c r="H106" t="s">
        <v>207</v>
      </c>
      <c r="I106" s="77">
        <v>3.67</v>
      </c>
      <c r="J106" t="s">
        <v>330</v>
      </c>
      <c r="K106" t="s">
        <v>102</v>
      </c>
      <c r="L106" s="78">
        <v>5.0999999999999997E-2</v>
      </c>
      <c r="M106" s="78">
        <v>2.8500000000000001E-2</v>
      </c>
      <c r="N106" s="77">
        <v>498.08</v>
      </c>
      <c r="O106" s="77">
        <v>122.94</v>
      </c>
      <c r="P106" s="77">
        <v>0.61233955200000001</v>
      </c>
      <c r="Q106" s="78">
        <v>1E-4</v>
      </c>
      <c r="R106" s="78">
        <v>0</v>
      </c>
      <c r="W106" s="93"/>
    </row>
    <row r="107" spans="2:23">
      <c r="B107" t="s">
        <v>3263</v>
      </c>
      <c r="C107" t="s">
        <v>2356</v>
      </c>
      <c r="D107" s="92">
        <v>11898390</v>
      </c>
      <c r="E107"/>
      <c r="F107" t="s">
        <v>471</v>
      </c>
      <c r="G107" s="86">
        <v>41815</v>
      </c>
      <c r="H107" t="s">
        <v>207</v>
      </c>
      <c r="I107" s="77">
        <v>3.67</v>
      </c>
      <c r="J107" t="s">
        <v>330</v>
      </c>
      <c r="K107" t="s">
        <v>102</v>
      </c>
      <c r="L107" s="78">
        <v>5.0999999999999997E-2</v>
      </c>
      <c r="M107" s="78">
        <v>2.8500000000000001E-2</v>
      </c>
      <c r="N107" s="77">
        <v>280.05</v>
      </c>
      <c r="O107" s="77">
        <v>122.83</v>
      </c>
      <c r="P107" s="77">
        <v>0.34398541500000002</v>
      </c>
      <c r="Q107" s="78">
        <v>0</v>
      </c>
      <c r="R107" s="78">
        <v>0</v>
      </c>
      <c r="W107" s="93"/>
    </row>
    <row r="108" spans="2:23">
      <c r="B108" t="s">
        <v>3263</v>
      </c>
      <c r="C108" t="s">
        <v>2356</v>
      </c>
      <c r="D108" s="92">
        <v>11898400</v>
      </c>
      <c r="E108"/>
      <c r="F108" t="s">
        <v>471</v>
      </c>
      <c r="G108" s="86">
        <v>41836</v>
      </c>
      <c r="H108" t="s">
        <v>207</v>
      </c>
      <c r="I108" s="77">
        <v>3.67</v>
      </c>
      <c r="J108" t="s">
        <v>330</v>
      </c>
      <c r="K108" t="s">
        <v>102</v>
      </c>
      <c r="L108" s="78">
        <v>5.0999999999999997E-2</v>
      </c>
      <c r="M108" s="78">
        <v>2.8500000000000001E-2</v>
      </c>
      <c r="N108" s="77">
        <v>832.55</v>
      </c>
      <c r="O108" s="77">
        <v>122.47</v>
      </c>
      <c r="P108" s="77">
        <v>1.019623985</v>
      </c>
      <c r="Q108" s="78">
        <v>1E-4</v>
      </c>
      <c r="R108" s="78">
        <v>0</v>
      </c>
      <c r="W108" s="93"/>
    </row>
    <row r="109" spans="2:23">
      <c r="B109" t="s">
        <v>3263</v>
      </c>
      <c r="C109" t="s">
        <v>2356</v>
      </c>
      <c r="D109" s="92">
        <v>11898230</v>
      </c>
      <c r="E109"/>
      <c r="F109" t="s">
        <v>471</v>
      </c>
      <c r="G109" s="86">
        <v>41239</v>
      </c>
      <c r="H109" t="s">
        <v>207</v>
      </c>
      <c r="I109" s="77">
        <v>3.67</v>
      </c>
      <c r="J109" t="s">
        <v>330</v>
      </c>
      <c r="K109" t="s">
        <v>102</v>
      </c>
      <c r="L109" s="78">
        <v>5.0999999999999997E-2</v>
      </c>
      <c r="M109" s="78">
        <v>2.8500000000000001E-2</v>
      </c>
      <c r="N109" s="77">
        <v>3296.39</v>
      </c>
      <c r="O109" s="77">
        <v>124.32</v>
      </c>
      <c r="P109" s="77">
        <v>4.0980720479999997</v>
      </c>
      <c r="Q109" s="78">
        <v>4.0000000000000002E-4</v>
      </c>
      <c r="R109" s="78">
        <v>0</v>
      </c>
      <c r="W109" s="93"/>
    </row>
    <row r="110" spans="2:23">
      <c r="B110" t="s">
        <v>3263</v>
      </c>
      <c r="C110" t="s">
        <v>2356</v>
      </c>
      <c r="D110" s="92">
        <v>11898120</v>
      </c>
      <c r="E110"/>
      <c r="F110" t="s">
        <v>471</v>
      </c>
      <c r="G110" s="86">
        <v>41269</v>
      </c>
      <c r="H110" t="s">
        <v>207</v>
      </c>
      <c r="I110" s="77">
        <v>3.69</v>
      </c>
      <c r="J110" t="s">
        <v>330</v>
      </c>
      <c r="K110" t="s">
        <v>102</v>
      </c>
      <c r="L110" s="78">
        <v>5.0999999999999997E-2</v>
      </c>
      <c r="M110" s="78">
        <v>2.5100000000000001E-2</v>
      </c>
      <c r="N110" s="77">
        <v>897.46</v>
      </c>
      <c r="O110" s="77">
        <v>126.45</v>
      </c>
      <c r="P110" s="77">
        <v>1.1348381700000001</v>
      </c>
      <c r="Q110" s="78">
        <v>1E-4</v>
      </c>
      <c r="R110" s="78">
        <v>0</v>
      </c>
      <c r="W110" s="93"/>
    </row>
    <row r="111" spans="2:23">
      <c r="B111" t="s">
        <v>3263</v>
      </c>
      <c r="C111" t="s">
        <v>2356</v>
      </c>
      <c r="D111" s="92">
        <v>11898130</v>
      </c>
      <c r="E111"/>
      <c r="F111" t="s">
        <v>471</v>
      </c>
      <c r="G111" s="86">
        <v>41298</v>
      </c>
      <c r="H111" t="s">
        <v>207</v>
      </c>
      <c r="I111" s="77">
        <v>3.67</v>
      </c>
      <c r="J111" t="s">
        <v>330</v>
      </c>
      <c r="K111" t="s">
        <v>102</v>
      </c>
      <c r="L111" s="78">
        <v>5.0999999999999997E-2</v>
      </c>
      <c r="M111" s="78">
        <v>2.8500000000000001E-2</v>
      </c>
      <c r="N111" s="77">
        <v>1816</v>
      </c>
      <c r="O111" s="77">
        <v>124.67</v>
      </c>
      <c r="P111" s="77">
        <v>2.2640072</v>
      </c>
      <c r="Q111" s="78">
        <v>2.0000000000000001E-4</v>
      </c>
      <c r="R111" s="78">
        <v>0</v>
      </c>
      <c r="W111" s="93"/>
    </row>
    <row r="112" spans="2:23">
      <c r="B112" t="s">
        <v>3263</v>
      </c>
      <c r="C112" t="s">
        <v>2356</v>
      </c>
      <c r="D112" s="92">
        <v>11898150</v>
      </c>
      <c r="E112"/>
      <c r="F112" t="s">
        <v>471</v>
      </c>
      <c r="G112" s="86">
        <v>41389</v>
      </c>
      <c r="H112" t="s">
        <v>207</v>
      </c>
      <c r="I112" s="77">
        <v>3.69</v>
      </c>
      <c r="J112" t="s">
        <v>330</v>
      </c>
      <c r="K112" t="s">
        <v>102</v>
      </c>
      <c r="L112" s="78">
        <v>5.0999999999999997E-2</v>
      </c>
      <c r="M112" s="78">
        <v>2.5100000000000001E-2</v>
      </c>
      <c r="N112" s="77">
        <v>1232.21</v>
      </c>
      <c r="O112" s="77">
        <v>126.19</v>
      </c>
      <c r="P112" s="77">
        <v>1.5549257990000001</v>
      </c>
      <c r="Q112" s="78">
        <v>2.0000000000000001E-4</v>
      </c>
      <c r="R112" s="78">
        <v>0</v>
      </c>
      <c r="W112" s="93"/>
    </row>
    <row r="113" spans="2:23">
      <c r="B113" t="s">
        <v>3263</v>
      </c>
      <c r="C113" t="s">
        <v>2356</v>
      </c>
      <c r="D113" s="92">
        <v>11898270</v>
      </c>
      <c r="E113"/>
      <c r="F113" t="s">
        <v>471</v>
      </c>
      <c r="G113" s="86">
        <v>41450</v>
      </c>
      <c r="H113" t="s">
        <v>207</v>
      </c>
      <c r="I113" s="77">
        <v>3.69</v>
      </c>
      <c r="J113" t="s">
        <v>330</v>
      </c>
      <c r="K113" t="s">
        <v>102</v>
      </c>
      <c r="L113" s="78">
        <v>5.0999999999999997E-2</v>
      </c>
      <c r="M113" s="78">
        <v>2.52E-2</v>
      </c>
      <c r="N113" s="77">
        <v>743.49</v>
      </c>
      <c r="O113" s="77">
        <v>125.51</v>
      </c>
      <c r="P113" s="77">
        <v>0.93315429900000002</v>
      </c>
      <c r="Q113" s="78">
        <v>1E-4</v>
      </c>
      <c r="R113" s="78">
        <v>0</v>
      </c>
      <c r="W113" s="93"/>
    </row>
    <row r="114" spans="2:23">
      <c r="B114" t="s">
        <v>3263</v>
      </c>
      <c r="C114" t="s">
        <v>2356</v>
      </c>
      <c r="D114" s="92">
        <v>11898280</v>
      </c>
      <c r="E114"/>
      <c r="F114" t="s">
        <v>471</v>
      </c>
      <c r="G114" s="86">
        <v>41480</v>
      </c>
      <c r="H114" t="s">
        <v>207</v>
      </c>
      <c r="I114" s="77">
        <v>3.69</v>
      </c>
      <c r="J114" t="s">
        <v>330</v>
      </c>
      <c r="K114" t="s">
        <v>102</v>
      </c>
      <c r="L114" s="78">
        <v>5.0999999999999997E-2</v>
      </c>
      <c r="M114" s="78">
        <v>2.58E-2</v>
      </c>
      <c r="N114" s="77">
        <v>652.92999999999995</v>
      </c>
      <c r="O114" s="77">
        <v>124.27</v>
      </c>
      <c r="P114" s="77">
        <v>0.81139611099999998</v>
      </c>
      <c r="Q114" s="78">
        <v>1E-4</v>
      </c>
      <c r="R114" s="78">
        <v>0</v>
      </c>
      <c r="W114" s="93"/>
    </row>
    <row r="115" spans="2:23">
      <c r="B115" t="s">
        <v>3263</v>
      </c>
      <c r="C115" t="s">
        <v>2356</v>
      </c>
      <c r="D115" s="92">
        <v>11898290</v>
      </c>
      <c r="E115"/>
      <c r="F115" t="s">
        <v>471</v>
      </c>
      <c r="G115" s="86">
        <v>41512</v>
      </c>
      <c r="H115" t="s">
        <v>207</v>
      </c>
      <c r="I115" s="77">
        <v>3.63</v>
      </c>
      <c r="J115" t="s">
        <v>330</v>
      </c>
      <c r="K115" t="s">
        <v>102</v>
      </c>
      <c r="L115" s="78">
        <v>5.0999999999999997E-2</v>
      </c>
      <c r="M115" s="78">
        <v>3.5799999999999998E-2</v>
      </c>
      <c r="N115" s="77">
        <v>2035.62</v>
      </c>
      <c r="O115" s="77">
        <v>119.58</v>
      </c>
      <c r="P115" s="77">
        <v>2.4341943960000001</v>
      </c>
      <c r="Q115" s="78">
        <v>2.9999999999999997E-4</v>
      </c>
      <c r="R115" s="78">
        <v>0</v>
      </c>
      <c r="W115" s="93"/>
    </row>
    <row r="116" spans="2:23">
      <c r="B116" t="s">
        <v>3263</v>
      </c>
      <c r="C116" t="s">
        <v>2356</v>
      </c>
      <c r="D116" s="92">
        <v>11898300</v>
      </c>
      <c r="E116"/>
      <c r="F116" t="s">
        <v>471</v>
      </c>
      <c r="G116" s="86">
        <v>41547</v>
      </c>
      <c r="H116" t="s">
        <v>207</v>
      </c>
      <c r="I116" s="77">
        <v>3.63</v>
      </c>
      <c r="J116" t="s">
        <v>330</v>
      </c>
      <c r="K116" t="s">
        <v>102</v>
      </c>
      <c r="L116" s="78">
        <v>5.0999999999999997E-2</v>
      </c>
      <c r="M116" s="78">
        <v>3.5799999999999998E-2</v>
      </c>
      <c r="N116" s="77">
        <v>1489.48</v>
      </c>
      <c r="O116" s="77">
        <v>119.34</v>
      </c>
      <c r="P116" s="77">
        <v>1.7775454319999999</v>
      </c>
      <c r="Q116" s="78">
        <v>2.0000000000000001E-4</v>
      </c>
      <c r="R116" s="78">
        <v>0</v>
      </c>
      <c r="W116" s="93"/>
    </row>
    <row r="117" spans="2:23">
      <c r="B117" t="s">
        <v>3263</v>
      </c>
      <c r="C117" t="s">
        <v>2356</v>
      </c>
      <c r="D117" s="92">
        <v>11898310</v>
      </c>
      <c r="E117"/>
      <c r="F117" t="s">
        <v>471</v>
      </c>
      <c r="G117" s="86">
        <v>41571</v>
      </c>
      <c r="H117" t="s">
        <v>207</v>
      </c>
      <c r="I117" s="77">
        <v>3.68</v>
      </c>
      <c r="J117" t="s">
        <v>330</v>
      </c>
      <c r="K117" t="s">
        <v>102</v>
      </c>
      <c r="L117" s="78">
        <v>5.0999999999999997E-2</v>
      </c>
      <c r="M117" s="78">
        <v>2.64E-2</v>
      </c>
      <c r="N117" s="77">
        <v>726.27</v>
      </c>
      <c r="O117" s="77">
        <v>123.36</v>
      </c>
      <c r="P117" s="77">
        <v>0.89592667199999998</v>
      </c>
      <c r="Q117" s="78">
        <v>1E-4</v>
      </c>
      <c r="R117" s="78">
        <v>0</v>
      </c>
      <c r="W117" s="93"/>
    </row>
    <row r="118" spans="2:23">
      <c r="B118" t="s">
        <v>3263</v>
      </c>
      <c r="C118" t="s">
        <v>2356</v>
      </c>
      <c r="D118" s="92">
        <v>11898410</v>
      </c>
      <c r="E118"/>
      <c r="F118" t="s">
        <v>471</v>
      </c>
      <c r="G118" s="86">
        <v>41911</v>
      </c>
      <c r="H118" t="s">
        <v>207</v>
      </c>
      <c r="I118" s="77">
        <v>3.67</v>
      </c>
      <c r="J118" t="s">
        <v>330</v>
      </c>
      <c r="K118" t="s">
        <v>102</v>
      </c>
      <c r="L118" s="78">
        <v>5.0999999999999997E-2</v>
      </c>
      <c r="M118" s="78">
        <v>2.8500000000000001E-2</v>
      </c>
      <c r="N118" s="77">
        <v>326.77999999999997</v>
      </c>
      <c r="O118" s="77">
        <v>122.47</v>
      </c>
      <c r="P118" s="77">
        <v>0.40020746600000001</v>
      </c>
      <c r="Q118" s="78">
        <v>0</v>
      </c>
      <c r="R118" s="78">
        <v>0</v>
      </c>
      <c r="W118" s="93"/>
    </row>
    <row r="119" spans="2:23">
      <c r="B119" t="s">
        <v>3263</v>
      </c>
      <c r="C119" t="s">
        <v>2356</v>
      </c>
      <c r="D119" s="92">
        <v>11898420</v>
      </c>
      <c r="E119"/>
      <c r="F119" t="s">
        <v>471</v>
      </c>
      <c r="G119" s="86">
        <v>42033</v>
      </c>
      <c r="H119" t="s">
        <v>207</v>
      </c>
      <c r="I119" s="77">
        <v>3.67</v>
      </c>
      <c r="J119" t="s">
        <v>330</v>
      </c>
      <c r="K119" t="s">
        <v>102</v>
      </c>
      <c r="L119" s="78">
        <v>5.0999999999999997E-2</v>
      </c>
      <c r="M119" s="78">
        <v>2.8500000000000001E-2</v>
      </c>
      <c r="N119" s="77">
        <v>2175.1799999999998</v>
      </c>
      <c r="O119" s="77">
        <v>122.71</v>
      </c>
      <c r="P119" s="77">
        <v>2.6691633779999999</v>
      </c>
      <c r="Q119" s="78">
        <v>2.9999999999999997E-4</v>
      </c>
      <c r="R119" s="78">
        <v>0</v>
      </c>
      <c r="W119" s="93"/>
    </row>
    <row r="120" spans="2:23">
      <c r="B120" t="s">
        <v>3263</v>
      </c>
      <c r="C120" t="s">
        <v>2356</v>
      </c>
      <c r="D120" s="92">
        <v>11898421</v>
      </c>
      <c r="E120"/>
      <c r="F120" t="s">
        <v>471</v>
      </c>
      <c r="G120" s="86">
        <v>42054</v>
      </c>
      <c r="H120" t="s">
        <v>207</v>
      </c>
      <c r="I120" s="77">
        <v>3.67</v>
      </c>
      <c r="J120" t="s">
        <v>330</v>
      </c>
      <c r="K120" t="s">
        <v>102</v>
      </c>
      <c r="L120" s="78">
        <v>5.0999999999999997E-2</v>
      </c>
      <c r="M120" s="78">
        <v>2.8500000000000001E-2</v>
      </c>
      <c r="N120" s="77">
        <v>4249.0200000000004</v>
      </c>
      <c r="O120" s="77">
        <v>123.79</v>
      </c>
      <c r="P120" s="77">
        <v>5.2598618579999998</v>
      </c>
      <c r="Q120" s="78">
        <v>5.0000000000000001E-4</v>
      </c>
      <c r="R120" s="78">
        <v>1E-4</v>
      </c>
      <c r="W120" s="93"/>
    </row>
    <row r="121" spans="2:23">
      <c r="B121" t="s">
        <v>3263</v>
      </c>
      <c r="C121" t="s">
        <v>2356</v>
      </c>
      <c r="D121" s="92">
        <v>435717</v>
      </c>
      <c r="E121"/>
      <c r="F121" t="s">
        <v>471</v>
      </c>
      <c r="G121" s="86">
        <v>42565</v>
      </c>
      <c r="H121" t="s">
        <v>207</v>
      </c>
      <c r="I121" s="77">
        <v>3.67</v>
      </c>
      <c r="J121" t="s">
        <v>330</v>
      </c>
      <c r="K121" t="s">
        <v>102</v>
      </c>
      <c r="L121" s="78">
        <v>5.0999999999999997E-2</v>
      </c>
      <c r="M121" s="78">
        <v>2.8500000000000001E-2</v>
      </c>
      <c r="N121" s="77">
        <v>5186.3</v>
      </c>
      <c r="O121" s="77">
        <v>124.29</v>
      </c>
      <c r="P121" s="77">
        <v>6.44605227</v>
      </c>
      <c r="Q121" s="78">
        <v>6.9999999999999999E-4</v>
      </c>
      <c r="R121" s="78">
        <v>1E-4</v>
      </c>
      <c r="W121" s="93"/>
    </row>
    <row r="122" spans="2:23">
      <c r="B122" t="s">
        <v>3263</v>
      </c>
      <c r="C122" t="s">
        <v>2356</v>
      </c>
      <c r="D122" s="92">
        <v>11898180</v>
      </c>
      <c r="E122"/>
      <c r="F122" t="s">
        <v>471</v>
      </c>
      <c r="G122" s="86">
        <v>41115</v>
      </c>
      <c r="H122" t="s">
        <v>207</v>
      </c>
      <c r="I122" s="77">
        <v>3.67</v>
      </c>
      <c r="J122" t="s">
        <v>330</v>
      </c>
      <c r="K122" t="s">
        <v>102</v>
      </c>
      <c r="L122" s="78">
        <v>5.0999999999999997E-2</v>
      </c>
      <c r="M122" s="78">
        <v>2.86E-2</v>
      </c>
      <c r="N122" s="77">
        <v>1296.49</v>
      </c>
      <c r="O122" s="77">
        <v>125.45</v>
      </c>
      <c r="P122" s="77">
        <v>1.626446705</v>
      </c>
      <c r="Q122" s="78">
        <v>2.0000000000000001E-4</v>
      </c>
      <c r="R122" s="78">
        <v>0</v>
      </c>
      <c r="W122" s="93"/>
    </row>
    <row r="123" spans="2:23">
      <c r="B123" t="s">
        <v>3263</v>
      </c>
      <c r="C123" t="s">
        <v>2356</v>
      </c>
      <c r="D123" s="92">
        <v>11898190</v>
      </c>
      <c r="E123"/>
      <c r="F123" t="s">
        <v>471</v>
      </c>
      <c r="G123" s="86">
        <v>41179</v>
      </c>
      <c r="H123" t="s">
        <v>207</v>
      </c>
      <c r="I123" s="77">
        <v>3.67</v>
      </c>
      <c r="J123" t="s">
        <v>330</v>
      </c>
      <c r="K123" t="s">
        <v>102</v>
      </c>
      <c r="L123" s="78">
        <v>5.0999999999999997E-2</v>
      </c>
      <c r="M123" s="78">
        <v>2.8500000000000001E-2</v>
      </c>
      <c r="N123" s="77">
        <v>1634.88</v>
      </c>
      <c r="O123" s="77">
        <v>124.08</v>
      </c>
      <c r="P123" s="77">
        <v>2.0285591040000002</v>
      </c>
      <c r="Q123" s="78">
        <v>2.0000000000000001E-4</v>
      </c>
      <c r="R123" s="78">
        <v>0</v>
      </c>
      <c r="W123" s="93"/>
    </row>
    <row r="124" spans="2:23">
      <c r="B124" t="s">
        <v>3264</v>
      </c>
      <c r="C124" t="s">
        <v>2353</v>
      </c>
      <c r="D124" s="92">
        <v>2963</v>
      </c>
      <c r="E124"/>
      <c r="F124" t="s">
        <v>483</v>
      </c>
      <c r="G124" s="86">
        <v>41423</v>
      </c>
      <c r="H124" t="s">
        <v>149</v>
      </c>
      <c r="I124" s="77">
        <v>2.81</v>
      </c>
      <c r="J124" t="s">
        <v>350</v>
      </c>
      <c r="K124" t="s">
        <v>102</v>
      </c>
      <c r="L124" s="78">
        <v>0.05</v>
      </c>
      <c r="M124" s="78">
        <v>2.52E-2</v>
      </c>
      <c r="N124" s="77">
        <v>8916.58</v>
      </c>
      <c r="O124" s="77">
        <v>122</v>
      </c>
      <c r="P124" s="77">
        <v>10.878227600000001</v>
      </c>
      <c r="Q124" s="78">
        <v>1.1000000000000001E-3</v>
      </c>
      <c r="R124" s="78">
        <v>1E-4</v>
      </c>
      <c r="W124" s="93"/>
    </row>
    <row r="125" spans="2:23">
      <c r="B125" t="s">
        <v>3264</v>
      </c>
      <c r="C125" t="s">
        <v>2353</v>
      </c>
      <c r="D125" s="92">
        <v>2968</v>
      </c>
      <c r="E125"/>
      <c r="F125" t="s">
        <v>483</v>
      </c>
      <c r="G125" s="86">
        <v>41423</v>
      </c>
      <c r="H125" t="s">
        <v>149</v>
      </c>
      <c r="I125" s="77">
        <v>2.81</v>
      </c>
      <c r="J125" t="s">
        <v>350</v>
      </c>
      <c r="K125" t="s">
        <v>102</v>
      </c>
      <c r="L125" s="78">
        <v>0.05</v>
      </c>
      <c r="M125" s="78">
        <v>2.52E-2</v>
      </c>
      <c r="N125" s="77">
        <v>2867.75</v>
      </c>
      <c r="O125" s="77">
        <v>122</v>
      </c>
      <c r="P125" s="77">
        <v>3.4986549999999998</v>
      </c>
      <c r="Q125" s="78">
        <v>4.0000000000000002E-4</v>
      </c>
      <c r="R125" s="78">
        <v>0</v>
      </c>
      <c r="W125" s="93"/>
    </row>
    <row r="126" spans="2:23">
      <c r="B126" t="s">
        <v>3264</v>
      </c>
      <c r="C126" t="s">
        <v>2353</v>
      </c>
      <c r="D126" s="92">
        <v>4605</v>
      </c>
      <c r="E126"/>
      <c r="F126" t="s">
        <v>483</v>
      </c>
      <c r="G126" s="86">
        <v>42352</v>
      </c>
      <c r="H126" t="s">
        <v>149</v>
      </c>
      <c r="I126" s="77">
        <v>5.04</v>
      </c>
      <c r="J126" t="s">
        <v>350</v>
      </c>
      <c r="K126" t="s">
        <v>102</v>
      </c>
      <c r="L126" s="78">
        <v>0.05</v>
      </c>
      <c r="M126" s="78">
        <v>2.8000000000000001E-2</v>
      </c>
      <c r="N126" s="77">
        <v>10959.44</v>
      </c>
      <c r="O126" s="77">
        <v>125.99</v>
      </c>
      <c r="P126" s="77">
        <v>13.807798456</v>
      </c>
      <c r="Q126" s="78">
        <v>1.4E-3</v>
      </c>
      <c r="R126" s="78">
        <v>1E-4</v>
      </c>
      <c r="W126" s="93"/>
    </row>
    <row r="127" spans="2:23">
      <c r="B127" t="s">
        <v>3264</v>
      </c>
      <c r="C127" t="s">
        <v>2353</v>
      </c>
      <c r="D127" s="92">
        <v>4606</v>
      </c>
      <c r="E127"/>
      <c r="F127" t="s">
        <v>483</v>
      </c>
      <c r="G127" s="86">
        <v>42352</v>
      </c>
      <c r="H127" t="s">
        <v>149</v>
      </c>
      <c r="I127" s="77">
        <v>6.78</v>
      </c>
      <c r="J127" t="s">
        <v>350</v>
      </c>
      <c r="K127" t="s">
        <v>102</v>
      </c>
      <c r="L127" s="78">
        <v>4.1000000000000002E-2</v>
      </c>
      <c r="M127" s="78">
        <v>2.7900000000000001E-2</v>
      </c>
      <c r="N127" s="77">
        <v>33511.730000000003</v>
      </c>
      <c r="O127" s="77">
        <v>123.24</v>
      </c>
      <c r="P127" s="77">
        <v>41.299856052000003</v>
      </c>
      <c r="Q127" s="78">
        <v>4.3E-3</v>
      </c>
      <c r="R127" s="78">
        <v>4.0000000000000002E-4</v>
      </c>
      <c r="W127" s="93"/>
    </row>
    <row r="128" spans="2:23">
      <c r="B128" t="s">
        <v>3263</v>
      </c>
      <c r="C128" t="s">
        <v>2356</v>
      </c>
      <c r="D128" s="92">
        <v>88770</v>
      </c>
      <c r="E128"/>
      <c r="F128" t="s">
        <v>471</v>
      </c>
      <c r="G128" s="86">
        <v>40570</v>
      </c>
      <c r="H128" t="s">
        <v>207</v>
      </c>
      <c r="I128" s="77">
        <v>3.69</v>
      </c>
      <c r="J128" t="s">
        <v>330</v>
      </c>
      <c r="K128" t="s">
        <v>102</v>
      </c>
      <c r="L128" s="78">
        <v>5.0999999999999997E-2</v>
      </c>
      <c r="M128" s="78">
        <v>2.5100000000000001E-2</v>
      </c>
      <c r="N128" s="77">
        <v>26296.85</v>
      </c>
      <c r="O128" s="77">
        <v>131.06</v>
      </c>
      <c r="P128" s="77">
        <v>34.464651609999997</v>
      </c>
      <c r="Q128" s="78">
        <v>3.5999999999999999E-3</v>
      </c>
      <c r="R128" s="78">
        <v>4.0000000000000002E-4</v>
      </c>
      <c r="W128" s="93"/>
    </row>
    <row r="129" spans="2:23">
      <c r="B129" t="s">
        <v>3263</v>
      </c>
      <c r="C129" t="s">
        <v>2356</v>
      </c>
      <c r="D129" s="92">
        <v>11896140</v>
      </c>
      <c r="E129"/>
      <c r="F129" t="s">
        <v>471</v>
      </c>
      <c r="G129" s="86">
        <v>40933</v>
      </c>
      <c r="H129" t="s">
        <v>207</v>
      </c>
      <c r="I129" s="77">
        <v>3.67</v>
      </c>
      <c r="J129" t="s">
        <v>330</v>
      </c>
      <c r="K129" t="s">
        <v>102</v>
      </c>
      <c r="L129" s="78">
        <v>5.1299999999999998E-2</v>
      </c>
      <c r="M129" s="78">
        <v>2.8500000000000001E-2</v>
      </c>
      <c r="N129" s="77">
        <v>3875.99</v>
      </c>
      <c r="O129" s="77">
        <v>126.87</v>
      </c>
      <c r="P129" s="77">
        <v>4.9174685130000002</v>
      </c>
      <c r="Q129" s="78">
        <v>5.0000000000000001E-4</v>
      </c>
      <c r="R129" s="78">
        <v>1E-4</v>
      </c>
      <c r="W129" s="93"/>
    </row>
    <row r="130" spans="2:23">
      <c r="B130" t="s">
        <v>3263</v>
      </c>
      <c r="C130" t="s">
        <v>2356</v>
      </c>
      <c r="D130" s="92">
        <v>11896150</v>
      </c>
      <c r="E130"/>
      <c r="F130" t="s">
        <v>471</v>
      </c>
      <c r="G130" s="86">
        <v>40993</v>
      </c>
      <c r="H130" t="s">
        <v>207</v>
      </c>
      <c r="I130" s="77">
        <v>3.67</v>
      </c>
      <c r="J130" t="s">
        <v>330</v>
      </c>
      <c r="K130" t="s">
        <v>102</v>
      </c>
      <c r="L130" s="78">
        <v>5.1499999999999997E-2</v>
      </c>
      <c r="M130" s="78">
        <v>2.8500000000000001E-2</v>
      </c>
      <c r="N130" s="77">
        <v>2255.73</v>
      </c>
      <c r="O130" s="77">
        <v>126.94</v>
      </c>
      <c r="P130" s="77">
        <v>2.8634236620000002</v>
      </c>
      <c r="Q130" s="78">
        <v>2.9999999999999997E-4</v>
      </c>
      <c r="R130" s="78">
        <v>0</v>
      </c>
      <c r="W130" s="93"/>
    </row>
    <row r="131" spans="2:23">
      <c r="B131" t="s">
        <v>3263</v>
      </c>
      <c r="C131" t="s">
        <v>2356</v>
      </c>
      <c r="D131" s="92">
        <v>11896160</v>
      </c>
      <c r="E131"/>
      <c r="F131" t="s">
        <v>471</v>
      </c>
      <c r="G131" s="86">
        <v>41053</v>
      </c>
      <c r="H131" t="s">
        <v>207</v>
      </c>
      <c r="I131" s="77">
        <v>3.67</v>
      </c>
      <c r="J131" t="s">
        <v>330</v>
      </c>
      <c r="K131" t="s">
        <v>102</v>
      </c>
      <c r="L131" s="78">
        <v>5.0999999999999997E-2</v>
      </c>
      <c r="M131" s="78">
        <v>2.8500000000000001E-2</v>
      </c>
      <c r="N131" s="77">
        <v>1588.88</v>
      </c>
      <c r="O131" s="77">
        <v>125.14</v>
      </c>
      <c r="P131" s="77">
        <v>1.988324432</v>
      </c>
      <c r="Q131" s="78">
        <v>2.0000000000000001E-4</v>
      </c>
      <c r="R131" s="78">
        <v>0</v>
      </c>
      <c r="W131" s="93"/>
    </row>
    <row r="132" spans="2:23">
      <c r="B132" t="s">
        <v>3263</v>
      </c>
      <c r="C132" t="s">
        <v>2356</v>
      </c>
      <c r="D132" s="92">
        <v>11898170</v>
      </c>
      <c r="E132"/>
      <c r="F132" t="s">
        <v>471</v>
      </c>
      <c r="G132" s="86">
        <v>41085</v>
      </c>
      <c r="H132" t="s">
        <v>207</v>
      </c>
      <c r="I132" s="77">
        <v>3.67</v>
      </c>
      <c r="J132" t="s">
        <v>330</v>
      </c>
      <c r="K132" t="s">
        <v>102</v>
      </c>
      <c r="L132" s="78">
        <v>5.0999999999999997E-2</v>
      </c>
      <c r="M132" s="78">
        <v>2.8500000000000001E-2</v>
      </c>
      <c r="N132" s="77">
        <v>2923.65</v>
      </c>
      <c r="O132" s="77">
        <v>125.14</v>
      </c>
      <c r="P132" s="77">
        <v>3.6586556099999998</v>
      </c>
      <c r="Q132" s="78">
        <v>4.0000000000000002E-4</v>
      </c>
      <c r="R132" s="78">
        <v>0</v>
      </c>
      <c r="W132" s="93"/>
    </row>
    <row r="133" spans="2:23">
      <c r="B133" t="s">
        <v>3266</v>
      </c>
      <c r="C133" t="s">
        <v>2353</v>
      </c>
      <c r="D133" s="92">
        <v>472710</v>
      </c>
      <c r="E133"/>
      <c r="F133" t="s">
        <v>471</v>
      </c>
      <c r="G133" s="86">
        <v>42901</v>
      </c>
      <c r="H133" t="s">
        <v>207</v>
      </c>
      <c r="I133" s="77">
        <v>0.71</v>
      </c>
      <c r="J133" t="s">
        <v>132</v>
      </c>
      <c r="K133" t="s">
        <v>102</v>
      </c>
      <c r="L133" s="78">
        <v>0.04</v>
      </c>
      <c r="M133" s="78">
        <v>6.0600000000000001E-2</v>
      </c>
      <c r="N133" s="77">
        <v>31940.59</v>
      </c>
      <c r="O133" s="77">
        <v>99.77</v>
      </c>
      <c r="P133" s="77">
        <v>31.867126642999999</v>
      </c>
      <c r="Q133" s="78">
        <v>3.3E-3</v>
      </c>
      <c r="R133" s="78">
        <v>2.9999999999999997E-4</v>
      </c>
      <c r="W133" s="93"/>
    </row>
    <row r="134" spans="2:23">
      <c r="B134" t="s">
        <v>3263</v>
      </c>
      <c r="C134" t="s">
        <v>2356</v>
      </c>
      <c r="D134" s="92">
        <v>11898200</v>
      </c>
      <c r="E134"/>
      <c r="F134" t="s">
        <v>471</v>
      </c>
      <c r="G134" s="86">
        <v>41207</v>
      </c>
      <c r="H134" t="s">
        <v>207</v>
      </c>
      <c r="I134" s="77">
        <v>3.69</v>
      </c>
      <c r="J134" t="s">
        <v>330</v>
      </c>
      <c r="K134" t="s">
        <v>102</v>
      </c>
      <c r="L134" s="78">
        <v>5.0999999999999997E-2</v>
      </c>
      <c r="M134" s="78">
        <v>2.5100000000000001E-2</v>
      </c>
      <c r="N134" s="77">
        <v>373.79</v>
      </c>
      <c r="O134" s="77">
        <v>125.63</v>
      </c>
      <c r="P134" s="77">
        <v>0.46959237700000001</v>
      </c>
      <c r="Q134" s="78">
        <v>0</v>
      </c>
      <c r="R134" s="78">
        <v>0</v>
      </c>
      <c r="W134" s="93"/>
    </row>
    <row r="135" spans="2:23">
      <c r="B135" t="s">
        <v>3263</v>
      </c>
      <c r="C135" t="s">
        <v>2356</v>
      </c>
      <c r="D135" s="92">
        <v>88769</v>
      </c>
      <c r="E135"/>
      <c r="F135" t="s">
        <v>471</v>
      </c>
      <c r="G135" s="86">
        <v>40871</v>
      </c>
      <c r="H135" t="s">
        <v>207</v>
      </c>
      <c r="I135" s="77">
        <v>3.67</v>
      </c>
      <c r="J135" t="s">
        <v>330</v>
      </c>
      <c r="K135" t="s">
        <v>102</v>
      </c>
      <c r="L135" s="78">
        <v>5.1900000000000002E-2</v>
      </c>
      <c r="M135" s="78">
        <v>2.8500000000000001E-2</v>
      </c>
      <c r="N135" s="77">
        <v>1024.45</v>
      </c>
      <c r="O135" s="77">
        <v>126.98</v>
      </c>
      <c r="P135" s="77">
        <v>1.30084661</v>
      </c>
      <c r="Q135" s="78">
        <v>1E-4</v>
      </c>
      <c r="R135" s="78">
        <v>0</v>
      </c>
      <c r="W135" s="93"/>
    </row>
    <row r="136" spans="2:23">
      <c r="B136" t="s">
        <v>3263</v>
      </c>
      <c r="C136" t="s">
        <v>2356</v>
      </c>
      <c r="D136" s="92">
        <v>11896130</v>
      </c>
      <c r="E136"/>
      <c r="F136" t="s">
        <v>471</v>
      </c>
      <c r="G136" s="86">
        <v>40903</v>
      </c>
      <c r="H136" t="s">
        <v>207</v>
      </c>
      <c r="I136" s="77">
        <v>3.63</v>
      </c>
      <c r="J136" t="s">
        <v>330</v>
      </c>
      <c r="K136" t="s">
        <v>102</v>
      </c>
      <c r="L136" s="78">
        <v>5.2600000000000001E-2</v>
      </c>
      <c r="M136" s="78">
        <v>3.56E-2</v>
      </c>
      <c r="N136" s="77">
        <v>1051.0999999999999</v>
      </c>
      <c r="O136" s="77">
        <v>124.33</v>
      </c>
      <c r="P136" s="77">
        <v>1.3068326299999999</v>
      </c>
      <c r="Q136" s="78">
        <v>1E-4</v>
      </c>
      <c r="R136" s="78">
        <v>0</v>
      </c>
      <c r="W136" s="93"/>
    </row>
    <row r="137" spans="2:23">
      <c r="B137" t="s">
        <v>3259</v>
      </c>
      <c r="C137" t="s">
        <v>2353</v>
      </c>
      <c r="D137" s="92">
        <v>9079</v>
      </c>
      <c r="E137"/>
      <c r="F137" t="s">
        <v>2358</v>
      </c>
      <c r="G137" s="86">
        <v>44705</v>
      </c>
      <c r="H137" t="s">
        <v>968</v>
      </c>
      <c r="I137" s="77">
        <v>7.53</v>
      </c>
      <c r="J137" t="s">
        <v>350</v>
      </c>
      <c r="K137" t="s">
        <v>102</v>
      </c>
      <c r="L137" s="78">
        <v>2.3699999999999999E-2</v>
      </c>
      <c r="M137" s="78">
        <v>2.7E-2</v>
      </c>
      <c r="N137" s="77">
        <v>46014.91</v>
      </c>
      <c r="O137" s="77">
        <v>104.18</v>
      </c>
      <c r="P137" s="77">
        <v>47.938333237999998</v>
      </c>
      <c r="Q137" s="78">
        <v>4.8999999999999998E-3</v>
      </c>
      <c r="R137" s="78">
        <v>5.0000000000000001E-4</v>
      </c>
      <c r="W137" s="93"/>
    </row>
    <row r="138" spans="2:23">
      <c r="B138" t="s">
        <v>3259</v>
      </c>
      <c r="C138" t="s">
        <v>2353</v>
      </c>
      <c r="D138" s="92">
        <v>9017</v>
      </c>
      <c r="E138"/>
      <c r="F138" t="s">
        <v>2358</v>
      </c>
      <c r="G138" s="86">
        <v>44651</v>
      </c>
      <c r="H138" t="s">
        <v>968</v>
      </c>
      <c r="I138" s="77">
        <v>7.63</v>
      </c>
      <c r="J138" t="s">
        <v>350</v>
      </c>
      <c r="K138" t="s">
        <v>102</v>
      </c>
      <c r="L138" s="78">
        <v>1.7999999999999999E-2</v>
      </c>
      <c r="M138" s="78">
        <v>3.8600000000000002E-2</v>
      </c>
      <c r="N138" s="77">
        <v>112741.66</v>
      </c>
      <c r="O138" s="77">
        <v>92.54</v>
      </c>
      <c r="P138" s="77">
        <v>104.331132164</v>
      </c>
      <c r="Q138" s="78">
        <v>1.0800000000000001E-2</v>
      </c>
      <c r="R138" s="78">
        <v>1.1000000000000001E-3</v>
      </c>
      <c r="W138" s="93"/>
    </row>
    <row r="139" spans="2:23">
      <c r="B139" t="s">
        <v>3259</v>
      </c>
      <c r="C139" t="s">
        <v>2353</v>
      </c>
      <c r="D139" s="92">
        <v>9080</v>
      </c>
      <c r="E139"/>
      <c r="F139" t="s">
        <v>2358</v>
      </c>
      <c r="G139" s="86">
        <v>44705</v>
      </c>
      <c r="H139" t="s">
        <v>968</v>
      </c>
      <c r="I139" s="77">
        <v>7.16</v>
      </c>
      <c r="J139" t="s">
        <v>350</v>
      </c>
      <c r="K139" t="s">
        <v>102</v>
      </c>
      <c r="L139" s="78">
        <v>2.3199999999999998E-2</v>
      </c>
      <c r="M139" s="78">
        <v>2.8299999999999999E-2</v>
      </c>
      <c r="N139" s="77">
        <v>32701.79</v>
      </c>
      <c r="O139" s="77">
        <v>103.01</v>
      </c>
      <c r="P139" s="77">
        <v>33.686113878999997</v>
      </c>
      <c r="Q139" s="78">
        <v>3.5000000000000001E-3</v>
      </c>
      <c r="R139" s="78">
        <v>2.9999999999999997E-4</v>
      </c>
      <c r="W139" s="93"/>
    </row>
    <row r="140" spans="2:23">
      <c r="B140" t="s">
        <v>3259</v>
      </c>
      <c r="C140" t="s">
        <v>2353</v>
      </c>
      <c r="D140" s="92">
        <v>9019</v>
      </c>
      <c r="E140"/>
      <c r="F140" t="s">
        <v>2358</v>
      </c>
      <c r="G140" s="86">
        <v>44651</v>
      </c>
      <c r="H140" t="s">
        <v>968</v>
      </c>
      <c r="I140" s="77">
        <v>7.22</v>
      </c>
      <c r="J140" t="s">
        <v>350</v>
      </c>
      <c r="K140" t="s">
        <v>102</v>
      </c>
      <c r="L140" s="78">
        <v>1.8800000000000001E-2</v>
      </c>
      <c r="M140" s="78">
        <v>4.0099999999999997E-2</v>
      </c>
      <c r="N140" s="77">
        <v>69643.73</v>
      </c>
      <c r="O140" s="77">
        <v>92.89</v>
      </c>
      <c r="P140" s="77">
        <v>64.692060796999996</v>
      </c>
      <c r="Q140" s="78">
        <v>6.7000000000000002E-3</v>
      </c>
      <c r="R140" s="78">
        <v>6.9999999999999999E-4</v>
      </c>
      <c r="W140" s="93"/>
    </row>
    <row r="141" spans="2:23">
      <c r="B141" t="s">
        <v>3265</v>
      </c>
      <c r="C141" t="s">
        <v>2353</v>
      </c>
      <c r="D141" s="92">
        <v>371706</v>
      </c>
      <c r="E141"/>
      <c r="F141" t="s">
        <v>483</v>
      </c>
      <c r="G141" s="86">
        <v>42052</v>
      </c>
      <c r="H141" t="s">
        <v>149</v>
      </c>
      <c r="I141" s="77">
        <v>3.91</v>
      </c>
      <c r="J141" t="s">
        <v>671</v>
      </c>
      <c r="K141" t="s">
        <v>102</v>
      </c>
      <c r="L141" s="78">
        <v>2.98E-2</v>
      </c>
      <c r="M141" s="78">
        <v>2.3099999999999999E-2</v>
      </c>
      <c r="N141" s="77">
        <v>12591.6</v>
      </c>
      <c r="O141" s="77">
        <v>116.98</v>
      </c>
      <c r="P141" s="77">
        <v>14.72965368</v>
      </c>
      <c r="Q141" s="78">
        <v>1.5E-3</v>
      </c>
      <c r="R141" s="78">
        <v>2.0000000000000001E-4</v>
      </c>
      <c r="W141" s="93"/>
    </row>
    <row r="142" spans="2:23">
      <c r="B142" t="s">
        <v>3232</v>
      </c>
      <c r="C142" t="s">
        <v>2356</v>
      </c>
      <c r="D142" s="92">
        <v>95350501</v>
      </c>
      <c r="E142"/>
      <c r="F142" t="s">
        <v>483</v>
      </c>
      <c r="G142" s="86">
        <v>41281</v>
      </c>
      <c r="H142" t="s">
        <v>149</v>
      </c>
      <c r="I142" s="77">
        <v>4.53</v>
      </c>
      <c r="J142" t="s">
        <v>671</v>
      </c>
      <c r="K142" t="s">
        <v>102</v>
      </c>
      <c r="L142" s="78">
        <v>5.3499999999999999E-2</v>
      </c>
      <c r="M142" s="78">
        <v>2.1999999999999999E-2</v>
      </c>
      <c r="N142" s="77">
        <v>4195.43</v>
      </c>
      <c r="O142" s="77">
        <v>130.07</v>
      </c>
      <c r="P142" s="77">
        <v>5.4569958009999997</v>
      </c>
      <c r="Q142" s="78">
        <v>5.9999999999999995E-4</v>
      </c>
      <c r="R142" s="78">
        <v>1E-4</v>
      </c>
      <c r="W142" s="93"/>
    </row>
    <row r="143" spans="2:23">
      <c r="B143" t="s">
        <v>3232</v>
      </c>
      <c r="C143" t="s">
        <v>2356</v>
      </c>
      <c r="D143" s="92">
        <v>95350502</v>
      </c>
      <c r="E143"/>
      <c r="F143" t="s">
        <v>483</v>
      </c>
      <c r="G143" s="86">
        <v>41767</v>
      </c>
      <c r="H143" t="s">
        <v>149</v>
      </c>
      <c r="I143" s="77">
        <v>4.49</v>
      </c>
      <c r="J143" t="s">
        <v>671</v>
      </c>
      <c r="K143" t="s">
        <v>102</v>
      </c>
      <c r="L143" s="78">
        <v>5.3499999999999999E-2</v>
      </c>
      <c r="M143" s="78">
        <v>2.7900000000000001E-2</v>
      </c>
      <c r="N143" s="77">
        <v>729.45</v>
      </c>
      <c r="O143" s="77">
        <v>124.87</v>
      </c>
      <c r="P143" s="77">
        <v>0.91086421500000003</v>
      </c>
      <c r="Q143" s="78">
        <v>1E-4</v>
      </c>
      <c r="R143" s="78">
        <v>0</v>
      </c>
      <c r="W143" s="93"/>
    </row>
    <row r="144" spans="2:23">
      <c r="B144" t="s">
        <v>3232</v>
      </c>
      <c r="C144" t="s">
        <v>2356</v>
      </c>
      <c r="D144" s="92">
        <v>99001</v>
      </c>
      <c r="E144"/>
      <c r="F144" t="s">
        <v>483</v>
      </c>
      <c r="G144" s="86">
        <v>41269</v>
      </c>
      <c r="H144" t="s">
        <v>149</v>
      </c>
      <c r="I144" s="77">
        <v>4.53</v>
      </c>
      <c r="J144" t="s">
        <v>671</v>
      </c>
      <c r="K144" t="s">
        <v>102</v>
      </c>
      <c r="L144" s="78">
        <v>5.3499999999999999E-2</v>
      </c>
      <c r="M144" s="78">
        <v>2.1899999999999999E-2</v>
      </c>
      <c r="N144" s="77">
        <v>3622.88</v>
      </c>
      <c r="O144" s="77">
        <v>130.12</v>
      </c>
      <c r="P144" s="77">
        <v>4.7140914560000002</v>
      </c>
      <c r="Q144" s="78">
        <v>5.0000000000000001E-4</v>
      </c>
      <c r="R144" s="78">
        <v>0</v>
      </c>
      <c r="W144" s="93"/>
    </row>
    <row r="145" spans="2:23">
      <c r="B145" t="s">
        <v>3232</v>
      </c>
      <c r="C145" t="s">
        <v>2356</v>
      </c>
      <c r="D145" s="92">
        <v>95350102</v>
      </c>
      <c r="E145"/>
      <c r="F145" t="s">
        <v>483</v>
      </c>
      <c r="G145" s="86">
        <v>41767</v>
      </c>
      <c r="H145" t="s">
        <v>149</v>
      </c>
      <c r="I145" s="77">
        <v>4.49</v>
      </c>
      <c r="J145" t="s">
        <v>671</v>
      </c>
      <c r="K145" t="s">
        <v>102</v>
      </c>
      <c r="L145" s="78">
        <v>5.3499999999999999E-2</v>
      </c>
      <c r="M145" s="78">
        <v>2.7900000000000001E-2</v>
      </c>
      <c r="N145" s="77">
        <v>570.88</v>
      </c>
      <c r="O145" s="77">
        <v>124.87</v>
      </c>
      <c r="P145" s="77">
        <v>0.71285785599999996</v>
      </c>
      <c r="Q145" s="78">
        <v>1E-4</v>
      </c>
      <c r="R145" s="78">
        <v>0</v>
      </c>
      <c r="W145" s="93"/>
    </row>
    <row r="146" spans="2:23">
      <c r="B146" t="s">
        <v>3232</v>
      </c>
      <c r="C146" t="s">
        <v>2356</v>
      </c>
      <c r="D146" s="92">
        <v>99000</v>
      </c>
      <c r="E146"/>
      <c r="F146" t="s">
        <v>483</v>
      </c>
      <c r="G146" s="86">
        <v>41269</v>
      </c>
      <c r="H146" t="s">
        <v>149</v>
      </c>
      <c r="I146" s="77">
        <v>4.53</v>
      </c>
      <c r="J146" t="s">
        <v>671</v>
      </c>
      <c r="K146" t="s">
        <v>102</v>
      </c>
      <c r="L146" s="78">
        <v>5.3499999999999999E-2</v>
      </c>
      <c r="M146" s="78">
        <v>2.1899999999999999E-2</v>
      </c>
      <c r="N146" s="77">
        <v>3849.31</v>
      </c>
      <c r="O146" s="77">
        <v>130.12</v>
      </c>
      <c r="P146" s="77">
        <v>5.0087221719999997</v>
      </c>
      <c r="Q146" s="78">
        <v>5.0000000000000001E-4</v>
      </c>
      <c r="R146" s="78">
        <v>1E-4</v>
      </c>
      <c r="W146" s="93"/>
    </row>
    <row r="147" spans="2:23">
      <c r="B147" t="s">
        <v>3232</v>
      </c>
      <c r="C147" t="s">
        <v>2356</v>
      </c>
      <c r="D147" s="92">
        <v>95350202</v>
      </c>
      <c r="E147"/>
      <c r="F147" t="s">
        <v>483</v>
      </c>
      <c r="G147" s="86">
        <v>41767</v>
      </c>
      <c r="H147" t="s">
        <v>149</v>
      </c>
      <c r="I147" s="77">
        <v>4.49</v>
      </c>
      <c r="J147" t="s">
        <v>671</v>
      </c>
      <c r="K147" t="s">
        <v>102</v>
      </c>
      <c r="L147" s="78">
        <v>5.3499999999999999E-2</v>
      </c>
      <c r="M147" s="78">
        <v>2.7900000000000001E-2</v>
      </c>
      <c r="N147" s="77">
        <v>729.45</v>
      </c>
      <c r="O147" s="77">
        <v>124.87</v>
      </c>
      <c r="P147" s="77">
        <v>0.91086421500000003</v>
      </c>
      <c r="Q147" s="78">
        <v>1E-4</v>
      </c>
      <c r="R147" s="78">
        <v>0</v>
      </c>
      <c r="W147" s="93"/>
    </row>
    <row r="148" spans="2:23">
      <c r="B148" t="s">
        <v>3232</v>
      </c>
      <c r="C148" t="s">
        <v>2356</v>
      </c>
      <c r="D148" s="92">
        <v>95350301</v>
      </c>
      <c r="E148"/>
      <c r="F148" t="s">
        <v>483</v>
      </c>
      <c r="G148" s="86">
        <v>41281</v>
      </c>
      <c r="H148" t="s">
        <v>149</v>
      </c>
      <c r="I148" s="77">
        <v>4.53</v>
      </c>
      <c r="J148" t="s">
        <v>671</v>
      </c>
      <c r="K148" t="s">
        <v>102</v>
      </c>
      <c r="L148" s="78">
        <v>5.3499999999999999E-2</v>
      </c>
      <c r="M148" s="78">
        <v>2.1999999999999999E-2</v>
      </c>
      <c r="N148" s="77">
        <v>4849.57</v>
      </c>
      <c r="O148" s="77">
        <v>130.07</v>
      </c>
      <c r="P148" s="77">
        <v>6.307835699</v>
      </c>
      <c r="Q148" s="78">
        <v>6.9999999999999999E-4</v>
      </c>
      <c r="R148" s="78">
        <v>1E-4</v>
      </c>
      <c r="W148" s="93"/>
    </row>
    <row r="149" spans="2:23">
      <c r="B149" t="s">
        <v>3232</v>
      </c>
      <c r="C149" t="s">
        <v>2356</v>
      </c>
      <c r="D149" s="92">
        <v>95350302</v>
      </c>
      <c r="E149"/>
      <c r="F149" t="s">
        <v>483</v>
      </c>
      <c r="G149" s="86">
        <v>41767</v>
      </c>
      <c r="H149" t="s">
        <v>149</v>
      </c>
      <c r="I149" s="77">
        <v>4.49</v>
      </c>
      <c r="J149" t="s">
        <v>671</v>
      </c>
      <c r="K149" t="s">
        <v>102</v>
      </c>
      <c r="L149" s="78">
        <v>5.3499999999999999E-2</v>
      </c>
      <c r="M149" s="78">
        <v>2.7900000000000001E-2</v>
      </c>
      <c r="N149" s="77">
        <v>856.32</v>
      </c>
      <c r="O149" s="77">
        <v>124.87</v>
      </c>
      <c r="P149" s="77">
        <v>1.069286784</v>
      </c>
      <c r="Q149" s="78">
        <v>1E-4</v>
      </c>
      <c r="R149" s="78">
        <v>0</v>
      </c>
      <c r="W149" s="93"/>
    </row>
    <row r="150" spans="2:23">
      <c r="B150" t="s">
        <v>3232</v>
      </c>
      <c r="C150" t="s">
        <v>2356</v>
      </c>
      <c r="D150" s="92">
        <v>95350401</v>
      </c>
      <c r="E150"/>
      <c r="F150" t="s">
        <v>483</v>
      </c>
      <c r="G150" s="86">
        <v>41281</v>
      </c>
      <c r="H150" t="s">
        <v>149</v>
      </c>
      <c r="I150" s="77">
        <v>4.53</v>
      </c>
      <c r="J150" t="s">
        <v>671</v>
      </c>
      <c r="K150" t="s">
        <v>102</v>
      </c>
      <c r="L150" s="78">
        <v>5.3499999999999999E-2</v>
      </c>
      <c r="M150" s="78">
        <v>2.1999999999999999E-2</v>
      </c>
      <c r="N150" s="77">
        <v>3493.34</v>
      </c>
      <c r="O150" s="77">
        <v>130.07</v>
      </c>
      <c r="P150" s="77">
        <v>4.5437873379999996</v>
      </c>
      <c r="Q150" s="78">
        <v>5.0000000000000001E-4</v>
      </c>
      <c r="R150" s="78">
        <v>0</v>
      </c>
      <c r="W150" s="93"/>
    </row>
    <row r="151" spans="2:23">
      <c r="B151" t="s">
        <v>3232</v>
      </c>
      <c r="C151" t="s">
        <v>2356</v>
      </c>
      <c r="D151" s="92">
        <v>95350402</v>
      </c>
      <c r="E151"/>
      <c r="F151" t="s">
        <v>483</v>
      </c>
      <c r="G151" s="86">
        <v>41767</v>
      </c>
      <c r="H151" t="s">
        <v>149</v>
      </c>
      <c r="I151" s="77">
        <v>4.49</v>
      </c>
      <c r="J151" t="s">
        <v>671</v>
      </c>
      <c r="K151" t="s">
        <v>102</v>
      </c>
      <c r="L151" s="78">
        <v>5.3499999999999999E-2</v>
      </c>
      <c r="M151" s="78">
        <v>2.7900000000000001E-2</v>
      </c>
      <c r="N151" s="77">
        <v>697.58</v>
      </c>
      <c r="O151" s="77">
        <v>124.87</v>
      </c>
      <c r="P151" s="77">
        <v>0.87106814600000004</v>
      </c>
      <c r="Q151" s="78">
        <v>1E-4</v>
      </c>
      <c r="R151" s="78">
        <v>0</v>
      </c>
      <c r="W151" s="93"/>
    </row>
    <row r="152" spans="2:23">
      <c r="B152" t="s">
        <v>3262</v>
      </c>
      <c r="C152" t="s">
        <v>2353</v>
      </c>
      <c r="D152" s="92">
        <v>9533</v>
      </c>
      <c r="E152"/>
      <c r="F152" t="s">
        <v>2358</v>
      </c>
      <c r="G152" s="86">
        <v>45015</v>
      </c>
      <c r="H152" t="s">
        <v>968</v>
      </c>
      <c r="I152" s="77">
        <v>3.88</v>
      </c>
      <c r="J152" t="s">
        <v>553</v>
      </c>
      <c r="K152" t="s">
        <v>102</v>
      </c>
      <c r="L152" s="78">
        <v>3.3599999999999998E-2</v>
      </c>
      <c r="M152" s="78">
        <v>3.4200000000000001E-2</v>
      </c>
      <c r="N152" s="77">
        <v>35051.839999999997</v>
      </c>
      <c r="O152" s="77">
        <v>102.86</v>
      </c>
      <c r="P152" s="77">
        <v>36.054322624000001</v>
      </c>
      <c r="Q152" s="78">
        <v>3.7000000000000002E-3</v>
      </c>
      <c r="R152" s="78">
        <v>4.0000000000000002E-4</v>
      </c>
      <c r="W152" s="93"/>
    </row>
    <row r="153" spans="2:23">
      <c r="B153" t="s">
        <v>3261</v>
      </c>
      <c r="C153" t="s">
        <v>2356</v>
      </c>
      <c r="D153" s="92">
        <v>9139</v>
      </c>
      <c r="E153"/>
      <c r="F153" t="s">
        <v>2358</v>
      </c>
      <c r="G153" s="86">
        <v>44748</v>
      </c>
      <c r="H153" t="s">
        <v>968</v>
      </c>
      <c r="I153" s="77">
        <v>1.65</v>
      </c>
      <c r="J153" t="s">
        <v>350</v>
      </c>
      <c r="K153" t="s">
        <v>102</v>
      </c>
      <c r="L153" s="78">
        <v>7.5700000000000003E-2</v>
      </c>
      <c r="M153" s="78">
        <v>8.2100000000000006E-2</v>
      </c>
      <c r="N153" s="77">
        <v>368960.82</v>
      </c>
      <c r="O153" s="77">
        <v>101.06</v>
      </c>
      <c r="P153" s="77">
        <v>372.87180469200001</v>
      </c>
      <c r="Q153" s="78">
        <v>3.85E-2</v>
      </c>
      <c r="R153" s="78">
        <v>3.8999999999999998E-3</v>
      </c>
      <c r="W153" s="93"/>
    </row>
    <row r="154" spans="2:23">
      <c r="B154" t="s">
        <v>3258</v>
      </c>
      <c r="C154" t="s">
        <v>2356</v>
      </c>
      <c r="D154" s="92">
        <v>71270</v>
      </c>
      <c r="E154"/>
      <c r="F154" t="s">
        <v>2358</v>
      </c>
      <c r="G154" s="86">
        <v>43631</v>
      </c>
      <c r="H154" t="s">
        <v>968</v>
      </c>
      <c r="I154" s="77">
        <v>4.8499999999999996</v>
      </c>
      <c r="J154" t="s">
        <v>350</v>
      </c>
      <c r="K154" t="s">
        <v>102</v>
      </c>
      <c r="L154" s="78">
        <v>3.1E-2</v>
      </c>
      <c r="M154" s="78">
        <v>2.9499999999999998E-2</v>
      </c>
      <c r="N154" s="77">
        <v>22612.36</v>
      </c>
      <c r="O154" s="77">
        <v>112.15</v>
      </c>
      <c r="P154" s="77">
        <v>25.35976174</v>
      </c>
      <c r="Q154" s="78">
        <v>2.5999999999999999E-3</v>
      </c>
      <c r="R154" s="78">
        <v>2.9999999999999997E-4</v>
      </c>
      <c r="W154" s="93"/>
    </row>
    <row r="155" spans="2:23">
      <c r="B155" t="s">
        <v>3258</v>
      </c>
      <c r="C155" t="s">
        <v>2356</v>
      </c>
      <c r="D155" s="92">
        <v>71280</v>
      </c>
      <c r="E155"/>
      <c r="F155" t="s">
        <v>2358</v>
      </c>
      <c r="G155" s="86">
        <v>43634</v>
      </c>
      <c r="H155" t="s">
        <v>968</v>
      </c>
      <c r="I155" s="77">
        <v>4.87</v>
      </c>
      <c r="J155" t="s">
        <v>350</v>
      </c>
      <c r="K155" t="s">
        <v>102</v>
      </c>
      <c r="L155" s="78">
        <v>2.4899999999999999E-2</v>
      </c>
      <c r="M155" s="78">
        <v>2.9600000000000001E-2</v>
      </c>
      <c r="N155" s="77">
        <v>9505.6299999999992</v>
      </c>
      <c r="O155" s="77">
        <v>110.78</v>
      </c>
      <c r="P155" s="77">
        <v>10.530336913999999</v>
      </c>
      <c r="Q155" s="78">
        <v>1.1000000000000001E-3</v>
      </c>
      <c r="R155" s="78">
        <v>1E-4</v>
      </c>
      <c r="W155" s="93"/>
    </row>
    <row r="156" spans="2:23">
      <c r="B156" t="s">
        <v>3258</v>
      </c>
      <c r="C156" t="s">
        <v>2356</v>
      </c>
      <c r="D156" s="92">
        <v>71300</v>
      </c>
      <c r="E156"/>
      <c r="F156" t="s">
        <v>2358</v>
      </c>
      <c r="G156" s="86">
        <v>43634</v>
      </c>
      <c r="H156" t="s">
        <v>968</v>
      </c>
      <c r="I156" s="77">
        <v>5.13</v>
      </c>
      <c r="J156" t="s">
        <v>350</v>
      </c>
      <c r="K156" t="s">
        <v>102</v>
      </c>
      <c r="L156" s="78">
        <v>3.5999999999999997E-2</v>
      </c>
      <c r="M156" s="78">
        <v>2.98E-2</v>
      </c>
      <c r="N156" s="77">
        <v>6296.35</v>
      </c>
      <c r="O156" s="77">
        <v>115.05</v>
      </c>
      <c r="P156" s="77">
        <v>7.2439506749999998</v>
      </c>
      <c r="Q156" s="78">
        <v>6.9999999999999999E-4</v>
      </c>
      <c r="R156" s="78">
        <v>1E-4</v>
      </c>
      <c r="W156" s="93"/>
    </row>
    <row r="157" spans="2:23">
      <c r="B157" t="s">
        <v>3264</v>
      </c>
      <c r="C157" t="s">
        <v>2353</v>
      </c>
      <c r="D157" s="92">
        <v>311829</v>
      </c>
      <c r="E157"/>
      <c r="F157" t="s">
        <v>483</v>
      </c>
      <c r="G157" s="86">
        <v>40489</v>
      </c>
      <c r="H157" t="s">
        <v>149</v>
      </c>
      <c r="I157" s="77">
        <v>1.73</v>
      </c>
      <c r="J157" t="s">
        <v>350</v>
      </c>
      <c r="K157" t="s">
        <v>102</v>
      </c>
      <c r="L157" s="78">
        <v>5.7000000000000002E-2</v>
      </c>
      <c r="M157" s="78">
        <v>2.6499999999999999E-2</v>
      </c>
      <c r="N157" s="77">
        <v>6175.8</v>
      </c>
      <c r="O157" s="77">
        <v>125.9</v>
      </c>
      <c r="P157" s="77">
        <v>7.7753322000000002</v>
      </c>
      <c r="Q157" s="78">
        <v>8.0000000000000004E-4</v>
      </c>
      <c r="R157" s="78">
        <v>1E-4</v>
      </c>
      <c r="W157" s="93"/>
    </row>
    <row r="158" spans="2:23">
      <c r="B158" s="83" t="s">
        <v>3267</v>
      </c>
      <c r="C158" t="s">
        <v>2353</v>
      </c>
      <c r="D158" s="92">
        <v>7491</v>
      </c>
      <c r="E158"/>
      <c r="F158" t="s">
        <v>867</v>
      </c>
      <c r="G158" s="86">
        <v>43899</v>
      </c>
      <c r="H158" t="s">
        <v>968</v>
      </c>
      <c r="I158" s="77">
        <v>3.12</v>
      </c>
      <c r="J158" t="s">
        <v>127</v>
      </c>
      <c r="K158" t="s">
        <v>102</v>
      </c>
      <c r="L158" s="78">
        <v>1.2999999999999999E-2</v>
      </c>
      <c r="M158" s="78">
        <v>2.5499999999999998E-2</v>
      </c>
      <c r="N158" s="77">
        <v>24284.05</v>
      </c>
      <c r="O158" s="77">
        <v>107.23</v>
      </c>
      <c r="P158" s="77">
        <v>26.039786814999999</v>
      </c>
      <c r="Q158" s="78">
        <v>2.7000000000000001E-3</v>
      </c>
      <c r="R158" s="78">
        <v>2.9999999999999997E-4</v>
      </c>
      <c r="W158" s="93"/>
    </row>
    <row r="159" spans="2:23">
      <c r="B159" s="83" t="s">
        <v>3267</v>
      </c>
      <c r="C159" t="s">
        <v>2353</v>
      </c>
      <c r="D159" s="92">
        <v>7490</v>
      </c>
      <c r="E159"/>
      <c r="F159" t="s">
        <v>867</v>
      </c>
      <c r="G159" s="86">
        <v>43899</v>
      </c>
      <c r="H159" t="s">
        <v>968</v>
      </c>
      <c r="I159" s="77">
        <v>2.98</v>
      </c>
      <c r="J159" t="s">
        <v>127</v>
      </c>
      <c r="K159" t="s">
        <v>102</v>
      </c>
      <c r="L159" s="78">
        <v>2.3900000000000001E-2</v>
      </c>
      <c r="M159" s="78">
        <v>5.4399999999999997E-2</v>
      </c>
      <c r="N159" s="77">
        <v>35831.74</v>
      </c>
      <c r="O159" s="77">
        <v>92.04</v>
      </c>
      <c r="P159" s="77">
        <v>32.979533496000002</v>
      </c>
      <c r="Q159" s="78">
        <v>3.3999999999999998E-3</v>
      </c>
      <c r="R159" s="78">
        <v>2.9999999999999997E-4</v>
      </c>
      <c r="W159" s="93"/>
    </row>
    <row r="160" spans="2:23">
      <c r="B160" t="s">
        <v>3271</v>
      </c>
      <c r="C160" t="s">
        <v>2356</v>
      </c>
      <c r="D160" s="92">
        <v>72971</v>
      </c>
      <c r="E160"/>
      <c r="F160" t="s">
        <v>547</v>
      </c>
      <c r="G160" s="86">
        <v>43801</v>
      </c>
      <c r="H160" t="s">
        <v>207</v>
      </c>
      <c r="I160" s="77">
        <v>4.5999999999999996</v>
      </c>
      <c r="J160" t="s">
        <v>330</v>
      </c>
      <c r="K160" t="s">
        <v>110</v>
      </c>
      <c r="L160" s="78">
        <v>2.3599999999999999E-2</v>
      </c>
      <c r="M160" s="78">
        <v>5.9299999999999999E-2</v>
      </c>
      <c r="N160" s="77">
        <v>51247.48</v>
      </c>
      <c r="O160" s="77">
        <v>86.08</v>
      </c>
      <c r="P160" s="77">
        <v>178.99186840607999</v>
      </c>
      <c r="Q160" s="78">
        <v>1.8499999999999999E-2</v>
      </c>
      <c r="R160" s="78">
        <v>1.9E-3</v>
      </c>
      <c r="W160" s="93"/>
    </row>
    <row r="161" spans="2:23">
      <c r="B161" t="s">
        <v>3274</v>
      </c>
      <c r="C161" t="s">
        <v>2356</v>
      </c>
      <c r="D161" s="92">
        <v>9365</v>
      </c>
      <c r="E161"/>
      <c r="F161" t="s">
        <v>867</v>
      </c>
      <c r="G161" s="86">
        <v>44906</v>
      </c>
      <c r="H161" t="s">
        <v>968</v>
      </c>
      <c r="I161" s="77">
        <v>1.99</v>
      </c>
      <c r="J161" t="s">
        <v>350</v>
      </c>
      <c r="K161" t="s">
        <v>102</v>
      </c>
      <c r="L161" s="78">
        <v>7.6799999999999993E-2</v>
      </c>
      <c r="M161" s="78">
        <v>7.6999999999999999E-2</v>
      </c>
      <c r="N161" s="77">
        <v>258.67</v>
      </c>
      <c r="O161" s="77">
        <v>100.6</v>
      </c>
      <c r="P161" s="77">
        <v>0.26022202</v>
      </c>
      <c r="Q161" s="78">
        <v>0</v>
      </c>
      <c r="R161" s="78">
        <v>0</v>
      </c>
      <c r="W161" s="93"/>
    </row>
    <row r="162" spans="2:23">
      <c r="B162" t="s">
        <v>3274</v>
      </c>
      <c r="C162" t="s">
        <v>2356</v>
      </c>
      <c r="D162" s="92">
        <v>9509</v>
      </c>
      <c r="E162"/>
      <c r="F162" t="s">
        <v>867</v>
      </c>
      <c r="G162" s="86">
        <v>44991</v>
      </c>
      <c r="H162" t="s">
        <v>968</v>
      </c>
      <c r="I162" s="77">
        <v>1.99</v>
      </c>
      <c r="J162" t="s">
        <v>350</v>
      </c>
      <c r="K162" t="s">
        <v>102</v>
      </c>
      <c r="L162" s="78">
        <v>7.6799999999999993E-2</v>
      </c>
      <c r="M162" s="78">
        <v>7.3899999999999993E-2</v>
      </c>
      <c r="N162" s="77">
        <v>12792.61</v>
      </c>
      <c r="O162" s="77">
        <v>101.18</v>
      </c>
      <c r="P162" s="77">
        <v>12.943562798</v>
      </c>
      <c r="Q162" s="78">
        <v>1.2999999999999999E-3</v>
      </c>
      <c r="R162" s="78">
        <v>1E-4</v>
      </c>
      <c r="W162" s="93"/>
    </row>
    <row r="163" spans="2:23">
      <c r="B163" t="s">
        <v>3274</v>
      </c>
      <c r="C163" t="s">
        <v>2356</v>
      </c>
      <c r="D163" s="92">
        <v>9316</v>
      </c>
      <c r="E163"/>
      <c r="F163" t="s">
        <v>867</v>
      </c>
      <c r="G163" s="86">
        <v>44885</v>
      </c>
      <c r="H163" t="s">
        <v>968</v>
      </c>
      <c r="I163" s="77">
        <v>1.99</v>
      </c>
      <c r="J163" t="s">
        <v>350</v>
      </c>
      <c r="K163" t="s">
        <v>102</v>
      </c>
      <c r="L163" s="78">
        <v>7.6799999999999993E-2</v>
      </c>
      <c r="M163" s="78">
        <v>8.0500000000000002E-2</v>
      </c>
      <c r="N163" s="77">
        <v>100078.02</v>
      </c>
      <c r="O163" s="77">
        <v>99.96</v>
      </c>
      <c r="P163" s="77">
        <v>100.03798879199999</v>
      </c>
      <c r="Q163" s="78">
        <v>1.03E-2</v>
      </c>
      <c r="R163" s="78">
        <v>1E-3</v>
      </c>
      <c r="W163" s="93"/>
    </row>
    <row r="164" spans="2:23">
      <c r="B164" t="s">
        <v>3269</v>
      </c>
      <c r="C164" t="s">
        <v>2356</v>
      </c>
      <c r="D164" s="92">
        <v>539178</v>
      </c>
      <c r="E164"/>
      <c r="F164" t="s">
        <v>554</v>
      </c>
      <c r="G164" s="86">
        <v>45015</v>
      </c>
      <c r="H164" t="s">
        <v>149</v>
      </c>
      <c r="I164" s="77">
        <v>5.09</v>
      </c>
      <c r="J164" t="s">
        <v>330</v>
      </c>
      <c r="K164" t="s">
        <v>102</v>
      </c>
      <c r="L164" s="78">
        <v>4.4999999999999998E-2</v>
      </c>
      <c r="M164" s="78">
        <v>3.8199999999999998E-2</v>
      </c>
      <c r="N164" s="77">
        <v>22144.03</v>
      </c>
      <c r="O164" s="77">
        <v>105.93</v>
      </c>
      <c r="P164" s="77">
        <v>23.457170979000001</v>
      </c>
      <c r="Q164" s="78">
        <v>2.3999999999999998E-3</v>
      </c>
      <c r="R164" s="78">
        <v>2.0000000000000001E-4</v>
      </c>
      <c r="W164" s="93"/>
    </row>
    <row r="165" spans="2:23">
      <c r="B165" t="s">
        <v>3272</v>
      </c>
      <c r="C165" t="s">
        <v>2356</v>
      </c>
      <c r="D165" s="92">
        <v>8405</v>
      </c>
      <c r="E165"/>
      <c r="F165" t="s">
        <v>554</v>
      </c>
      <c r="G165" s="86">
        <v>44322</v>
      </c>
      <c r="H165" t="s">
        <v>149</v>
      </c>
      <c r="I165" s="77">
        <v>8.41</v>
      </c>
      <c r="J165" t="s">
        <v>671</v>
      </c>
      <c r="K165" t="s">
        <v>102</v>
      </c>
      <c r="L165" s="78">
        <v>2.5600000000000001E-2</v>
      </c>
      <c r="M165" s="78">
        <v>4.6300000000000001E-2</v>
      </c>
      <c r="N165" s="77">
        <v>15500.75</v>
      </c>
      <c r="O165" s="77">
        <v>93.11</v>
      </c>
      <c r="P165" s="77">
        <v>14.432748325</v>
      </c>
      <c r="Q165" s="78">
        <v>1.5E-3</v>
      </c>
      <c r="R165" s="78">
        <v>1E-4</v>
      </c>
      <c r="W165" s="93"/>
    </row>
    <row r="166" spans="2:23">
      <c r="B166" t="s">
        <v>3272</v>
      </c>
      <c r="C166" t="s">
        <v>2356</v>
      </c>
      <c r="D166" s="92">
        <v>8581</v>
      </c>
      <c r="E166"/>
      <c r="F166" t="s">
        <v>554</v>
      </c>
      <c r="G166" s="86">
        <v>44418</v>
      </c>
      <c r="H166" t="s">
        <v>149</v>
      </c>
      <c r="I166" s="77">
        <v>8.52</v>
      </c>
      <c r="J166" t="s">
        <v>671</v>
      </c>
      <c r="K166" t="s">
        <v>102</v>
      </c>
      <c r="L166" s="78">
        <v>2.2700000000000001E-2</v>
      </c>
      <c r="M166" s="78">
        <v>4.4699999999999997E-2</v>
      </c>
      <c r="N166" s="77">
        <v>15447.64</v>
      </c>
      <c r="O166" s="77">
        <v>91.06</v>
      </c>
      <c r="P166" s="77">
        <v>14.066620984</v>
      </c>
      <c r="Q166" s="78">
        <v>1.5E-3</v>
      </c>
      <c r="R166" s="78">
        <v>1E-4</v>
      </c>
      <c r="W166" s="93"/>
    </row>
    <row r="167" spans="2:23">
      <c r="B167" t="s">
        <v>3272</v>
      </c>
      <c r="C167" t="s">
        <v>2356</v>
      </c>
      <c r="D167" s="92">
        <v>8761</v>
      </c>
      <c r="E167"/>
      <c r="F167" t="s">
        <v>554</v>
      </c>
      <c r="G167" s="86">
        <v>44530</v>
      </c>
      <c r="H167" t="s">
        <v>149</v>
      </c>
      <c r="I167" s="77">
        <v>8.58</v>
      </c>
      <c r="J167" t="s">
        <v>671</v>
      </c>
      <c r="K167" t="s">
        <v>102</v>
      </c>
      <c r="L167" s="78">
        <v>1.7899999999999999E-2</v>
      </c>
      <c r="M167" s="78">
        <v>4.7399999999999998E-2</v>
      </c>
      <c r="N167" s="77">
        <v>12729.03</v>
      </c>
      <c r="O167" s="77">
        <v>84.09</v>
      </c>
      <c r="P167" s="77">
        <v>10.703841326999999</v>
      </c>
      <c r="Q167" s="78">
        <v>1.1000000000000001E-3</v>
      </c>
      <c r="R167" s="78">
        <v>1E-4</v>
      </c>
      <c r="W167" s="93"/>
    </row>
    <row r="168" spans="2:23">
      <c r="B168" t="s">
        <v>3272</v>
      </c>
      <c r="C168" t="s">
        <v>2356</v>
      </c>
      <c r="D168" s="92">
        <v>8946</v>
      </c>
      <c r="E168"/>
      <c r="F168" t="s">
        <v>554</v>
      </c>
      <c r="G168" s="86">
        <v>44612</v>
      </c>
      <c r="H168" t="s">
        <v>149</v>
      </c>
      <c r="I168" s="77">
        <v>8.4</v>
      </c>
      <c r="J168" t="s">
        <v>671</v>
      </c>
      <c r="K168" t="s">
        <v>102</v>
      </c>
      <c r="L168" s="78">
        <v>2.3599999999999999E-2</v>
      </c>
      <c r="M168" s="78">
        <v>4.8099999999999997E-2</v>
      </c>
      <c r="N168" s="77">
        <v>14927.76</v>
      </c>
      <c r="O168" s="77">
        <v>88.09</v>
      </c>
      <c r="P168" s="77">
        <v>13.149863784000001</v>
      </c>
      <c r="Q168" s="78">
        <v>1.4E-3</v>
      </c>
      <c r="R168" s="78">
        <v>1E-4</v>
      </c>
      <c r="W168" s="93"/>
    </row>
    <row r="169" spans="2:23">
      <c r="B169" t="s">
        <v>3272</v>
      </c>
      <c r="C169" t="s">
        <v>2356</v>
      </c>
      <c r="D169" s="92">
        <v>9031</v>
      </c>
      <c r="E169"/>
      <c r="F169" t="s">
        <v>554</v>
      </c>
      <c r="G169" s="86">
        <v>44662</v>
      </c>
      <c r="H169" t="s">
        <v>149</v>
      </c>
      <c r="I169" s="77">
        <v>8.4499999999999993</v>
      </c>
      <c r="J169" t="s">
        <v>671</v>
      </c>
      <c r="K169" t="s">
        <v>102</v>
      </c>
      <c r="L169" s="78">
        <v>2.4E-2</v>
      </c>
      <c r="M169" s="78">
        <v>4.5999999999999999E-2</v>
      </c>
      <c r="N169" s="77">
        <v>17001.55</v>
      </c>
      <c r="O169" s="77">
        <v>89.33</v>
      </c>
      <c r="P169" s="77">
        <v>15.187484615000001</v>
      </c>
      <c r="Q169" s="78">
        <v>1.6000000000000001E-3</v>
      </c>
      <c r="R169" s="78">
        <v>2.0000000000000001E-4</v>
      </c>
      <c r="W169" s="93"/>
    </row>
    <row r="170" spans="2:23">
      <c r="B170" t="s">
        <v>3272</v>
      </c>
      <c r="C170" t="s">
        <v>2356</v>
      </c>
      <c r="D170" s="92">
        <v>9797</v>
      </c>
      <c r="E170"/>
      <c r="F170" t="s">
        <v>554</v>
      </c>
      <c r="G170" s="86">
        <v>45197</v>
      </c>
      <c r="H170" t="s">
        <v>149</v>
      </c>
      <c r="I170" s="77">
        <v>8.1999999999999993</v>
      </c>
      <c r="J170" t="s">
        <v>671</v>
      </c>
      <c r="K170" t="s">
        <v>102</v>
      </c>
      <c r="L170" s="78">
        <v>4.1200000000000001E-2</v>
      </c>
      <c r="M170" s="78">
        <v>4.48E-2</v>
      </c>
      <c r="N170" s="77">
        <v>7989.95</v>
      </c>
      <c r="O170" s="77">
        <v>100</v>
      </c>
      <c r="P170" s="77">
        <v>7.9899500000000003</v>
      </c>
      <c r="Q170" s="78">
        <v>8.0000000000000004E-4</v>
      </c>
      <c r="R170" s="78">
        <v>1E-4</v>
      </c>
      <c r="W170" s="93"/>
    </row>
    <row r="171" spans="2:23">
      <c r="B171" t="s">
        <v>3272</v>
      </c>
      <c r="C171" t="s">
        <v>2356</v>
      </c>
      <c r="D171" s="92">
        <v>7898</v>
      </c>
      <c r="E171"/>
      <c r="F171" t="s">
        <v>554</v>
      </c>
      <c r="G171" s="86">
        <v>44074</v>
      </c>
      <c r="H171" t="s">
        <v>149</v>
      </c>
      <c r="I171" s="77">
        <v>8.6</v>
      </c>
      <c r="J171" t="s">
        <v>671</v>
      </c>
      <c r="K171" t="s">
        <v>102</v>
      </c>
      <c r="L171" s="78">
        <v>2.35E-2</v>
      </c>
      <c r="M171" s="78">
        <v>4.1099999999999998E-2</v>
      </c>
      <c r="N171" s="77">
        <v>26915.19</v>
      </c>
      <c r="O171" s="77">
        <v>95.92</v>
      </c>
      <c r="P171" s="77">
        <v>25.817050248000001</v>
      </c>
      <c r="Q171" s="78">
        <v>2.7000000000000001E-3</v>
      </c>
      <c r="R171" s="78">
        <v>2.9999999999999997E-4</v>
      </c>
      <c r="W171" s="93"/>
    </row>
    <row r="172" spans="2:23">
      <c r="B172" t="s">
        <v>3272</v>
      </c>
      <c r="C172" t="s">
        <v>2356</v>
      </c>
      <c r="D172" s="92">
        <v>8154</v>
      </c>
      <c r="E172"/>
      <c r="F172" t="s">
        <v>554</v>
      </c>
      <c r="G172" s="86">
        <v>44189</v>
      </c>
      <c r="H172" t="s">
        <v>149</v>
      </c>
      <c r="I172" s="77">
        <v>8.51</v>
      </c>
      <c r="J172" t="s">
        <v>671</v>
      </c>
      <c r="K172" t="s">
        <v>102</v>
      </c>
      <c r="L172" s="78">
        <v>2.47E-2</v>
      </c>
      <c r="M172" s="78">
        <v>4.36E-2</v>
      </c>
      <c r="N172" s="77">
        <v>3367.24</v>
      </c>
      <c r="O172" s="77">
        <v>95.05</v>
      </c>
      <c r="P172" s="77">
        <v>3.2005616200000002</v>
      </c>
      <c r="Q172" s="78">
        <v>2.9999999999999997E-4</v>
      </c>
      <c r="R172" s="78">
        <v>0</v>
      </c>
      <c r="W172" s="93"/>
    </row>
    <row r="173" spans="2:23">
      <c r="B173" t="s">
        <v>3272</v>
      </c>
      <c r="C173" t="s">
        <v>2356</v>
      </c>
      <c r="D173" s="92">
        <v>9796</v>
      </c>
      <c r="E173"/>
      <c r="F173" t="s">
        <v>554</v>
      </c>
      <c r="G173" s="86">
        <v>45197</v>
      </c>
      <c r="H173" t="s">
        <v>149</v>
      </c>
      <c r="I173" s="77">
        <v>8.1999999999999993</v>
      </c>
      <c r="J173" t="s">
        <v>671</v>
      </c>
      <c r="K173" t="s">
        <v>102</v>
      </c>
      <c r="L173" s="78">
        <v>4.1200000000000001E-2</v>
      </c>
      <c r="M173" s="78">
        <v>4.1799999999999997E-2</v>
      </c>
      <c r="N173" s="77">
        <v>262.68</v>
      </c>
      <c r="O173" s="77">
        <v>100</v>
      </c>
      <c r="P173" s="77">
        <v>0.26268000000000002</v>
      </c>
      <c r="Q173" s="78">
        <v>0</v>
      </c>
      <c r="R173" s="78">
        <v>0</v>
      </c>
      <c r="W173" s="93"/>
    </row>
    <row r="174" spans="2:23">
      <c r="B174" t="s">
        <v>3277</v>
      </c>
      <c r="C174" t="s">
        <v>2353</v>
      </c>
      <c r="D174" s="92">
        <v>3364</v>
      </c>
      <c r="E174"/>
      <c r="F174" t="s">
        <v>547</v>
      </c>
      <c r="G174" s="86">
        <v>41639</v>
      </c>
      <c r="H174" t="s">
        <v>207</v>
      </c>
      <c r="I174" s="77">
        <v>0.26</v>
      </c>
      <c r="J174" t="s">
        <v>732</v>
      </c>
      <c r="K174" t="s">
        <v>102</v>
      </c>
      <c r="L174" s="78">
        <v>3.6999999999999998E-2</v>
      </c>
      <c r="M174" s="78">
        <v>6.9599999999999995E-2</v>
      </c>
      <c r="N174" s="77">
        <v>5655.55</v>
      </c>
      <c r="O174" s="77">
        <v>111.28</v>
      </c>
      <c r="P174" s="77">
        <v>6.29349604</v>
      </c>
      <c r="Q174" s="78">
        <v>5.9999999999999995E-4</v>
      </c>
      <c r="R174" s="78">
        <v>1E-4</v>
      </c>
      <c r="W174" s="93"/>
    </row>
    <row r="175" spans="2:23">
      <c r="B175" t="s">
        <v>3277</v>
      </c>
      <c r="C175" t="s">
        <v>2353</v>
      </c>
      <c r="D175" s="92">
        <v>458869</v>
      </c>
      <c r="E175"/>
      <c r="F175" t="s">
        <v>547</v>
      </c>
      <c r="G175" s="86">
        <v>42759</v>
      </c>
      <c r="H175" t="s">
        <v>207</v>
      </c>
      <c r="I175" s="77">
        <v>1.73</v>
      </c>
      <c r="J175" t="s">
        <v>732</v>
      </c>
      <c r="K175" t="s">
        <v>102</v>
      </c>
      <c r="L175" s="78">
        <v>3.8800000000000001E-2</v>
      </c>
      <c r="M175" s="78">
        <v>5.8099999999999999E-2</v>
      </c>
      <c r="N175" s="77">
        <v>21054.6</v>
      </c>
      <c r="O175" s="77">
        <v>97.57</v>
      </c>
      <c r="P175" s="77">
        <v>20.54297322</v>
      </c>
      <c r="Q175" s="78">
        <v>2.0999999999999999E-3</v>
      </c>
      <c r="R175" s="78">
        <v>2.0000000000000001E-4</v>
      </c>
      <c r="W175" s="93"/>
    </row>
    <row r="176" spans="2:23">
      <c r="B176" t="s">
        <v>3277</v>
      </c>
      <c r="C176" t="s">
        <v>2353</v>
      </c>
      <c r="D176" s="92">
        <v>458870</v>
      </c>
      <c r="E176"/>
      <c r="F176" t="s">
        <v>547</v>
      </c>
      <c r="G176" s="86">
        <v>42759</v>
      </c>
      <c r="H176" t="s">
        <v>207</v>
      </c>
      <c r="I176" s="77">
        <v>1.69</v>
      </c>
      <c r="J176" t="s">
        <v>732</v>
      </c>
      <c r="K176" t="s">
        <v>102</v>
      </c>
      <c r="L176" s="78">
        <v>7.0499999999999993E-2</v>
      </c>
      <c r="M176" s="78">
        <v>7.17E-2</v>
      </c>
      <c r="N176" s="77">
        <v>21054.6</v>
      </c>
      <c r="O176" s="77">
        <v>101.25</v>
      </c>
      <c r="P176" s="77">
        <v>21.3177825</v>
      </c>
      <c r="Q176" s="78">
        <v>2.2000000000000001E-3</v>
      </c>
      <c r="R176" s="78">
        <v>2.0000000000000001E-4</v>
      </c>
      <c r="W176" s="93"/>
    </row>
    <row r="177" spans="2:23">
      <c r="B177" t="s">
        <v>3277</v>
      </c>
      <c r="C177" t="s">
        <v>2353</v>
      </c>
      <c r="D177" s="92">
        <v>364477</v>
      </c>
      <c r="E177"/>
      <c r="F177" t="s">
        <v>547</v>
      </c>
      <c r="G177" s="86">
        <v>42004</v>
      </c>
      <c r="H177" t="s">
        <v>207</v>
      </c>
      <c r="I177" s="77">
        <v>0.74</v>
      </c>
      <c r="J177" t="s">
        <v>732</v>
      </c>
      <c r="K177" t="s">
        <v>102</v>
      </c>
      <c r="L177" s="78">
        <v>3.6999999999999998E-2</v>
      </c>
      <c r="M177" s="78">
        <v>0.10879999999999999</v>
      </c>
      <c r="N177" s="77">
        <v>5655.55</v>
      </c>
      <c r="O177" s="77">
        <v>106.86</v>
      </c>
      <c r="P177" s="77">
        <v>6.04352073</v>
      </c>
      <c r="Q177" s="78">
        <v>5.9999999999999995E-4</v>
      </c>
      <c r="R177" s="78">
        <v>1E-4</v>
      </c>
      <c r="W177" s="93"/>
    </row>
    <row r="178" spans="2:23">
      <c r="B178" t="s">
        <v>3276</v>
      </c>
      <c r="C178" t="s">
        <v>2356</v>
      </c>
      <c r="D178" s="92">
        <v>451305</v>
      </c>
      <c r="E178"/>
      <c r="F178" t="s">
        <v>867</v>
      </c>
      <c r="G178" s="86">
        <v>42521</v>
      </c>
      <c r="H178" t="s">
        <v>968</v>
      </c>
      <c r="I178" s="77">
        <v>1.37</v>
      </c>
      <c r="J178" t="s">
        <v>127</v>
      </c>
      <c r="K178" t="s">
        <v>102</v>
      </c>
      <c r="L178" s="78">
        <v>2.3E-2</v>
      </c>
      <c r="M178" s="78">
        <v>3.9E-2</v>
      </c>
      <c r="N178" s="77">
        <v>2808.05</v>
      </c>
      <c r="O178" s="77">
        <v>110.83</v>
      </c>
      <c r="P178" s="77">
        <v>3.1121618149999999</v>
      </c>
      <c r="Q178" s="78">
        <v>2.9999999999999997E-4</v>
      </c>
      <c r="R178" s="78">
        <v>0</v>
      </c>
      <c r="W178" s="93"/>
    </row>
    <row r="179" spans="2:23">
      <c r="B179" t="s">
        <v>3276</v>
      </c>
      <c r="C179" t="s">
        <v>2356</v>
      </c>
      <c r="D179" s="92">
        <v>451301</v>
      </c>
      <c r="E179"/>
      <c r="F179" t="s">
        <v>867</v>
      </c>
      <c r="G179" s="86">
        <v>42474</v>
      </c>
      <c r="H179" t="s">
        <v>968</v>
      </c>
      <c r="I179" s="77">
        <v>0.36</v>
      </c>
      <c r="J179" t="s">
        <v>127</v>
      </c>
      <c r="K179" t="s">
        <v>102</v>
      </c>
      <c r="L179" s="78">
        <v>3.1800000000000002E-2</v>
      </c>
      <c r="M179" s="78">
        <v>7.1199999999999999E-2</v>
      </c>
      <c r="N179" s="77">
        <v>7080.53</v>
      </c>
      <c r="O179" s="77">
        <v>98.78</v>
      </c>
      <c r="P179" s="77">
        <v>6.9941475339999997</v>
      </c>
      <c r="Q179" s="78">
        <v>6.9999999999999999E-4</v>
      </c>
      <c r="R179" s="78">
        <v>1E-4</v>
      </c>
      <c r="W179" s="93"/>
    </row>
    <row r="180" spans="2:23">
      <c r="B180" t="s">
        <v>3276</v>
      </c>
      <c r="C180" t="s">
        <v>2356</v>
      </c>
      <c r="D180" s="92">
        <v>451304</v>
      </c>
      <c r="E180"/>
      <c r="F180" t="s">
        <v>867</v>
      </c>
      <c r="G180" s="86">
        <v>42474</v>
      </c>
      <c r="H180" t="s">
        <v>968</v>
      </c>
      <c r="I180" s="77">
        <v>0.36</v>
      </c>
      <c r="J180" t="s">
        <v>127</v>
      </c>
      <c r="K180" t="s">
        <v>102</v>
      </c>
      <c r="L180" s="78">
        <v>6.8500000000000005E-2</v>
      </c>
      <c r="M180" s="78">
        <v>6.4199999999999993E-2</v>
      </c>
      <c r="N180" s="77">
        <v>6903.33</v>
      </c>
      <c r="O180" s="77">
        <v>100.46</v>
      </c>
      <c r="P180" s="77">
        <v>6.9350853179999996</v>
      </c>
      <c r="Q180" s="78">
        <v>6.9999999999999999E-4</v>
      </c>
      <c r="R180" s="78">
        <v>1E-4</v>
      </c>
      <c r="W180" s="93"/>
    </row>
    <row r="181" spans="2:23">
      <c r="B181" t="s">
        <v>3276</v>
      </c>
      <c r="C181" t="s">
        <v>2356</v>
      </c>
      <c r="D181" s="92">
        <v>451302</v>
      </c>
      <c r="E181"/>
      <c r="F181" t="s">
        <v>867</v>
      </c>
      <c r="G181" s="86">
        <v>42562</v>
      </c>
      <c r="H181" t="s">
        <v>968</v>
      </c>
      <c r="I181" s="77">
        <v>1.36</v>
      </c>
      <c r="J181" t="s">
        <v>127</v>
      </c>
      <c r="K181" t="s">
        <v>102</v>
      </c>
      <c r="L181" s="78">
        <v>3.3700000000000001E-2</v>
      </c>
      <c r="M181" s="78">
        <v>6.83E-2</v>
      </c>
      <c r="N181" s="77">
        <v>4303.66</v>
      </c>
      <c r="O181" s="77">
        <v>95.78</v>
      </c>
      <c r="P181" s="77">
        <v>4.122045548</v>
      </c>
      <c r="Q181" s="78">
        <v>4.0000000000000002E-4</v>
      </c>
      <c r="R181" s="78">
        <v>0</v>
      </c>
      <c r="W181" s="93"/>
    </row>
    <row r="182" spans="2:23">
      <c r="B182" t="s">
        <v>3276</v>
      </c>
      <c r="C182" t="s">
        <v>2356</v>
      </c>
      <c r="D182" s="92">
        <v>454754</v>
      </c>
      <c r="E182"/>
      <c r="F182" t="s">
        <v>867</v>
      </c>
      <c r="G182" s="86">
        <v>42710</v>
      </c>
      <c r="H182" t="s">
        <v>968</v>
      </c>
      <c r="I182" s="77">
        <v>1.54</v>
      </c>
      <c r="J182" t="s">
        <v>127</v>
      </c>
      <c r="K182" t="s">
        <v>102</v>
      </c>
      <c r="L182" s="78">
        <v>3.8399999999999997E-2</v>
      </c>
      <c r="M182" s="78">
        <v>6.7599999999999993E-2</v>
      </c>
      <c r="N182" s="77">
        <v>2801.77</v>
      </c>
      <c r="O182" s="77">
        <v>96</v>
      </c>
      <c r="P182" s="77">
        <v>2.6896992000000002</v>
      </c>
      <c r="Q182" s="78">
        <v>2.9999999999999997E-4</v>
      </c>
      <c r="R182" s="78">
        <v>0</v>
      </c>
      <c r="W182" s="93"/>
    </row>
    <row r="183" spans="2:23">
      <c r="B183" t="s">
        <v>3276</v>
      </c>
      <c r="C183" t="s">
        <v>2356</v>
      </c>
      <c r="D183" s="92">
        <v>454874</v>
      </c>
      <c r="E183"/>
      <c r="F183" t="s">
        <v>867</v>
      </c>
      <c r="G183" s="86">
        <v>42717</v>
      </c>
      <c r="H183" t="s">
        <v>968</v>
      </c>
      <c r="I183" s="77">
        <v>1.54</v>
      </c>
      <c r="J183" t="s">
        <v>127</v>
      </c>
      <c r="K183" t="s">
        <v>102</v>
      </c>
      <c r="L183" s="78">
        <v>3.85E-2</v>
      </c>
      <c r="M183" s="78">
        <v>6.7599999999999993E-2</v>
      </c>
      <c r="N183" s="77">
        <v>937.13</v>
      </c>
      <c r="O183" s="77">
        <v>96.02</v>
      </c>
      <c r="P183" s="77">
        <v>0.89983222600000001</v>
      </c>
      <c r="Q183" s="78">
        <v>1E-4</v>
      </c>
      <c r="R183" s="78">
        <v>0</v>
      </c>
      <c r="W183" s="93"/>
    </row>
    <row r="184" spans="2:23">
      <c r="B184" t="s">
        <v>3282</v>
      </c>
      <c r="C184" t="s">
        <v>2356</v>
      </c>
      <c r="D184" s="92">
        <v>462345</v>
      </c>
      <c r="E184"/>
      <c r="F184" t="s">
        <v>554</v>
      </c>
      <c r="G184" s="86">
        <v>42794</v>
      </c>
      <c r="H184" t="s">
        <v>149</v>
      </c>
      <c r="I184" s="77">
        <v>5.04</v>
      </c>
      <c r="J184" t="s">
        <v>671</v>
      </c>
      <c r="K184" t="s">
        <v>102</v>
      </c>
      <c r="L184" s="78">
        <v>2.9000000000000001E-2</v>
      </c>
      <c r="M184" s="78">
        <v>2.8500000000000001E-2</v>
      </c>
      <c r="N184" s="77">
        <v>48505.67</v>
      </c>
      <c r="O184" s="77">
        <v>116.33</v>
      </c>
      <c r="P184" s="77">
        <v>56.426645911000001</v>
      </c>
      <c r="Q184" s="78">
        <v>5.7999999999999996E-3</v>
      </c>
      <c r="R184" s="78">
        <v>5.9999999999999995E-4</v>
      </c>
      <c r="W184" s="93"/>
    </row>
    <row r="185" spans="2:23">
      <c r="B185" t="s">
        <v>3230</v>
      </c>
      <c r="C185" t="s">
        <v>2356</v>
      </c>
      <c r="D185" s="92">
        <v>8171</v>
      </c>
      <c r="E185"/>
      <c r="F185" t="s">
        <v>554</v>
      </c>
      <c r="G185" s="86">
        <v>44200</v>
      </c>
      <c r="H185" t="s">
        <v>149</v>
      </c>
      <c r="I185" s="77">
        <v>7.47</v>
      </c>
      <c r="J185" t="s">
        <v>671</v>
      </c>
      <c r="K185" t="s">
        <v>102</v>
      </c>
      <c r="L185" s="78">
        <v>3.1E-2</v>
      </c>
      <c r="M185" s="78">
        <v>5.0599999999999999E-2</v>
      </c>
      <c r="N185" s="77">
        <v>2499.9699999999998</v>
      </c>
      <c r="O185" s="77">
        <v>94.04</v>
      </c>
      <c r="P185" s="77">
        <v>2.3509717879999998</v>
      </c>
      <c r="Q185" s="78">
        <v>2.0000000000000001E-4</v>
      </c>
      <c r="R185" s="78">
        <v>0</v>
      </c>
      <c r="W185" s="93"/>
    </row>
    <row r="186" spans="2:23">
      <c r="B186" t="s">
        <v>3230</v>
      </c>
      <c r="C186" t="s">
        <v>2356</v>
      </c>
      <c r="D186" s="92">
        <v>8362</v>
      </c>
      <c r="E186"/>
      <c r="F186" t="s">
        <v>554</v>
      </c>
      <c r="G186" s="86">
        <v>44290</v>
      </c>
      <c r="H186" t="s">
        <v>149</v>
      </c>
      <c r="I186" s="77">
        <v>7.39</v>
      </c>
      <c r="J186" t="s">
        <v>671</v>
      </c>
      <c r="K186" t="s">
        <v>102</v>
      </c>
      <c r="L186" s="78">
        <v>3.1E-2</v>
      </c>
      <c r="M186" s="78">
        <v>5.3999999999999999E-2</v>
      </c>
      <c r="N186" s="77">
        <v>4801.8</v>
      </c>
      <c r="O186" s="77">
        <v>91.69</v>
      </c>
      <c r="P186" s="77">
        <v>4.4027704200000004</v>
      </c>
      <c r="Q186" s="78">
        <v>5.0000000000000001E-4</v>
      </c>
      <c r="R186" s="78">
        <v>0</v>
      </c>
      <c r="W186" s="93"/>
    </row>
    <row r="187" spans="2:23">
      <c r="B187" t="s">
        <v>3230</v>
      </c>
      <c r="C187" t="s">
        <v>2356</v>
      </c>
      <c r="D187" s="92">
        <v>8698</v>
      </c>
      <c r="E187"/>
      <c r="F187" t="s">
        <v>554</v>
      </c>
      <c r="G187" s="86">
        <v>44496</v>
      </c>
      <c r="H187" t="s">
        <v>149</v>
      </c>
      <c r="I187" s="77">
        <v>6.86</v>
      </c>
      <c r="J187" t="s">
        <v>671</v>
      </c>
      <c r="K187" t="s">
        <v>102</v>
      </c>
      <c r="L187" s="78">
        <v>3.1E-2</v>
      </c>
      <c r="M187" s="78">
        <v>7.8200000000000006E-2</v>
      </c>
      <c r="N187" s="77">
        <v>5379.05</v>
      </c>
      <c r="O187" s="77">
        <v>76.25</v>
      </c>
      <c r="P187" s="77">
        <v>4.1015256249999998</v>
      </c>
      <c r="Q187" s="78">
        <v>4.0000000000000002E-4</v>
      </c>
      <c r="R187" s="78">
        <v>0</v>
      </c>
      <c r="W187" s="93"/>
    </row>
    <row r="188" spans="2:23">
      <c r="B188" t="s">
        <v>3230</v>
      </c>
      <c r="C188" t="s">
        <v>2356</v>
      </c>
      <c r="D188" s="92">
        <v>8953</v>
      </c>
      <c r="E188"/>
      <c r="F188" t="s">
        <v>554</v>
      </c>
      <c r="G188" s="86">
        <v>44615</v>
      </c>
      <c r="H188" t="s">
        <v>149</v>
      </c>
      <c r="I188" s="77">
        <v>7.08</v>
      </c>
      <c r="J188" t="s">
        <v>671</v>
      </c>
      <c r="K188" t="s">
        <v>102</v>
      </c>
      <c r="L188" s="78">
        <v>3.1E-2</v>
      </c>
      <c r="M188" s="78">
        <v>6.7400000000000002E-2</v>
      </c>
      <c r="N188" s="77">
        <v>6529.67</v>
      </c>
      <c r="O188" s="77">
        <v>81.42</v>
      </c>
      <c r="P188" s="77">
        <v>5.316457314</v>
      </c>
      <c r="Q188" s="78">
        <v>5.0000000000000001E-4</v>
      </c>
      <c r="R188" s="78">
        <v>1E-4</v>
      </c>
      <c r="W188" s="93"/>
    </row>
    <row r="189" spans="2:23">
      <c r="B189" t="s">
        <v>3230</v>
      </c>
      <c r="C189" t="s">
        <v>2356</v>
      </c>
      <c r="D189" s="92">
        <v>9146</v>
      </c>
      <c r="E189"/>
      <c r="F189" t="s">
        <v>554</v>
      </c>
      <c r="G189" s="86">
        <v>44753</v>
      </c>
      <c r="H189" t="s">
        <v>149</v>
      </c>
      <c r="I189" s="77">
        <v>7.65</v>
      </c>
      <c r="J189" t="s">
        <v>671</v>
      </c>
      <c r="K189" t="s">
        <v>102</v>
      </c>
      <c r="L189" s="78">
        <v>3.2599999999999997E-2</v>
      </c>
      <c r="M189" s="78">
        <v>4.1099999999999998E-2</v>
      </c>
      <c r="N189" s="77">
        <v>9639.0400000000009</v>
      </c>
      <c r="O189" s="77">
        <v>96.63</v>
      </c>
      <c r="P189" s="77">
        <v>9.3142043520000009</v>
      </c>
      <c r="Q189" s="78">
        <v>1E-3</v>
      </c>
      <c r="R189" s="78">
        <v>1E-4</v>
      </c>
      <c r="W189" s="93"/>
    </row>
    <row r="190" spans="2:23">
      <c r="B190" t="s">
        <v>3230</v>
      </c>
      <c r="C190" t="s">
        <v>2356</v>
      </c>
      <c r="D190" s="92">
        <v>9458</v>
      </c>
      <c r="E190"/>
      <c r="F190" t="s">
        <v>554</v>
      </c>
      <c r="G190" s="86">
        <v>44959</v>
      </c>
      <c r="H190" t="s">
        <v>149</v>
      </c>
      <c r="I190" s="77">
        <v>7.53</v>
      </c>
      <c r="J190" t="s">
        <v>671</v>
      </c>
      <c r="K190" t="s">
        <v>102</v>
      </c>
      <c r="L190" s="78">
        <v>3.8100000000000002E-2</v>
      </c>
      <c r="M190" s="78">
        <v>4.24E-2</v>
      </c>
      <c r="N190" s="77">
        <v>4664.05</v>
      </c>
      <c r="O190" s="77">
        <v>97.67</v>
      </c>
      <c r="P190" s="77">
        <v>4.5553776350000001</v>
      </c>
      <c r="Q190" s="78">
        <v>5.0000000000000001E-4</v>
      </c>
      <c r="R190" s="78">
        <v>0</v>
      </c>
      <c r="W190" s="93"/>
    </row>
    <row r="191" spans="2:23">
      <c r="B191" t="s">
        <v>3230</v>
      </c>
      <c r="C191" t="s">
        <v>2356</v>
      </c>
      <c r="D191" s="92">
        <v>9713</v>
      </c>
      <c r="E191"/>
      <c r="F191" t="s">
        <v>554</v>
      </c>
      <c r="G191" s="86">
        <v>45153</v>
      </c>
      <c r="H191" t="s">
        <v>149</v>
      </c>
      <c r="I191" s="77">
        <v>7.42</v>
      </c>
      <c r="J191" t="s">
        <v>671</v>
      </c>
      <c r="K191" t="s">
        <v>102</v>
      </c>
      <c r="L191" s="78">
        <v>4.3200000000000002E-2</v>
      </c>
      <c r="M191" s="78">
        <v>4.3799999999999999E-2</v>
      </c>
      <c r="N191" s="77">
        <v>5299.31</v>
      </c>
      <c r="O191" s="77">
        <v>98.37</v>
      </c>
      <c r="P191" s="77">
        <v>5.2129312470000002</v>
      </c>
      <c r="Q191" s="78">
        <v>5.0000000000000001E-4</v>
      </c>
      <c r="R191" s="78">
        <v>1E-4</v>
      </c>
      <c r="W191" s="93"/>
    </row>
    <row r="192" spans="2:23">
      <c r="B192" t="s">
        <v>3230</v>
      </c>
      <c r="C192" t="s">
        <v>2356</v>
      </c>
      <c r="D192" s="92">
        <v>6853</v>
      </c>
      <c r="E192"/>
      <c r="F192" t="s">
        <v>554</v>
      </c>
      <c r="G192" s="86">
        <v>43559</v>
      </c>
      <c r="H192" t="s">
        <v>149</v>
      </c>
      <c r="I192" s="77">
        <v>7.68</v>
      </c>
      <c r="J192" t="s">
        <v>671</v>
      </c>
      <c r="K192" t="s">
        <v>102</v>
      </c>
      <c r="L192" s="78">
        <v>3.7199999999999997E-2</v>
      </c>
      <c r="M192" s="78">
        <v>3.6799999999999999E-2</v>
      </c>
      <c r="N192" s="77">
        <v>15214.09</v>
      </c>
      <c r="O192" s="77">
        <v>109.18</v>
      </c>
      <c r="P192" s="77">
        <v>16.610743461999999</v>
      </c>
      <c r="Q192" s="78">
        <v>1.6999999999999999E-3</v>
      </c>
      <c r="R192" s="78">
        <v>2.0000000000000001E-4</v>
      </c>
      <c r="W192" s="93"/>
    </row>
    <row r="193" spans="2:23">
      <c r="B193" t="s">
        <v>3230</v>
      </c>
      <c r="C193" t="s">
        <v>2356</v>
      </c>
      <c r="D193" s="92">
        <v>7573</v>
      </c>
      <c r="E193"/>
      <c r="F193" t="s">
        <v>554</v>
      </c>
      <c r="G193" s="86">
        <v>43924</v>
      </c>
      <c r="H193" t="s">
        <v>149</v>
      </c>
      <c r="I193" s="77">
        <v>7.89</v>
      </c>
      <c r="J193" t="s">
        <v>671</v>
      </c>
      <c r="K193" t="s">
        <v>102</v>
      </c>
      <c r="L193" s="78">
        <v>3.1399999999999997E-2</v>
      </c>
      <c r="M193" s="78">
        <v>3.2099999999999997E-2</v>
      </c>
      <c r="N193" s="77">
        <v>3603.65</v>
      </c>
      <c r="O193" s="77">
        <v>107.97</v>
      </c>
      <c r="P193" s="77">
        <v>3.8908609049999998</v>
      </c>
      <c r="Q193" s="78">
        <v>4.0000000000000002E-4</v>
      </c>
      <c r="R193" s="78">
        <v>0</v>
      </c>
      <c r="W193" s="93"/>
    </row>
    <row r="194" spans="2:23">
      <c r="B194" t="s">
        <v>3230</v>
      </c>
      <c r="C194" t="s">
        <v>2356</v>
      </c>
      <c r="D194" s="92">
        <v>7801</v>
      </c>
      <c r="E194"/>
      <c r="F194" t="s">
        <v>554</v>
      </c>
      <c r="G194" s="86">
        <v>44015</v>
      </c>
      <c r="H194" t="s">
        <v>149</v>
      </c>
      <c r="I194" s="77">
        <v>7.67</v>
      </c>
      <c r="J194" t="s">
        <v>671</v>
      </c>
      <c r="K194" t="s">
        <v>102</v>
      </c>
      <c r="L194" s="78">
        <v>3.1E-2</v>
      </c>
      <c r="M194" s="78">
        <v>4.2000000000000003E-2</v>
      </c>
      <c r="N194" s="77">
        <v>2970.78</v>
      </c>
      <c r="O194" s="77">
        <v>100.16</v>
      </c>
      <c r="P194" s="77">
        <v>2.9755332480000001</v>
      </c>
      <c r="Q194" s="78">
        <v>2.9999999999999997E-4</v>
      </c>
      <c r="R194" s="78">
        <v>0</v>
      </c>
      <c r="W194" s="93"/>
    </row>
    <row r="195" spans="2:23">
      <c r="B195" t="s">
        <v>3230</v>
      </c>
      <c r="C195" t="s">
        <v>2356</v>
      </c>
      <c r="D195" s="92">
        <v>7980</v>
      </c>
      <c r="E195"/>
      <c r="F195" t="s">
        <v>554</v>
      </c>
      <c r="G195" s="86">
        <v>44108</v>
      </c>
      <c r="H195" t="s">
        <v>149</v>
      </c>
      <c r="I195" s="77">
        <v>7.59</v>
      </c>
      <c r="J195" t="s">
        <v>671</v>
      </c>
      <c r="K195" t="s">
        <v>102</v>
      </c>
      <c r="L195" s="78">
        <v>3.1E-2</v>
      </c>
      <c r="M195" s="78">
        <v>4.5499999999999999E-2</v>
      </c>
      <c r="N195" s="77">
        <v>4818.62</v>
      </c>
      <c r="O195" s="77">
        <v>97.49</v>
      </c>
      <c r="P195" s="77">
        <v>4.6976726380000002</v>
      </c>
      <c r="Q195" s="78">
        <v>5.0000000000000001E-4</v>
      </c>
      <c r="R195" s="78">
        <v>0</v>
      </c>
      <c r="W195" s="93"/>
    </row>
    <row r="196" spans="2:23">
      <c r="B196" t="s">
        <v>3230</v>
      </c>
      <c r="C196" t="s">
        <v>2356</v>
      </c>
      <c r="D196" s="92">
        <v>510443</v>
      </c>
      <c r="E196"/>
      <c r="F196" t="s">
        <v>554</v>
      </c>
      <c r="G196" s="86">
        <v>43194</v>
      </c>
      <c r="H196" t="s">
        <v>149</v>
      </c>
      <c r="I196" s="77">
        <v>7.66</v>
      </c>
      <c r="J196" t="s">
        <v>671</v>
      </c>
      <c r="K196" t="s">
        <v>102</v>
      </c>
      <c r="L196" s="78">
        <v>3.7900000000000003E-2</v>
      </c>
      <c r="M196" s="78">
        <v>3.7499999999999999E-2</v>
      </c>
      <c r="N196" s="77">
        <v>3400.6</v>
      </c>
      <c r="O196" s="77">
        <v>110.58</v>
      </c>
      <c r="P196" s="77">
        <v>3.7603834799999998</v>
      </c>
      <c r="Q196" s="78">
        <v>4.0000000000000002E-4</v>
      </c>
      <c r="R196" s="78">
        <v>0</v>
      </c>
      <c r="W196" s="93"/>
    </row>
    <row r="197" spans="2:23">
      <c r="B197" t="s">
        <v>3230</v>
      </c>
      <c r="C197" t="s">
        <v>2356</v>
      </c>
      <c r="D197" s="92">
        <v>520411</v>
      </c>
      <c r="E197"/>
      <c r="F197" t="s">
        <v>554</v>
      </c>
      <c r="G197" s="86">
        <v>43285</v>
      </c>
      <c r="H197" t="s">
        <v>149</v>
      </c>
      <c r="I197" s="77">
        <v>7.62</v>
      </c>
      <c r="J197" t="s">
        <v>671</v>
      </c>
      <c r="K197" t="s">
        <v>102</v>
      </c>
      <c r="L197" s="78">
        <v>4.0099999999999997E-2</v>
      </c>
      <c r="M197" s="78">
        <v>3.7600000000000001E-2</v>
      </c>
      <c r="N197" s="77">
        <v>4536.63</v>
      </c>
      <c r="O197" s="77">
        <v>111.04</v>
      </c>
      <c r="P197" s="77">
        <v>5.037473952</v>
      </c>
      <c r="Q197" s="78">
        <v>5.0000000000000001E-4</v>
      </c>
      <c r="R197" s="78">
        <v>1E-4</v>
      </c>
      <c r="W197" s="93"/>
    </row>
    <row r="198" spans="2:23">
      <c r="B198" t="s">
        <v>3230</v>
      </c>
      <c r="C198" t="s">
        <v>2356</v>
      </c>
      <c r="D198" s="92">
        <v>7192</v>
      </c>
      <c r="E198"/>
      <c r="F198" t="s">
        <v>554</v>
      </c>
      <c r="G198" s="86">
        <v>43742</v>
      </c>
      <c r="H198" t="s">
        <v>149</v>
      </c>
      <c r="I198" s="77">
        <v>7.58</v>
      </c>
      <c r="J198" t="s">
        <v>671</v>
      </c>
      <c r="K198" t="s">
        <v>102</v>
      </c>
      <c r="L198" s="78">
        <v>3.1E-2</v>
      </c>
      <c r="M198" s="78">
        <v>4.5900000000000003E-2</v>
      </c>
      <c r="N198" s="77">
        <v>17712.43</v>
      </c>
      <c r="O198" s="77">
        <v>96.49</v>
      </c>
      <c r="P198" s="77">
        <v>17.090723706999999</v>
      </c>
      <c r="Q198" s="78">
        <v>1.8E-3</v>
      </c>
      <c r="R198" s="78">
        <v>2.0000000000000001E-4</v>
      </c>
      <c r="W198" s="93"/>
    </row>
    <row r="199" spans="2:23">
      <c r="B199" t="s">
        <v>3230</v>
      </c>
      <c r="C199" t="s">
        <v>2356</v>
      </c>
      <c r="D199" s="92">
        <v>525737</v>
      </c>
      <c r="E199"/>
      <c r="F199" t="s">
        <v>554</v>
      </c>
      <c r="G199" s="86">
        <v>43377</v>
      </c>
      <c r="H199" t="s">
        <v>149</v>
      </c>
      <c r="I199" s="77">
        <v>7.58</v>
      </c>
      <c r="J199" t="s">
        <v>671</v>
      </c>
      <c r="K199" t="s">
        <v>102</v>
      </c>
      <c r="L199" s="78">
        <v>3.9699999999999999E-2</v>
      </c>
      <c r="M199" s="78">
        <v>3.9399999999999998E-2</v>
      </c>
      <c r="N199" s="77">
        <v>9070.19</v>
      </c>
      <c r="O199" s="77">
        <v>109.03</v>
      </c>
      <c r="P199" s="77">
        <v>9.8892281569999998</v>
      </c>
      <c r="Q199" s="78">
        <v>1E-3</v>
      </c>
      <c r="R199" s="78">
        <v>1E-4</v>
      </c>
      <c r="W199" s="93"/>
    </row>
    <row r="200" spans="2:23">
      <c r="B200" t="s">
        <v>3230</v>
      </c>
      <c r="C200" t="s">
        <v>2356</v>
      </c>
      <c r="D200" s="92">
        <v>475998</v>
      </c>
      <c r="E200"/>
      <c r="F200" t="s">
        <v>554</v>
      </c>
      <c r="G200" s="86">
        <v>42935</v>
      </c>
      <c r="H200" t="s">
        <v>149</v>
      </c>
      <c r="I200" s="77">
        <v>7.63</v>
      </c>
      <c r="J200" t="s">
        <v>671</v>
      </c>
      <c r="K200" t="s">
        <v>102</v>
      </c>
      <c r="L200" s="78">
        <v>4.0800000000000003E-2</v>
      </c>
      <c r="M200" s="78">
        <v>3.6600000000000001E-2</v>
      </c>
      <c r="N200" s="77">
        <v>13893.82</v>
      </c>
      <c r="O200" s="77">
        <v>113.79</v>
      </c>
      <c r="P200" s="77">
        <v>15.809777778000001</v>
      </c>
      <c r="Q200" s="78">
        <v>1.6000000000000001E-3</v>
      </c>
      <c r="R200" s="78">
        <v>2.0000000000000001E-4</v>
      </c>
      <c r="W200" s="93"/>
    </row>
    <row r="201" spans="2:23">
      <c r="B201" t="s">
        <v>3230</v>
      </c>
      <c r="C201" t="s">
        <v>2356</v>
      </c>
      <c r="D201" s="92">
        <v>485027</v>
      </c>
      <c r="E201"/>
      <c r="F201" t="s">
        <v>554</v>
      </c>
      <c r="G201" s="86">
        <v>43011</v>
      </c>
      <c r="H201" t="s">
        <v>149</v>
      </c>
      <c r="I201" s="77">
        <v>7.65</v>
      </c>
      <c r="J201" t="s">
        <v>671</v>
      </c>
      <c r="K201" t="s">
        <v>102</v>
      </c>
      <c r="L201" s="78">
        <v>3.9E-2</v>
      </c>
      <c r="M201" s="78">
        <v>3.6799999999999999E-2</v>
      </c>
      <c r="N201" s="77">
        <v>2966.21</v>
      </c>
      <c r="O201" s="77">
        <v>111.85</v>
      </c>
      <c r="P201" s="77">
        <v>3.3177058850000001</v>
      </c>
      <c r="Q201" s="78">
        <v>2.9999999999999997E-4</v>
      </c>
      <c r="R201" s="78">
        <v>0</v>
      </c>
      <c r="W201" s="93"/>
    </row>
    <row r="202" spans="2:23">
      <c r="B202" t="s">
        <v>3230</v>
      </c>
      <c r="C202" t="s">
        <v>2356</v>
      </c>
      <c r="D202" s="92">
        <v>494921</v>
      </c>
      <c r="E202"/>
      <c r="F202" t="s">
        <v>554</v>
      </c>
      <c r="G202" s="86">
        <v>43104</v>
      </c>
      <c r="H202" t="s">
        <v>149</v>
      </c>
      <c r="I202" s="77">
        <v>7.5</v>
      </c>
      <c r="J202" t="s">
        <v>671</v>
      </c>
      <c r="K202" t="s">
        <v>102</v>
      </c>
      <c r="L202" s="78">
        <v>3.8199999999999998E-2</v>
      </c>
      <c r="M202" s="78">
        <v>4.3700000000000003E-2</v>
      </c>
      <c r="N202" s="77">
        <v>5270.64</v>
      </c>
      <c r="O202" s="77">
        <v>105.57</v>
      </c>
      <c r="P202" s="77">
        <v>5.5642146480000001</v>
      </c>
      <c r="Q202" s="78">
        <v>5.9999999999999995E-4</v>
      </c>
      <c r="R202" s="78">
        <v>1E-4</v>
      </c>
      <c r="W202" s="93"/>
    </row>
    <row r="203" spans="2:23">
      <c r="B203" t="s">
        <v>3230</v>
      </c>
      <c r="C203" t="s">
        <v>2356</v>
      </c>
      <c r="D203" s="92">
        <v>6685</v>
      </c>
      <c r="E203"/>
      <c r="F203" t="s">
        <v>554</v>
      </c>
      <c r="G203" s="86">
        <v>43469</v>
      </c>
      <c r="H203" t="s">
        <v>149</v>
      </c>
      <c r="I203" s="77">
        <v>7.67</v>
      </c>
      <c r="J203" t="s">
        <v>671</v>
      </c>
      <c r="K203" t="s">
        <v>102</v>
      </c>
      <c r="L203" s="78">
        <v>4.1700000000000001E-2</v>
      </c>
      <c r="M203" s="78">
        <v>3.4299999999999997E-2</v>
      </c>
      <c r="N203" s="77">
        <v>6407.24</v>
      </c>
      <c r="O203" s="77">
        <v>114.81</v>
      </c>
      <c r="P203" s="77">
        <v>7.3561522439999996</v>
      </c>
      <c r="Q203" s="78">
        <v>8.0000000000000004E-4</v>
      </c>
      <c r="R203" s="78">
        <v>1E-4</v>
      </c>
      <c r="W203" s="93"/>
    </row>
    <row r="204" spans="2:23">
      <c r="B204" t="s">
        <v>3253</v>
      </c>
      <c r="C204" t="s">
        <v>2356</v>
      </c>
      <c r="D204" s="92">
        <v>4410</v>
      </c>
      <c r="E204"/>
      <c r="F204" t="s">
        <v>867</v>
      </c>
      <c r="G204" s="86">
        <v>42201</v>
      </c>
      <c r="H204" t="s">
        <v>968</v>
      </c>
      <c r="I204" s="77">
        <v>4.72</v>
      </c>
      <c r="J204" t="s">
        <v>350</v>
      </c>
      <c r="K204" t="s">
        <v>102</v>
      </c>
      <c r="L204" s="78">
        <v>4.2000000000000003E-2</v>
      </c>
      <c r="M204" s="78">
        <v>3.3000000000000002E-2</v>
      </c>
      <c r="N204" s="77">
        <v>3593.34</v>
      </c>
      <c r="O204" s="77">
        <v>117.46</v>
      </c>
      <c r="P204" s="77">
        <v>4.220737164</v>
      </c>
      <c r="Q204" s="78">
        <v>4.0000000000000002E-4</v>
      </c>
      <c r="R204" s="78">
        <v>0</v>
      </c>
      <c r="W204" s="93"/>
    </row>
    <row r="205" spans="2:23">
      <c r="B205" t="s">
        <v>3253</v>
      </c>
      <c r="C205" t="s">
        <v>2356</v>
      </c>
      <c r="D205" s="92">
        <v>29991704</v>
      </c>
      <c r="E205"/>
      <c r="F205" t="s">
        <v>867</v>
      </c>
      <c r="G205" s="86">
        <v>44227</v>
      </c>
      <c r="H205" t="s">
        <v>968</v>
      </c>
      <c r="I205" s="77">
        <v>5.1100000000000003</v>
      </c>
      <c r="J205" t="s">
        <v>350</v>
      </c>
      <c r="K205" t="s">
        <v>102</v>
      </c>
      <c r="L205" s="78">
        <v>0.06</v>
      </c>
      <c r="M205" s="78">
        <v>2.1600000000000001E-2</v>
      </c>
      <c r="N205" s="77">
        <v>51371.33</v>
      </c>
      <c r="O205" s="77">
        <v>140.91</v>
      </c>
      <c r="P205" s="77">
        <v>72.387341102999997</v>
      </c>
      <c r="Q205" s="78">
        <v>7.4999999999999997E-3</v>
      </c>
      <c r="R205" s="78">
        <v>6.9999999999999999E-4</v>
      </c>
    </row>
    <row r="206" spans="2:23">
      <c r="B206" t="s">
        <v>3273</v>
      </c>
      <c r="C206" t="s">
        <v>2356</v>
      </c>
      <c r="D206" s="92">
        <v>8924</v>
      </c>
      <c r="E206"/>
      <c r="F206" t="s">
        <v>554</v>
      </c>
      <c r="G206" s="86">
        <v>44592</v>
      </c>
      <c r="H206" t="s">
        <v>149</v>
      </c>
      <c r="I206" s="77">
        <v>11.34</v>
      </c>
      <c r="J206" t="s">
        <v>671</v>
      </c>
      <c r="K206" t="s">
        <v>102</v>
      </c>
      <c r="L206" s="78">
        <v>2.75E-2</v>
      </c>
      <c r="M206" s="78">
        <v>4.2599999999999999E-2</v>
      </c>
      <c r="N206" s="77">
        <v>5787.06</v>
      </c>
      <c r="O206" s="77">
        <v>85.75</v>
      </c>
      <c r="P206" s="77">
        <v>4.9624039499999997</v>
      </c>
      <c r="Q206" s="78">
        <v>5.0000000000000001E-4</v>
      </c>
      <c r="R206" s="78">
        <v>1E-4</v>
      </c>
      <c r="W206" s="93"/>
    </row>
    <row r="207" spans="2:23">
      <c r="B207" t="s">
        <v>3273</v>
      </c>
      <c r="C207" t="s">
        <v>2356</v>
      </c>
      <c r="D207" s="92">
        <v>9267</v>
      </c>
      <c r="E207"/>
      <c r="F207" t="s">
        <v>554</v>
      </c>
      <c r="G207" s="86">
        <v>44837</v>
      </c>
      <c r="H207" t="s">
        <v>149</v>
      </c>
      <c r="I207" s="77">
        <v>11.16</v>
      </c>
      <c r="J207" t="s">
        <v>671</v>
      </c>
      <c r="K207" t="s">
        <v>102</v>
      </c>
      <c r="L207" s="78">
        <v>3.9600000000000003E-2</v>
      </c>
      <c r="M207" s="78">
        <v>3.9100000000000003E-2</v>
      </c>
      <c r="N207" s="77">
        <v>5082.5600000000004</v>
      </c>
      <c r="O207" s="77">
        <v>99.22</v>
      </c>
      <c r="P207" s="77">
        <v>5.0429160319999999</v>
      </c>
      <c r="Q207" s="78">
        <v>5.0000000000000001E-4</v>
      </c>
      <c r="R207" s="78">
        <v>1E-4</v>
      </c>
      <c r="W207" s="93"/>
    </row>
    <row r="208" spans="2:23">
      <c r="B208" t="s">
        <v>3273</v>
      </c>
      <c r="C208" t="s">
        <v>2356</v>
      </c>
      <c r="D208" s="92">
        <v>9592</v>
      </c>
      <c r="E208"/>
      <c r="F208" t="s">
        <v>554</v>
      </c>
      <c r="G208" s="86">
        <v>45076</v>
      </c>
      <c r="H208" t="s">
        <v>149</v>
      </c>
      <c r="I208" s="77">
        <v>10.98</v>
      </c>
      <c r="J208" t="s">
        <v>671</v>
      </c>
      <c r="K208" t="s">
        <v>102</v>
      </c>
      <c r="L208" s="78">
        <v>4.4900000000000002E-2</v>
      </c>
      <c r="M208" s="78">
        <v>4.1500000000000002E-2</v>
      </c>
      <c r="N208" s="77">
        <v>6182.83</v>
      </c>
      <c r="O208" s="77">
        <v>99.71</v>
      </c>
      <c r="P208" s="77">
        <v>6.164899793</v>
      </c>
      <c r="Q208" s="78">
        <v>5.9999999999999995E-4</v>
      </c>
      <c r="R208" s="78">
        <v>1E-4</v>
      </c>
      <c r="W208" s="93"/>
    </row>
    <row r="209" spans="2:23">
      <c r="B209" t="s">
        <v>3275</v>
      </c>
      <c r="C209" t="s">
        <v>2356</v>
      </c>
      <c r="D209" s="92">
        <v>392454</v>
      </c>
      <c r="E209"/>
      <c r="F209" t="s">
        <v>554</v>
      </c>
      <c r="G209" s="86">
        <v>42242</v>
      </c>
      <c r="H209" t="s">
        <v>149</v>
      </c>
      <c r="I209" s="77">
        <v>2.9</v>
      </c>
      <c r="J209" t="s">
        <v>112</v>
      </c>
      <c r="K209" t="s">
        <v>102</v>
      </c>
      <c r="L209" s="78">
        <v>2.3599999999999999E-2</v>
      </c>
      <c r="M209" s="78">
        <v>3.2399999999999998E-2</v>
      </c>
      <c r="N209" s="77">
        <v>30159.73</v>
      </c>
      <c r="O209" s="77">
        <v>109.22</v>
      </c>
      <c r="P209" s="77">
        <v>32.940457105999997</v>
      </c>
      <c r="Q209" s="78">
        <v>3.3999999999999998E-3</v>
      </c>
      <c r="R209" s="78">
        <v>2.9999999999999997E-4</v>
      </c>
      <c r="W209" s="93"/>
    </row>
    <row r="210" spans="2:23">
      <c r="B210" t="s">
        <v>3278</v>
      </c>
      <c r="C210" t="s">
        <v>2353</v>
      </c>
      <c r="D210" s="92">
        <v>71340</v>
      </c>
      <c r="E210"/>
      <c r="F210" t="s">
        <v>554</v>
      </c>
      <c r="G210" s="86">
        <v>43705</v>
      </c>
      <c r="H210" t="s">
        <v>149</v>
      </c>
      <c r="I210" s="77">
        <v>5.12</v>
      </c>
      <c r="J210" t="s">
        <v>671</v>
      </c>
      <c r="K210" t="s">
        <v>102</v>
      </c>
      <c r="L210" s="78">
        <v>0.04</v>
      </c>
      <c r="M210" s="78">
        <v>3.6700000000000003E-2</v>
      </c>
      <c r="N210" s="77">
        <v>1823.07</v>
      </c>
      <c r="O210" s="77">
        <v>113.79</v>
      </c>
      <c r="P210" s="77">
        <v>2.0744713529999999</v>
      </c>
      <c r="Q210" s="78">
        <v>2.0000000000000001E-4</v>
      </c>
      <c r="R210" s="78">
        <v>0</v>
      </c>
      <c r="W210" s="93"/>
    </row>
    <row r="211" spans="2:23">
      <c r="B211" t="s">
        <v>3278</v>
      </c>
      <c r="C211" t="s">
        <v>2353</v>
      </c>
      <c r="D211" s="92">
        <v>487742</v>
      </c>
      <c r="E211"/>
      <c r="F211" t="s">
        <v>554</v>
      </c>
      <c r="G211" s="86">
        <v>43256</v>
      </c>
      <c r="H211" t="s">
        <v>149</v>
      </c>
      <c r="I211" s="77">
        <v>5.13</v>
      </c>
      <c r="J211" t="s">
        <v>671</v>
      </c>
      <c r="K211" t="s">
        <v>102</v>
      </c>
      <c r="L211" s="78">
        <v>0.04</v>
      </c>
      <c r="M211" s="78">
        <v>3.5999999999999997E-2</v>
      </c>
      <c r="N211" s="77">
        <v>29952.92</v>
      </c>
      <c r="O211" s="77">
        <v>115.43</v>
      </c>
      <c r="P211" s="77">
        <v>34.574655556000003</v>
      </c>
      <c r="Q211" s="78">
        <v>3.5999999999999999E-3</v>
      </c>
      <c r="R211" s="78">
        <v>4.0000000000000002E-4</v>
      </c>
      <c r="W211" s="93"/>
    </row>
    <row r="212" spans="2:23">
      <c r="B212" t="s">
        <v>3280</v>
      </c>
      <c r="C212" t="s">
        <v>2356</v>
      </c>
      <c r="D212" s="92">
        <v>4565</v>
      </c>
      <c r="E212"/>
      <c r="F212" t="s">
        <v>554</v>
      </c>
      <c r="G212" s="86">
        <v>42326</v>
      </c>
      <c r="H212" t="s">
        <v>149</v>
      </c>
      <c r="I212" s="77">
        <v>6.31</v>
      </c>
      <c r="J212" t="s">
        <v>671</v>
      </c>
      <c r="K212" t="s">
        <v>102</v>
      </c>
      <c r="L212" s="78">
        <v>8.0500000000000002E-2</v>
      </c>
      <c r="M212" s="78">
        <v>7.4300000000000005E-2</v>
      </c>
      <c r="N212" s="77">
        <v>4912.9799999999996</v>
      </c>
      <c r="O212" s="77">
        <v>107.02</v>
      </c>
      <c r="P212" s="77">
        <v>5.257871196</v>
      </c>
      <c r="Q212" s="78">
        <v>5.0000000000000001E-4</v>
      </c>
      <c r="R212" s="78">
        <v>1E-4</v>
      </c>
      <c r="W212" s="93"/>
    </row>
    <row r="213" spans="2:23">
      <c r="B213" t="s">
        <v>3280</v>
      </c>
      <c r="C213" t="s">
        <v>2356</v>
      </c>
      <c r="D213" s="92">
        <v>8380</v>
      </c>
      <c r="E213"/>
      <c r="F213" t="s">
        <v>554</v>
      </c>
      <c r="G213" s="86">
        <v>44294</v>
      </c>
      <c r="H213" t="s">
        <v>149</v>
      </c>
      <c r="I213" s="77">
        <v>7.68</v>
      </c>
      <c r="J213" t="s">
        <v>671</v>
      </c>
      <c r="K213" t="s">
        <v>102</v>
      </c>
      <c r="L213" s="78">
        <v>0.03</v>
      </c>
      <c r="M213" s="78">
        <v>4.2999999999999997E-2</v>
      </c>
      <c r="N213" s="77">
        <v>16708.169999999998</v>
      </c>
      <c r="O213" s="77">
        <v>101.76</v>
      </c>
      <c r="P213" s="77">
        <v>17.002233791999998</v>
      </c>
      <c r="Q213" s="78">
        <v>1.8E-3</v>
      </c>
      <c r="R213" s="78">
        <v>2.0000000000000001E-4</v>
      </c>
      <c r="W213" s="93"/>
    </row>
    <row r="214" spans="2:23">
      <c r="B214" t="s">
        <v>3280</v>
      </c>
      <c r="C214" t="s">
        <v>2356</v>
      </c>
      <c r="D214" s="92">
        <v>439968</v>
      </c>
      <c r="E214"/>
      <c r="F214" t="s">
        <v>554</v>
      </c>
      <c r="G214" s="86">
        <v>42606</v>
      </c>
      <c r="H214" t="s">
        <v>149</v>
      </c>
      <c r="I214" s="77">
        <v>6.31</v>
      </c>
      <c r="J214" t="s">
        <v>671</v>
      </c>
      <c r="K214" t="s">
        <v>102</v>
      </c>
      <c r="L214" s="78">
        <v>8.0500000000000002E-2</v>
      </c>
      <c r="M214" s="78">
        <v>7.4300000000000005E-2</v>
      </c>
      <c r="N214" s="77">
        <v>20665.37</v>
      </c>
      <c r="O214" s="77">
        <v>107.02</v>
      </c>
      <c r="P214" s="77">
        <v>22.116078974000001</v>
      </c>
      <c r="Q214" s="78">
        <v>2.3E-3</v>
      </c>
      <c r="R214" s="78">
        <v>2.0000000000000001E-4</v>
      </c>
      <c r="W214" s="93"/>
    </row>
    <row r="215" spans="2:23">
      <c r="B215" t="s">
        <v>3280</v>
      </c>
      <c r="C215" t="s">
        <v>2356</v>
      </c>
      <c r="D215" s="92">
        <v>445945</v>
      </c>
      <c r="E215"/>
      <c r="F215" t="s">
        <v>554</v>
      </c>
      <c r="G215" s="86">
        <v>42648</v>
      </c>
      <c r="H215" t="s">
        <v>149</v>
      </c>
      <c r="I215" s="77">
        <v>6.31</v>
      </c>
      <c r="J215" t="s">
        <v>671</v>
      </c>
      <c r="K215" t="s">
        <v>102</v>
      </c>
      <c r="L215" s="78">
        <v>8.0500000000000002E-2</v>
      </c>
      <c r="M215" s="78">
        <v>7.4300000000000005E-2</v>
      </c>
      <c r="N215" s="77">
        <v>18956.47</v>
      </c>
      <c r="O215" s="77">
        <v>107.02</v>
      </c>
      <c r="P215" s="77">
        <v>20.287214194000001</v>
      </c>
      <c r="Q215" s="78">
        <v>2.0999999999999999E-3</v>
      </c>
      <c r="R215" s="78">
        <v>2.0000000000000001E-4</v>
      </c>
      <c r="W215" s="93"/>
    </row>
    <row r="216" spans="2:23">
      <c r="B216" t="s">
        <v>3280</v>
      </c>
      <c r="C216" t="s">
        <v>2356</v>
      </c>
      <c r="D216" s="92">
        <v>455056</v>
      </c>
      <c r="E216"/>
      <c r="F216" t="s">
        <v>554</v>
      </c>
      <c r="G216" s="86">
        <v>42718</v>
      </c>
      <c r="H216" t="s">
        <v>149</v>
      </c>
      <c r="I216" s="77">
        <v>6.31</v>
      </c>
      <c r="J216" t="s">
        <v>671</v>
      </c>
      <c r="K216" t="s">
        <v>102</v>
      </c>
      <c r="L216" s="78">
        <v>8.0500000000000002E-2</v>
      </c>
      <c r="M216" s="78">
        <v>7.4300000000000005E-2</v>
      </c>
      <c r="N216" s="77">
        <v>13244.41</v>
      </c>
      <c r="O216" s="77">
        <v>107.02</v>
      </c>
      <c r="P216" s="77">
        <v>14.174167582000001</v>
      </c>
      <c r="Q216" s="78">
        <v>1.5E-3</v>
      </c>
      <c r="R216" s="78">
        <v>1E-4</v>
      </c>
      <c r="W216" s="93"/>
    </row>
    <row r="217" spans="2:23">
      <c r="B217" t="s">
        <v>3280</v>
      </c>
      <c r="C217" t="s">
        <v>2356</v>
      </c>
      <c r="D217" s="92">
        <v>472012</v>
      </c>
      <c r="E217"/>
      <c r="F217" t="s">
        <v>554</v>
      </c>
      <c r="G217" s="86">
        <v>42900</v>
      </c>
      <c r="H217" t="s">
        <v>149</v>
      </c>
      <c r="I217" s="77">
        <v>6.31</v>
      </c>
      <c r="J217" t="s">
        <v>671</v>
      </c>
      <c r="K217" t="s">
        <v>102</v>
      </c>
      <c r="L217" s="78">
        <v>8.0500000000000002E-2</v>
      </c>
      <c r="M217" s="78">
        <v>7.4300000000000005E-2</v>
      </c>
      <c r="N217" s="77">
        <v>15688.5</v>
      </c>
      <c r="O217" s="77">
        <v>107.02</v>
      </c>
      <c r="P217" s="77">
        <v>16.789832700000002</v>
      </c>
      <c r="Q217" s="78">
        <v>1.6999999999999999E-3</v>
      </c>
      <c r="R217" s="78">
        <v>2.0000000000000001E-4</v>
      </c>
      <c r="W217" s="93"/>
    </row>
    <row r="218" spans="2:23">
      <c r="B218" t="s">
        <v>3280</v>
      </c>
      <c r="C218" t="s">
        <v>2356</v>
      </c>
      <c r="D218" s="92">
        <v>490961</v>
      </c>
      <c r="E218"/>
      <c r="F218" t="s">
        <v>554</v>
      </c>
      <c r="G218" s="86">
        <v>43075</v>
      </c>
      <c r="H218" t="s">
        <v>149</v>
      </c>
      <c r="I218" s="77">
        <v>6.31</v>
      </c>
      <c r="J218" t="s">
        <v>671</v>
      </c>
      <c r="K218" t="s">
        <v>102</v>
      </c>
      <c r="L218" s="78">
        <v>8.0500000000000002E-2</v>
      </c>
      <c r="M218" s="78">
        <v>7.4300000000000005E-2</v>
      </c>
      <c r="N218" s="77">
        <v>9734.7999999999993</v>
      </c>
      <c r="O218" s="77">
        <v>107.02</v>
      </c>
      <c r="P218" s="77">
        <v>10.418182959999999</v>
      </c>
      <c r="Q218" s="78">
        <v>1.1000000000000001E-3</v>
      </c>
      <c r="R218" s="78">
        <v>1E-4</v>
      </c>
      <c r="W218" s="93"/>
    </row>
    <row r="219" spans="2:23">
      <c r="B219" t="s">
        <v>3280</v>
      </c>
      <c r="C219" t="s">
        <v>2356</v>
      </c>
      <c r="D219" s="92">
        <v>520889</v>
      </c>
      <c r="E219"/>
      <c r="F219" t="s">
        <v>554</v>
      </c>
      <c r="G219" s="86">
        <v>43292</v>
      </c>
      <c r="H219" t="s">
        <v>149</v>
      </c>
      <c r="I219" s="77">
        <v>6.31</v>
      </c>
      <c r="J219" t="s">
        <v>671</v>
      </c>
      <c r="K219" t="s">
        <v>102</v>
      </c>
      <c r="L219" s="78">
        <v>8.0500000000000002E-2</v>
      </c>
      <c r="M219" s="78">
        <v>7.4300000000000005E-2</v>
      </c>
      <c r="N219" s="77">
        <v>26544.6</v>
      </c>
      <c r="O219" s="77">
        <v>107.02</v>
      </c>
      <c r="P219" s="77">
        <v>28.408030920000002</v>
      </c>
      <c r="Q219" s="78">
        <v>2.8999999999999998E-3</v>
      </c>
      <c r="R219" s="78">
        <v>2.9999999999999997E-4</v>
      </c>
      <c r="W219" s="93"/>
    </row>
    <row r="220" spans="2:23">
      <c r="B220" t="s">
        <v>3279</v>
      </c>
      <c r="C220" t="s">
        <v>2353</v>
      </c>
      <c r="D220" s="92">
        <v>414968</v>
      </c>
      <c r="E220"/>
      <c r="F220" t="s">
        <v>554</v>
      </c>
      <c r="G220" s="86">
        <v>42432</v>
      </c>
      <c r="H220" t="s">
        <v>149</v>
      </c>
      <c r="I220" s="77">
        <v>4.25</v>
      </c>
      <c r="J220" t="s">
        <v>671</v>
      </c>
      <c r="K220" t="s">
        <v>102</v>
      </c>
      <c r="L220" s="78">
        <v>2.5399999999999999E-2</v>
      </c>
      <c r="M220" s="78">
        <v>2.3800000000000002E-2</v>
      </c>
      <c r="N220" s="77">
        <v>18623.740000000002</v>
      </c>
      <c r="O220" s="77">
        <v>115.22</v>
      </c>
      <c r="P220" s="77">
        <v>21.458273227999999</v>
      </c>
      <c r="Q220" s="78">
        <v>2.2000000000000001E-3</v>
      </c>
      <c r="R220" s="78">
        <v>2.0000000000000001E-4</v>
      </c>
      <c r="W220" s="93"/>
    </row>
    <row r="221" spans="2:23">
      <c r="B221" t="s">
        <v>3231</v>
      </c>
      <c r="C221" t="s">
        <v>2356</v>
      </c>
      <c r="D221" s="92">
        <v>8503</v>
      </c>
      <c r="E221"/>
      <c r="F221" t="s">
        <v>547</v>
      </c>
      <c r="G221" s="86">
        <v>44376</v>
      </c>
      <c r="H221" t="s">
        <v>207</v>
      </c>
      <c r="I221" s="77">
        <v>4.4800000000000004</v>
      </c>
      <c r="J221" t="s">
        <v>127</v>
      </c>
      <c r="K221" t="s">
        <v>102</v>
      </c>
      <c r="L221" s="78">
        <v>7.3999999999999996E-2</v>
      </c>
      <c r="M221" s="78">
        <v>7.8299999999999995E-2</v>
      </c>
      <c r="N221" s="77">
        <v>334832.25</v>
      </c>
      <c r="O221" s="77">
        <v>100.87</v>
      </c>
      <c r="P221" s="77">
        <v>337.74529057500001</v>
      </c>
      <c r="Q221" s="78">
        <v>3.49E-2</v>
      </c>
      <c r="R221" s="78">
        <v>3.5000000000000001E-3</v>
      </c>
      <c r="W221" s="93"/>
    </row>
    <row r="222" spans="2:23">
      <c r="B222" t="s">
        <v>3231</v>
      </c>
      <c r="C222" t="s">
        <v>2356</v>
      </c>
      <c r="D222" s="92">
        <v>8610</v>
      </c>
      <c r="E222"/>
      <c r="F222" t="s">
        <v>547</v>
      </c>
      <c r="G222" s="86">
        <v>44431</v>
      </c>
      <c r="H222" t="s">
        <v>207</v>
      </c>
      <c r="I222" s="77">
        <v>4.4800000000000004</v>
      </c>
      <c r="J222" t="s">
        <v>127</v>
      </c>
      <c r="K222" t="s">
        <v>102</v>
      </c>
      <c r="L222" s="78">
        <v>7.3999999999999996E-2</v>
      </c>
      <c r="M222" s="78">
        <v>7.8100000000000003E-2</v>
      </c>
      <c r="N222" s="77">
        <v>57794.51</v>
      </c>
      <c r="O222" s="77">
        <v>100.93</v>
      </c>
      <c r="P222" s="77">
        <v>58.331998943000002</v>
      </c>
      <c r="Q222" s="78">
        <v>6.0000000000000001E-3</v>
      </c>
      <c r="R222" s="78">
        <v>5.9999999999999995E-4</v>
      </c>
      <c r="W222" s="93"/>
    </row>
    <row r="223" spans="2:23">
      <c r="B223" t="s">
        <v>3231</v>
      </c>
      <c r="C223" t="s">
        <v>2356</v>
      </c>
      <c r="D223" s="92">
        <v>9284</v>
      </c>
      <c r="E223"/>
      <c r="F223" t="s">
        <v>547</v>
      </c>
      <c r="G223" s="86">
        <v>44859</v>
      </c>
      <c r="H223" t="s">
        <v>207</v>
      </c>
      <c r="I223" s="77">
        <v>4.5</v>
      </c>
      <c r="J223" t="s">
        <v>127</v>
      </c>
      <c r="K223" t="s">
        <v>102</v>
      </c>
      <c r="L223" s="78">
        <v>7.3999999999999996E-2</v>
      </c>
      <c r="M223" s="78">
        <v>7.1999999999999995E-2</v>
      </c>
      <c r="N223" s="77">
        <v>175904.53</v>
      </c>
      <c r="O223" s="77">
        <v>103.55</v>
      </c>
      <c r="P223" s="77">
        <v>182.14914081500001</v>
      </c>
      <c r="Q223" s="78">
        <v>1.8800000000000001E-2</v>
      </c>
      <c r="R223" s="78">
        <v>1.9E-3</v>
      </c>
      <c r="W223" s="93"/>
    </row>
    <row r="224" spans="2:23">
      <c r="B224" t="s">
        <v>3281</v>
      </c>
      <c r="C224" t="s">
        <v>2356</v>
      </c>
      <c r="D224" s="92">
        <v>429027</v>
      </c>
      <c r="E224"/>
      <c r="F224" t="s">
        <v>547</v>
      </c>
      <c r="G224" s="86">
        <v>42516</v>
      </c>
      <c r="H224" t="s">
        <v>207</v>
      </c>
      <c r="I224" s="77">
        <v>3.45</v>
      </c>
      <c r="J224" t="s">
        <v>330</v>
      </c>
      <c r="K224" t="s">
        <v>102</v>
      </c>
      <c r="L224" s="78">
        <v>2.3300000000000001E-2</v>
      </c>
      <c r="M224" s="78">
        <v>3.4700000000000002E-2</v>
      </c>
      <c r="N224" s="77">
        <v>23072.68</v>
      </c>
      <c r="O224" s="77">
        <v>109.71</v>
      </c>
      <c r="P224" s="77">
        <v>25.313037227999999</v>
      </c>
      <c r="Q224" s="78">
        <v>2.5999999999999999E-3</v>
      </c>
      <c r="R224" s="78">
        <v>2.9999999999999997E-4</v>
      </c>
      <c r="W224" s="93"/>
    </row>
    <row r="225" spans="2:23">
      <c r="B225" t="s">
        <v>3268</v>
      </c>
      <c r="C225" t="s">
        <v>2353</v>
      </c>
      <c r="D225" s="92">
        <v>482153</v>
      </c>
      <c r="E225"/>
      <c r="F225" t="s">
        <v>867</v>
      </c>
      <c r="G225" s="86">
        <v>42978</v>
      </c>
      <c r="H225" t="s">
        <v>968</v>
      </c>
      <c r="I225" s="77">
        <v>0.81</v>
      </c>
      <c r="J225" t="s">
        <v>127</v>
      </c>
      <c r="K225" t="s">
        <v>102</v>
      </c>
      <c r="L225" s="78">
        <v>2.76E-2</v>
      </c>
      <c r="M225" s="78">
        <v>6.3E-2</v>
      </c>
      <c r="N225" s="77">
        <v>10801.09</v>
      </c>
      <c r="O225" s="77">
        <v>97.49</v>
      </c>
      <c r="P225" s="77">
        <v>10.529982641</v>
      </c>
      <c r="Q225" s="78">
        <v>1.1000000000000001E-3</v>
      </c>
      <c r="R225" s="78">
        <v>1E-4</v>
      </c>
      <c r="W225" s="93"/>
    </row>
    <row r="226" spans="2:23">
      <c r="B226" t="s">
        <v>3233</v>
      </c>
      <c r="C226" t="s">
        <v>2356</v>
      </c>
      <c r="D226" s="92">
        <v>9120</v>
      </c>
      <c r="E226"/>
      <c r="F226" t="s">
        <v>554</v>
      </c>
      <c r="G226" s="86">
        <v>44728</v>
      </c>
      <c r="H226" t="s">
        <v>149</v>
      </c>
      <c r="I226" s="77">
        <v>9.68</v>
      </c>
      <c r="J226" t="s">
        <v>671</v>
      </c>
      <c r="K226" t="s">
        <v>102</v>
      </c>
      <c r="L226" s="78">
        <v>2.63E-2</v>
      </c>
      <c r="M226" s="78">
        <v>3.2000000000000001E-2</v>
      </c>
      <c r="N226" s="77">
        <v>6097.38</v>
      </c>
      <c r="O226" s="77">
        <v>100.03</v>
      </c>
      <c r="P226" s="77">
        <v>6.099209214</v>
      </c>
      <c r="Q226" s="78">
        <v>5.9999999999999995E-4</v>
      </c>
      <c r="R226" s="78">
        <v>1E-4</v>
      </c>
      <c r="W226" s="93"/>
    </row>
    <row r="227" spans="2:23">
      <c r="B227" t="s">
        <v>3233</v>
      </c>
      <c r="C227" t="s">
        <v>2356</v>
      </c>
      <c r="D227" s="92">
        <v>93941</v>
      </c>
      <c r="E227"/>
      <c r="F227" t="s">
        <v>554</v>
      </c>
      <c r="G227" s="86">
        <v>44923</v>
      </c>
      <c r="H227" t="s">
        <v>149</v>
      </c>
      <c r="I227" s="77">
        <v>9.41</v>
      </c>
      <c r="J227" t="s">
        <v>671</v>
      </c>
      <c r="K227" t="s">
        <v>102</v>
      </c>
      <c r="L227" s="78">
        <v>3.0800000000000001E-2</v>
      </c>
      <c r="M227" s="78">
        <v>3.6600000000000001E-2</v>
      </c>
      <c r="N227" s="77">
        <v>1984.36</v>
      </c>
      <c r="O227" s="77">
        <v>98.08</v>
      </c>
      <c r="P227" s="77">
        <v>1.9462602879999999</v>
      </c>
      <c r="Q227" s="78">
        <v>2.0000000000000001E-4</v>
      </c>
      <c r="R227" s="78">
        <v>0</v>
      </c>
      <c r="W227" s="93"/>
    </row>
    <row r="228" spans="2:23">
      <c r="B228" t="s">
        <v>3283</v>
      </c>
      <c r="C228" t="s">
        <v>2353</v>
      </c>
      <c r="D228" s="92">
        <v>7355</v>
      </c>
      <c r="E228"/>
      <c r="F228" t="s">
        <v>867</v>
      </c>
      <c r="G228" s="86">
        <v>43842</v>
      </c>
      <c r="H228" t="s">
        <v>968</v>
      </c>
      <c r="I228" s="77">
        <v>0.16</v>
      </c>
      <c r="J228" t="s">
        <v>127</v>
      </c>
      <c r="K228" t="s">
        <v>102</v>
      </c>
      <c r="L228" s="78">
        <v>2.0799999999999999E-2</v>
      </c>
      <c r="M228" s="78">
        <v>6.4699999999999994E-2</v>
      </c>
      <c r="N228" s="77">
        <v>6398.53</v>
      </c>
      <c r="O228" s="77">
        <v>99.76</v>
      </c>
      <c r="P228" s="77">
        <v>6.3831735280000004</v>
      </c>
      <c r="Q228" s="78">
        <v>6.9999999999999999E-4</v>
      </c>
      <c r="R228" s="78">
        <v>1E-4</v>
      </c>
      <c r="W228" s="93"/>
    </row>
    <row r="229" spans="2:23">
      <c r="B229" t="s">
        <v>3270</v>
      </c>
      <c r="C229" t="s">
        <v>2356</v>
      </c>
      <c r="D229" s="92">
        <v>539177</v>
      </c>
      <c r="E229"/>
      <c r="F229" t="s">
        <v>554</v>
      </c>
      <c r="G229" s="86">
        <v>45015</v>
      </c>
      <c r="H229" t="s">
        <v>149</v>
      </c>
      <c r="I229" s="77">
        <v>5.22</v>
      </c>
      <c r="J229" t="s">
        <v>330</v>
      </c>
      <c r="K229" t="s">
        <v>102</v>
      </c>
      <c r="L229" s="78">
        <v>4.5499999999999999E-2</v>
      </c>
      <c r="M229" s="78">
        <v>3.8699999999999998E-2</v>
      </c>
      <c r="N229" s="77">
        <v>46872.73</v>
      </c>
      <c r="O229" s="77">
        <v>106.04</v>
      </c>
      <c r="P229" s="77">
        <v>49.703842891999997</v>
      </c>
      <c r="Q229" s="78">
        <v>5.1000000000000004E-3</v>
      </c>
      <c r="R229" s="78">
        <v>5.0000000000000001E-4</v>
      </c>
      <c r="W229" s="93"/>
    </row>
    <row r="230" spans="2:23">
      <c r="B230" t="s">
        <v>3233</v>
      </c>
      <c r="C230" t="s">
        <v>2356</v>
      </c>
      <c r="D230" s="92">
        <v>8047</v>
      </c>
      <c r="E230"/>
      <c r="F230" t="s">
        <v>554</v>
      </c>
      <c r="G230" s="86">
        <v>44143</v>
      </c>
      <c r="H230" t="s">
        <v>149</v>
      </c>
      <c r="I230" s="77">
        <v>6.83</v>
      </c>
      <c r="J230" t="s">
        <v>671</v>
      </c>
      <c r="K230" t="s">
        <v>102</v>
      </c>
      <c r="L230" s="78">
        <v>2.52E-2</v>
      </c>
      <c r="M230" s="78">
        <v>3.2899999999999999E-2</v>
      </c>
      <c r="N230" s="77">
        <v>13886.36</v>
      </c>
      <c r="O230" s="77">
        <v>105.98</v>
      </c>
      <c r="P230" s="77">
        <v>14.716764328</v>
      </c>
      <c r="Q230" s="78">
        <v>1.5E-3</v>
      </c>
      <c r="R230" s="78">
        <v>2.0000000000000001E-4</v>
      </c>
      <c r="W230" s="93"/>
    </row>
    <row r="231" spans="2:23">
      <c r="B231" t="s">
        <v>3233</v>
      </c>
      <c r="C231" t="s">
        <v>2356</v>
      </c>
      <c r="D231" s="92">
        <v>7265</v>
      </c>
      <c r="E231"/>
      <c r="F231" t="s">
        <v>554</v>
      </c>
      <c r="G231" s="86">
        <v>43779</v>
      </c>
      <c r="H231" t="s">
        <v>149</v>
      </c>
      <c r="I231" s="77">
        <v>7.13</v>
      </c>
      <c r="J231" t="s">
        <v>671</v>
      </c>
      <c r="K231" t="s">
        <v>102</v>
      </c>
      <c r="L231" s="78">
        <v>2.53E-2</v>
      </c>
      <c r="M231" s="78">
        <v>3.6299999999999999E-2</v>
      </c>
      <c r="N231" s="77">
        <v>4415.6000000000004</v>
      </c>
      <c r="O231" s="77">
        <v>102.55</v>
      </c>
      <c r="P231" s="77">
        <v>4.5281978000000001</v>
      </c>
      <c r="Q231" s="78">
        <v>5.0000000000000001E-4</v>
      </c>
      <c r="R231" s="78">
        <v>0</v>
      </c>
      <c r="W231" s="93"/>
    </row>
    <row r="232" spans="2:23">
      <c r="B232" t="s">
        <v>3233</v>
      </c>
      <c r="C232" t="s">
        <v>2356</v>
      </c>
      <c r="D232" s="92">
        <v>7342</v>
      </c>
      <c r="E232"/>
      <c r="F232" t="s">
        <v>554</v>
      </c>
      <c r="G232" s="86">
        <v>43835</v>
      </c>
      <c r="H232" t="s">
        <v>149</v>
      </c>
      <c r="I232" s="77">
        <v>7.13</v>
      </c>
      <c r="J232" t="s">
        <v>671</v>
      </c>
      <c r="K232" t="s">
        <v>102</v>
      </c>
      <c r="L232" s="78">
        <v>2.52E-2</v>
      </c>
      <c r="M232" s="78">
        <v>3.6700000000000003E-2</v>
      </c>
      <c r="N232" s="77">
        <v>2458.87</v>
      </c>
      <c r="O232" s="77">
        <v>102.27</v>
      </c>
      <c r="P232" s="77">
        <v>2.5146863490000002</v>
      </c>
      <c r="Q232" s="78">
        <v>2.9999999999999997E-4</v>
      </c>
      <c r="R232" s="78">
        <v>0</v>
      </c>
      <c r="W232" s="93"/>
    </row>
    <row r="233" spans="2:23">
      <c r="B233" t="s">
        <v>3233</v>
      </c>
      <c r="C233" t="s">
        <v>2356</v>
      </c>
      <c r="D233" s="92">
        <v>501113</v>
      </c>
      <c r="E233"/>
      <c r="F233" t="s">
        <v>554</v>
      </c>
      <c r="G233" s="86">
        <v>43138</v>
      </c>
      <c r="H233" t="s">
        <v>149</v>
      </c>
      <c r="I233" s="77">
        <v>7.11</v>
      </c>
      <c r="J233" t="s">
        <v>671</v>
      </c>
      <c r="K233" t="s">
        <v>102</v>
      </c>
      <c r="L233" s="78">
        <v>2.6200000000000001E-2</v>
      </c>
      <c r="M233" s="78">
        <v>3.6700000000000003E-2</v>
      </c>
      <c r="N233" s="77">
        <v>9106.65</v>
      </c>
      <c r="O233" s="77">
        <v>104.47</v>
      </c>
      <c r="P233" s="77">
        <v>9.5137172549999995</v>
      </c>
      <c r="Q233" s="78">
        <v>1E-3</v>
      </c>
      <c r="R233" s="78">
        <v>1E-4</v>
      </c>
      <c r="W233" s="93"/>
    </row>
    <row r="234" spans="2:23">
      <c r="B234" t="s">
        <v>3233</v>
      </c>
      <c r="C234" t="s">
        <v>2356</v>
      </c>
      <c r="D234" s="92">
        <v>514296</v>
      </c>
      <c r="E234"/>
      <c r="F234" t="s">
        <v>554</v>
      </c>
      <c r="G234" s="86">
        <v>43227</v>
      </c>
      <c r="H234" t="s">
        <v>149</v>
      </c>
      <c r="I234" s="77">
        <v>7.17</v>
      </c>
      <c r="J234" t="s">
        <v>671</v>
      </c>
      <c r="K234" t="s">
        <v>102</v>
      </c>
      <c r="L234" s="78">
        <v>2.7799999999999998E-2</v>
      </c>
      <c r="M234" s="78">
        <v>3.2500000000000001E-2</v>
      </c>
      <c r="N234" s="77">
        <v>1452.38</v>
      </c>
      <c r="O234" s="77">
        <v>108.81</v>
      </c>
      <c r="P234" s="77">
        <v>1.580334678</v>
      </c>
      <c r="Q234" s="78">
        <v>2.0000000000000001E-4</v>
      </c>
      <c r="R234" s="78">
        <v>0</v>
      </c>
      <c r="W234" s="93"/>
    </row>
    <row r="235" spans="2:23">
      <c r="B235" t="s">
        <v>3233</v>
      </c>
      <c r="C235" t="s">
        <v>2356</v>
      </c>
      <c r="D235" s="92">
        <v>520294</v>
      </c>
      <c r="E235"/>
      <c r="F235" t="s">
        <v>554</v>
      </c>
      <c r="G235" s="86">
        <v>43279</v>
      </c>
      <c r="H235" t="s">
        <v>149</v>
      </c>
      <c r="I235" s="77">
        <v>7.18</v>
      </c>
      <c r="J235" t="s">
        <v>671</v>
      </c>
      <c r="K235" t="s">
        <v>102</v>
      </c>
      <c r="L235" s="78">
        <v>2.7799999999999998E-2</v>
      </c>
      <c r="M235" s="78">
        <v>3.1600000000000003E-2</v>
      </c>
      <c r="N235" s="77">
        <v>1698.61</v>
      </c>
      <c r="O235" s="77">
        <v>108.57</v>
      </c>
      <c r="P235" s="77">
        <v>1.8441808770000001</v>
      </c>
      <c r="Q235" s="78">
        <v>2.0000000000000001E-4</v>
      </c>
      <c r="R235" s="78">
        <v>0</v>
      </c>
      <c r="W235" s="93"/>
    </row>
    <row r="236" spans="2:23">
      <c r="B236" t="s">
        <v>3233</v>
      </c>
      <c r="C236" t="s">
        <v>2356</v>
      </c>
      <c r="D236" s="92">
        <v>6471</v>
      </c>
      <c r="E236"/>
      <c r="F236" t="s">
        <v>554</v>
      </c>
      <c r="G236" s="86">
        <v>43321</v>
      </c>
      <c r="H236" t="s">
        <v>149</v>
      </c>
      <c r="I236" s="77">
        <v>7.18</v>
      </c>
      <c r="J236" t="s">
        <v>671</v>
      </c>
      <c r="K236" t="s">
        <v>102</v>
      </c>
      <c r="L236" s="78">
        <v>2.8500000000000001E-2</v>
      </c>
      <c r="M236" s="78">
        <v>3.1199999999999999E-2</v>
      </c>
      <c r="N236" s="77">
        <v>9515.34</v>
      </c>
      <c r="O236" s="77">
        <v>109.3</v>
      </c>
      <c r="P236" s="77">
        <v>10.40026662</v>
      </c>
      <c r="Q236" s="78">
        <v>1.1000000000000001E-3</v>
      </c>
      <c r="R236" s="78">
        <v>1E-4</v>
      </c>
      <c r="W236" s="93"/>
    </row>
    <row r="237" spans="2:23">
      <c r="B237" t="s">
        <v>3233</v>
      </c>
      <c r="C237" t="s">
        <v>2356</v>
      </c>
      <c r="D237" s="92">
        <v>529736</v>
      </c>
      <c r="E237"/>
      <c r="F237" t="s">
        <v>554</v>
      </c>
      <c r="G237" s="86">
        <v>43417</v>
      </c>
      <c r="H237" t="s">
        <v>149</v>
      </c>
      <c r="I237" s="77">
        <v>7.13</v>
      </c>
      <c r="J237" t="s">
        <v>671</v>
      </c>
      <c r="K237" t="s">
        <v>102</v>
      </c>
      <c r="L237" s="78">
        <v>3.0800000000000001E-2</v>
      </c>
      <c r="M237" s="78">
        <v>3.2199999999999999E-2</v>
      </c>
      <c r="N237" s="77">
        <v>10833.65</v>
      </c>
      <c r="O237" s="77">
        <v>110.12</v>
      </c>
      <c r="P237" s="77">
        <v>11.93001538</v>
      </c>
      <c r="Q237" s="78">
        <v>1.1999999999999999E-3</v>
      </c>
      <c r="R237" s="78">
        <v>1E-4</v>
      </c>
      <c r="W237" s="93"/>
    </row>
    <row r="238" spans="2:23">
      <c r="B238" t="s">
        <v>3233</v>
      </c>
      <c r="C238" t="s">
        <v>2356</v>
      </c>
      <c r="D238" s="92">
        <v>6720</v>
      </c>
      <c r="E238"/>
      <c r="F238" t="s">
        <v>554</v>
      </c>
      <c r="G238" s="86">
        <v>43485</v>
      </c>
      <c r="H238" t="s">
        <v>149</v>
      </c>
      <c r="I238" s="77">
        <v>7.16</v>
      </c>
      <c r="J238" t="s">
        <v>671</v>
      </c>
      <c r="K238" t="s">
        <v>102</v>
      </c>
      <c r="L238" s="78">
        <v>3.0200000000000001E-2</v>
      </c>
      <c r="M238" s="78">
        <v>3.0599999999999999E-2</v>
      </c>
      <c r="N238" s="77">
        <v>13690.46</v>
      </c>
      <c r="O238" s="77">
        <v>111.13</v>
      </c>
      <c r="P238" s="77">
        <v>15.214208198</v>
      </c>
      <c r="Q238" s="78">
        <v>1.6000000000000001E-3</v>
      </c>
      <c r="R238" s="78">
        <v>2.0000000000000001E-4</v>
      </c>
      <c r="W238" s="93"/>
    </row>
    <row r="239" spans="2:23">
      <c r="B239" t="s">
        <v>3233</v>
      </c>
      <c r="C239" t="s">
        <v>2356</v>
      </c>
      <c r="D239" s="92">
        <v>6818</v>
      </c>
      <c r="E239"/>
      <c r="F239" t="s">
        <v>554</v>
      </c>
      <c r="G239" s="86">
        <v>43541</v>
      </c>
      <c r="H239" t="s">
        <v>149</v>
      </c>
      <c r="I239" s="77">
        <v>7.19</v>
      </c>
      <c r="J239" t="s">
        <v>671</v>
      </c>
      <c r="K239" t="s">
        <v>102</v>
      </c>
      <c r="L239" s="78">
        <v>2.7300000000000001E-2</v>
      </c>
      <c r="M239" s="78">
        <v>3.1600000000000003E-2</v>
      </c>
      <c r="N239" s="77">
        <v>1175.6600000000001</v>
      </c>
      <c r="O239" s="77">
        <v>108.13</v>
      </c>
      <c r="P239" s="77">
        <v>1.271241158</v>
      </c>
      <c r="Q239" s="78">
        <v>1E-4</v>
      </c>
      <c r="R239" s="78">
        <v>0</v>
      </c>
      <c r="W239" s="93"/>
    </row>
    <row r="240" spans="2:23">
      <c r="B240" t="s">
        <v>3233</v>
      </c>
      <c r="C240" t="s">
        <v>2356</v>
      </c>
      <c r="D240" s="92">
        <v>6925</v>
      </c>
      <c r="E240"/>
      <c r="F240" t="s">
        <v>554</v>
      </c>
      <c r="G240" s="86">
        <v>43613</v>
      </c>
      <c r="H240" t="s">
        <v>149</v>
      </c>
      <c r="I240" s="77">
        <v>7.2</v>
      </c>
      <c r="J240" t="s">
        <v>671</v>
      </c>
      <c r="K240" t="s">
        <v>102</v>
      </c>
      <c r="L240" s="78">
        <v>2.52E-2</v>
      </c>
      <c r="M240" s="78">
        <v>3.27E-2</v>
      </c>
      <c r="N240" s="77">
        <v>3613.39</v>
      </c>
      <c r="O240" s="77">
        <v>104.93</v>
      </c>
      <c r="P240" s="77">
        <v>3.7915301270000001</v>
      </c>
      <c r="Q240" s="78">
        <v>4.0000000000000002E-4</v>
      </c>
      <c r="R240" s="78">
        <v>0</v>
      </c>
      <c r="W240" s="93"/>
    </row>
    <row r="241" spans="2:23">
      <c r="B241" t="s">
        <v>3233</v>
      </c>
      <c r="C241" t="s">
        <v>2356</v>
      </c>
      <c r="D241" s="92">
        <v>70481</v>
      </c>
      <c r="E241"/>
      <c r="F241" t="s">
        <v>554</v>
      </c>
      <c r="G241" s="86">
        <v>43657</v>
      </c>
      <c r="H241" t="s">
        <v>149</v>
      </c>
      <c r="I241" s="77">
        <v>7.12</v>
      </c>
      <c r="J241" t="s">
        <v>671</v>
      </c>
      <c r="K241" t="s">
        <v>102</v>
      </c>
      <c r="L241" s="78">
        <v>2.52E-2</v>
      </c>
      <c r="M241" s="78">
        <v>3.6700000000000003E-2</v>
      </c>
      <c r="N241" s="77">
        <v>3564.98</v>
      </c>
      <c r="O241" s="77">
        <v>101.34</v>
      </c>
      <c r="P241" s="77">
        <v>3.6127507319999999</v>
      </c>
      <c r="Q241" s="78">
        <v>4.0000000000000002E-4</v>
      </c>
      <c r="R241" s="78">
        <v>0</v>
      </c>
      <c r="W241" s="93"/>
    </row>
    <row r="242" spans="2:23">
      <c r="B242" t="s">
        <v>3226</v>
      </c>
      <c r="C242" t="s">
        <v>2353</v>
      </c>
      <c r="D242" s="92">
        <v>75611</v>
      </c>
      <c r="E242"/>
      <c r="F242" t="s">
        <v>616</v>
      </c>
      <c r="G242" s="86">
        <v>43920</v>
      </c>
      <c r="H242" t="s">
        <v>149</v>
      </c>
      <c r="I242" s="77">
        <v>4.18</v>
      </c>
      <c r="J242" t="s">
        <v>132</v>
      </c>
      <c r="K242" t="s">
        <v>102</v>
      </c>
      <c r="L242" s="78">
        <v>4.8899999999999999E-2</v>
      </c>
      <c r="M242" s="78">
        <v>5.8700000000000002E-2</v>
      </c>
      <c r="N242" s="77">
        <v>59486.46</v>
      </c>
      <c r="O242" s="77">
        <v>97.45</v>
      </c>
      <c r="P242" s="77">
        <v>57.969555270000001</v>
      </c>
      <c r="Q242" s="78">
        <v>6.0000000000000001E-3</v>
      </c>
      <c r="R242" s="78">
        <v>5.9999999999999995E-4</v>
      </c>
      <c r="W242" s="93"/>
    </row>
    <row r="243" spans="2:23">
      <c r="B243" t="s">
        <v>3226</v>
      </c>
      <c r="C243" t="s">
        <v>2353</v>
      </c>
      <c r="D243" s="92">
        <v>8991</v>
      </c>
      <c r="E243"/>
      <c r="F243" t="s">
        <v>616</v>
      </c>
      <c r="G243" s="86">
        <v>44636</v>
      </c>
      <c r="H243" t="s">
        <v>149</v>
      </c>
      <c r="I243" s="77">
        <v>4.49</v>
      </c>
      <c r="J243" t="s">
        <v>132</v>
      </c>
      <c r="K243" t="s">
        <v>102</v>
      </c>
      <c r="L243" s="78">
        <v>4.2799999999999998E-2</v>
      </c>
      <c r="M243" s="78">
        <v>7.5800000000000006E-2</v>
      </c>
      <c r="N243" s="77">
        <v>54176.06</v>
      </c>
      <c r="O243" s="77">
        <v>87.77</v>
      </c>
      <c r="P243" s="77">
        <v>47.550327862000003</v>
      </c>
      <c r="Q243" s="78">
        <v>4.8999999999999998E-3</v>
      </c>
      <c r="R243" s="78">
        <v>5.0000000000000001E-4</v>
      </c>
      <c r="W243" s="93"/>
    </row>
    <row r="244" spans="2:23">
      <c r="B244" t="s">
        <v>3226</v>
      </c>
      <c r="C244" t="s">
        <v>2353</v>
      </c>
      <c r="D244" s="92">
        <v>9112</v>
      </c>
      <c r="E244"/>
      <c r="F244" t="s">
        <v>616</v>
      </c>
      <c r="G244" s="86">
        <v>44722</v>
      </c>
      <c r="H244" t="s">
        <v>149</v>
      </c>
      <c r="I244" s="77">
        <v>4.4400000000000004</v>
      </c>
      <c r="J244" t="s">
        <v>132</v>
      </c>
      <c r="K244" t="s">
        <v>102</v>
      </c>
      <c r="L244" s="78">
        <v>5.28E-2</v>
      </c>
      <c r="M244" s="78">
        <v>7.0999999999999994E-2</v>
      </c>
      <c r="N244" s="77">
        <v>86744.19</v>
      </c>
      <c r="O244" s="77">
        <v>93.99</v>
      </c>
      <c r="P244" s="77">
        <v>81.530864180999998</v>
      </c>
      <c r="Q244" s="78">
        <v>8.3999999999999995E-3</v>
      </c>
      <c r="R244" s="78">
        <v>8.0000000000000004E-4</v>
      </c>
      <c r="W244" s="93"/>
    </row>
    <row r="245" spans="2:23">
      <c r="B245" t="s">
        <v>3226</v>
      </c>
      <c r="C245" t="s">
        <v>2353</v>
      </c>
      <c r="D245" s="92">
        <v>9247</v>
      </c>
      <c r="E245"/>
      <c r="F245" t="s">
        <v>616</v>
      </c>
      <c r="G245" s="86">
        <v>44816</v>
      </c>
      <c r="H245" t="s">
        <v>149</v>
      </c>
      <c r="I245" s="77">
        <v>4.37</v>
      </c>
      <c r="J245" t="s">
        <v>132</v>
      </c>
      <c r="K245" t="s">
        <v>102</v>
      </c>
      <c r="L245" s="78">
        <v>5.6000000000000001E-2</v>
      </c>
      <c r="M245" s="78">
        <v>8.2199999999999995E-2</v>
      </c>
      <c r="N245" s="77">
        <v>107268.21</v>
      </c>
      <c r="O245" s="77">
        <v>91.23</v>
      </c>
      <c r="P245" s="77">
        <v>97.860787982999994</v>
      </c>
      <c r="Q245" s="78">
        <v>1.01E-2</v>
      </c>
      <c r="R245" s="78">
        <v>1E-3</v>
      </c>
      <c r="W245" s="93"/>
    </row>
    <row r="246" spans="2:23">
      <c r="B246" t="s">
        <v>3226</v>
      </c>
      <c r="C246" t="s">
        <v>2353</v>
      </c>
      <c r="D246" s="92">
        <v>9486</v>
      </c>
      <c r="E246"/>
      <c r="F246" t="s">
        <v>616</v>
      </c>
      <c r="G246" s="86">
        <v>44976</v>
      </c>
      <c r="H246" t="s">
        <v>149</v>
      </c>
      <c r="I246" s="77">
        <v>4.3899999999999997</v>
      </c>
      <c r="J246" t="s">
        <v>132</v>
      </c>
      <c r="K246" t="s">
        <v>102</v>
      </c>
      <c r="L246" s="78">
        <v>6.2E-2</v>
      </c>
      <c r="M246" s="78">
        <v>6.7599999999999993E-2</v>
      </c>
      <c r="N246" s="77">
        <v>104930.08</v>
      </c>
      <c r="O246" s="77">
        <v>99.54</v>
      </c>
      <c r="P246" s="77">
        <v>104.44740163199999</v>
      </c>
      <c r="Q246" s="78">
        <v>1.0800000000000001E-2</v>
      </c>
      <c r="R246" s="78">
        <v>1.1000000000000001E-3</v>
      </c>
      <c r="W246" s="93"/>
    </row>
    <row r="247" spans="2:23">
      <c r="B247" t="s">
        <v>3226</v>
      </c>
      <c r="C247" t="s">
        <v>2353</v>
      </c>
      <c r="D247" s="92">
        <v>9567</v>
      </c>
      <c r="E247"/>
      <c r="F247" t="s">
        <v>616</v>
      </c>
      <c r="G247" s="86">
        <v>45056</v>
      </c>
      <c r="H247" t="s">
        <v>149</v>
      </c>
      <c r="I247" s="77">
        <v>4.38</v>
      </c>
      <c r="J247" t="s">
        <v>132</v>
      </c>
      <c r="K247" t="s">
        <v>102</v>
      </c>
      <c r="L247" s="78">
        <v>6.3399999999999998E-2</v>
      </c>
      <c r="M247" s="78">
        <v>6.7799999999999999E-2</v>
      </c>
      <c r="N247" s="77">
        <v>113905.3</v>
      </c>
      <c r="O247" s="77">
        <v>100.08</v>
      </c>
      <c r="P247" s="77">
        <v>113.99642424</v>
      </c>
      <c r="Q247" s="78">
        <v>1.18E-2</v>
      </c>
      <c r="R247" s="78">
        <v>1.1999999999999999E-3</v>
      </c>
      <c r="W247" s="93"/>
    </row>
    <row r="248" spans="2:23">
      <c r="B248" t="s">
        <v>3226</v>
      </c>
      <c r="C248" t="s">
        <v>2353</v>
      </c>
      <c r="D248" s="92">
        <v>7894</v>
      </c>
      <c r="E248"/>
      <c r="F248" t="s">
        <v>616</v>
      </c>
      <c r="G248" s="86">
        <v>44068</v>
      </c>
      <c r="H248" t="s">
        <v>149</v>
      </c>
      <c r="I248" s="77">
        <v>4.13</v>
      </c>
      <c r="J248" t="s">
        <v>132</v>
      </c>
      <c r="K248" t="s">
        <v>102</v>
      </c>
      <c r="L248" s="78">
        <v>4.5100000000000001E-2</v>
      </c>
      <c r="M248" s="78">
        <v>6.8900000000000003E-2</v>
      </c>
      <c r="N248" s="77">
        <v>73722.94</v>
      </c>
      <c r="O248" s="77">
        <v>92.06</v>
      </c>
      <c r="P248" s="77">
        <v>67.869338564000003</v>
      </c>
      <c r="Q248" s="78">
        <v>7.0000000000000001E-3</v>
      </c>
      <c r="R248" s="78">
        <v>6.9999999999999999E-4</v>
      </c>
      <c r="W248" s="93"/>
    </row>
    <row r="249" spans="2:23">
      <c r="B249" t="s">
        <v>3226</v>
      </c>
      <c r="C249" t="s">
        <v>2353</v>
      </c>
      <c r="D249" s="92">
        <v>80760</v>
      </c>
      <c r="E249"/>
      <c r="F249" t="s">
        <v>616</v>
      </c>
      <c r="G249" s="86">
        <v>44160</v>
      </c>
      <c r="H249" t="s">
        <v>149</v>
      </c>
      <c r="I249" s="77">
        <v>3.99</v>
      </c>
      <c r="J249" t="s">
        <v>132</v>
      </c>
      <c r="K249" t="s">
        <v>102</v>
      </c>
      <c r="L249" s="78">
        <v>4.5499999999999999E-2</v>
      </c>
      <c r="M249" s="78">
        <v>9.2899999999999996E-2</v>
      </c>
      <c r="N249" s="77">
        <v>67711.179999999993</v>
      </c>
      <c r="O249" s="77">
        <v>84.27</v>
      </c>
      <c r="P249" s="77">
        <v>57.060211385999999</v>
      </c>
      <c r="Q249" s="78">
        <v>5.8999999999999999E-3</v>
      </c>
      <c r="R249" s="78">
        <v>5.9999999999999995E-4</v>
      </c>
      <c r="W249" s="93"/>
    </row>
    <row r="250" spans="2:23">
      <c r="B250" t="s">
        <v>3226</v>
      </c>
      <c r="C250" t="s">
        <v>2353</v>
      </c>
      <c r="D250" s="92">
        <v>9311</v>
      </c>
      <c r="E250"/>
      <c r="F250" t="s">
        <v>616</v>
      </c>
      <c r="G250" s="86">
        <v>44880</v>
      </c>
      <c r="H250" t="s">
        <v>149</v>
      </c>
      <c r="I250" s="77">
        <v>3.81</v>
      </c>
      <c r="J250" t="s">
        <v>132</v>
      </c>
      <c r="K250" t="s">
        <v>102</v>
      </c>
      <c r="L250" s="78">
        <v>7.2700000000000001E-2</v>
      </c>
      <c r="M250" s="78">
        <v>9.9000000000000005E-2</v>
      </c>
      <c r="N250" s="77">
        <v>60043.76</v>
      </c>
      <c r="O250" s="77">
        <v>93.02</v>
      </c>
      <c r="P250" s="77">
        <v>55.852705552000003</v>
      </c>
      <c r="Q250" s="78">
        <v>5.7999999999999996E-3</v>
      </c>
      <c r="R250" s="78">
        <v>5.9999999999999995E-4</v>
      </c>
      <c r="W250" s="93"/>
    </row>
    <row r="251" spans="2:23">
      <c r="B251" t="s">
        <v>3284</v>
      </c>
      <c r="C251" t="s">
        <v>2353</v>
      </c>
      <c r="D251" s="92">
        <v>8811</v>
      </c>
      <c r="E251"/>
      <c r="F251" t="s">
        <v>870</v>
      </c>
      <c r="G251" s="86">
        <v>44550</v>
      </c>
      <c r="H251" t="s">
        <v>968</v>
      </c>
      <c r="I251" s="77">
        <v>4.88</v>
      </c>
      <c r="J251" t="s">
        <v>350</v>
      </c>
      <c r="K251" t="s">
        <v>102</v>
      </c>
      <c r="L251" s="78">
        <v>7.85E-2</v>
      </c>
      <c r="M251" s="78">
        <v>7.8899999999999998E-2</v>
      </c>
      <c r="N251" s="77">
        <v>91025.48</v>
      </c>
      <c r="O251" s="77">
        <v>102.61</v>
      </c>
      <c r="P251" s="77">
        <v>93.401245028000005</v>
      </c>
      <c r="Q251" s="78">
        <v>9.5999999999999992E-3</v>
      </c>
      <c r="R251" s="78">
        <v>1E-3</v>
      </c>
      <c r="W251" s="93"/>
    </row>
    <row r="252" spans="2:23">
      <c r="B252" t="s">
        <v>3285</v>
      </c>
      <c r="C252" t="s">
        <v>2356</v>
      </c>
      <c r="D252" s="92">
        <v>455954</v>
      </c>
      <c r="E252"/>
      <c r="F252" t="s">
        <v>870</v>
      </c>
      <c r="G252" s="86">
        <v>42732</v>
      </c>
      <c r="H252" t="s">
        <v>968</v>
      </c>
      <c r="I252" s="77">
        <v>2.0099999999999998</v>
      </c>
      <c r="J252" t="s">
        <v>127</v>
      </c>
      <c r="K252" t="s">
        <v>102</v>
      </c>
      <c r="L252" s="78">
        <v>2.1600000000000001E-2</v>
      </c>
      <c r="M252" s="78">
        <v>3.0300000000000001E-2</v>
      </c>
      <c r="N252" s="77">
        <v>14536.42</v>
      </c>
      <c r="O252" s="77">
        <v>110.78</v>
      </c>
      <c r="P252" s="77">
        <v>16.103446076000001</v>
      </c>
      <c r="Q252" s="78">
        <v>1.6999999999999999E-3</v>
      </c>
      <c r="R252" s="78">
        <v>2.0000000000000001E-4</v>
      </c>
      <c r="W252" s="93"/>
    </row>
    <row r="253" spans="2:23">
      <c r="B253" t="s">
        <v>3235</v>
      </c>
      <c r="C253" t="s">
        <v>2356</v>
      </c>
      <c r="D253" s="92">
        <v>9700</v>
      </c>
      <c r="E253"/>
      <c r="F253" t="s">
        <v>616</v>
      </c>
      <c r="G253" s="86">
        <v>45195</v>
      </c>
      <c r="H253" t="s">
        <v>149</v>
      </c>
      <c r="I253" s="77">
        <v>1.96</v>
      </c>
      <c r="J253" t="s">
        <v>127</v>
      </c>
      <c r="K253" t="s">
        <v>102</v>
      </c>
      <c r="L253" s="78">
        <v>6.7500000000000004E-2</v>
      </c>
      <c r="M253" s="78">
        <v>7.1599999999999997E-2</v>
      </c>
      <c r="N253" s="77">
        <v>8209.61</v>
      </c>
      <c r="O253" s="77">
        <v>99.58</v>
      </c>
      <c r="P253" s="77">
        <v>8.1751296379999996</v>
      </c>
      <c r="Q253" s="78">
        <v>8.0000000000000004E-4</v>
      </c>
      <c r="R253" s="78">
        <v>1E-4</v>
      </c>
      <c r="W253" s="93"/>
    </row>
    <row r="254" spans="2:23">
      <c r="B254" t="s">
        <v>3235</v>
      </c>
      <c r="C254" t="s">
        <v>2356</v>
      </c>
      <c r="D254" s="92">
        <v>9738</v>
      </c>
      <c r="E254"/>
      <c r="F254" t="s">
        <v>616</v>
      </c>
      <c r="G254" s="86">
        <v>45195</v>
      </c>
      <c r="H254" t="s">
        <v>149</v>
      </c>
      <c r="I254" s="77">
        <v>1.96</v>
      </c>
      <c r="J254" t="s">
        <v>127</v>
      </c>
      <c r="K254" t="s">
        <v>102</v>
      </c>
      <c r="L254" s="78">
        <v>6.7500000000000004E-2</v>
      </c>
      <c r="M254" s="78">
        <v>7.1599999999999997E-2</v>
      </c>
      <c r="N254" s="77">
        <v>3140.44</v>
      </c>
      <c r="O254" s="77">
        <v>99.85</v>
      </c>
      <c r="P254" s="77">
        <v>3.1357293400000001</v>
      </c>
      <c r="Q254" s="78">
        <v>2.9999999999999997E-4</v>
      </c>
      <c r="R254" s="78">
        <v>0</v>
      </c>
      <c r="W254" s="93"/>
    </row>
    <row r="255" spans="2:23">
      <c r="B255" t="s">
        <v>3235</v>
      </c>
      <c r="C255" t="s">
        <v>2356</v>
      </c>
      <c r="D255" s="92">
        <v>9739</v>
      </c>
      <c r="E255"/>
      <c r="F255" t="s">
        <v>616</v>
      </c>
      <c r="G255" s="86">
        <v>45169</v>
      </c>
      <c r="H255" t="s">
        <v>149</v>
      </c>
      <c r="I255" s="77">
        <v>2.08</v>
      </c>
      <c r="J255" t="s">
        <v>127</v>
      </c>
      <c r="K255" t="s">
        <v>102</v>
      </c>
      <c r="L255" s="78">
        <v>6.9500000000000006E-2</v>
      </c>
      <c r="M255" s="78">
        <v>7.2499999999999995E-2</v>
      </c>
      <c r="N255" s="77">
        <v>20362.12</v>
      </c>
      <c r="O255" s="77">
        <v>99.79</v>
      </c>
      <c r="P255" s="77">
        <v>20.319359548000001</v>
      </c>
      <c r="Q255" s="78">
        <v>2.0999999999999999E-3</v>
      </c>
      <c r="R255" s="78">
        <v>2.0000000000000001E-4</v>
      </c>
      <c r="W255" s="93"/>
    </row>
    <row r="256" spans="2:23">
      <c r="B256" t="s">
        <v>3235</v>
      </c>
      <c r="C256" t="s">
        <v>2356</v>
      </c>
      <c r="D256" s="92">
        <v>9791</v>
      </c>
      <c r="E256"/>
      <c r="F256" t="s">
        <v>616</v>
      </c>
      <c r="G256" s="86">
        <v>45195</v>
      </c>
      <c r="H256" t="s">
        <v>149</v>
      </c>
      <c r="I256" s="77">
        <v>2.08</v>
      </c>
      <c r="J256" t="s">
        <v>127</v>
      </c>
      <c r="K256" t="s">
        <v>102</v>
      </c>
      <c r="L256" s="78">
        <v>6.9500000000000006E-2</v>
      </c>
      <c r="M256" s="78">
        <v>7.2400000000000006E-2</v>
      </c>
      <c r="N256" s="77">
        <v>10735.66</v>
      </c>
      <c r="O256" s="77">
        <v>99.8</v>
      </c>
      <c r="P256" s="77">
        <v>10.714188679999999</v>
      </c>
      <c r="Q256" s="78">
        <v>1.1000000000000001E-3</v>
      </c>
      <c r="R256" s="78">
        <v>1E-4</v>
      </c>
      <c r="W256" s="93"/>
    </row>
    <row r="257" spans="2:23">
      <c r="B257" t="s">
        <v>3235</v>
      </c>
      <c r="C257" t="s">
        <v>2356</v>
      </c>
      <c r="D257" s="92">
        <v>9790</v>
      </c>
      <c r="E257"/>
      <c r="F257" t="s">
        <v>616</v>
      </c>
      <c r="G257" s="86">
        <v>45195</v>
      </c>
      <c r="H257" t="s">
        <v>149</v>
      </c>
      <c r="I257" s="77">
        <v>1.96</v>
      </c>
      <c r="J257" t="s">
        <v>127</v>
      </c>
      <c r="K257" t="s">
        <v>102</v>
      </c>
      <c r="L257" s="78">
        <v>6.7500000000000004E-2</v>
      </c>
      <c r="M257" s="78">
        <v>7.1599999999999997E-2</v>
      </c>
      <c r="N257" s="77">
        <v>6039.11</v>
      </c>
      <c r="O257" s="77">
        <v>99.58</v>
      </c>
      <c r="P257" s="77">
        <v>6.0137457379999999</v>
      </c>
      <c r="Q257" s="78">
        <v>5.9999999999999995E-4</v>
      </c>
      <c r="R257" s="78">
        <v>1E-4</v>
      </c>
      <c r="W257" s="93"/>
    </row>
    <row r="258" spans="2:23">
      <c r="B258" t="s">
        <v>3235</v>
      </c>
      <c r="C258" t="s">
        <v>2356</v>
      </c>
      <c r="D258" s="92">
        <v>9199</v>
      </c>
      <c r="E258"/>
      <c r="F258" t="s">
        <v>616</v>
      </c>
      <c r="G258" s="86">
        <v>45195</v>
      </c>
      <c r="H258" t="s">
        <v>149</v>
      </c>
      <c r="I258" s="77">
        <v>1.96</v>
      </c>
      <c r="J258" t="s">
        <v>127</v>
      </c>
      <c r="K258" t="s">
        <v>102</v>
      </c>
      <c r="L258" s="78">
        <v>8.3500000000000005E-2</v>
      </c>
      <c r="M258" s="78">
        <v>7.1599999999999997E-2</v>
      </c>
      <c r="N258" s="77">
        <v>30763.91</v>
      </c>
      <c r="O258" s="77">
        <v>99.58</v>
      </c>
      <c r="P258" s="77">
        <v>30.634701578000001</v>
      </c>
      <c r="Q258" s="78">
        <v>3.2000000000000002E-3</v>
      </c>
      <c r="R258" s="78">
        <v>2.9999999999999997E-4</v>
      </c>
      <c r="W258" s="93"/>
    </row>
    <row r="259" spans="2:23">
      <c r="B259" t="s">
        <v>3235</v>
      </c>
      <c r="C259" t="s">
        <v>2356</v>
      </c>
      <c r="D259" s="92">
        <v>8814</v>
      </c>
      <c r="E259"/>
      <c r="F259" t="s">
        <v>616</v>
      </c>
      <c r="G259" s="86">
        <v>45195</v>
      </c>
      <c r="H259" t="s">
        <v>149</v>
      </c>
      <c r="I259" s="77">
        <v>1.96</v>
      </c>
      <c r="J259" t="s">
        <v>127</v>
      </c>
      <c r="K259" t="s">
        <v>102</v>
      </c>
      <c r="L259" s="78">
        <v>7.5300000000000006E-2</v>
      </c>
      <c r="M259" s="78">
        <v>7.1599999999999997E-2</v>
      </c>
      <c r="N259" s="77">
        <v>14611.5</v>
      </c>
      <c r="O259" s="77">
        <v>99.58</v>
      </c>
      <c r="P259" s="77">
        <v>14.5501317</v>
      </c>
      <c r="Q259" s="78">
        <v>1.5E-3</v>
      </c>
      <c r="R259" s="78">
        <v>2.0000000000000001E-4</v>
      </c>
      <c r="W259" s="93"/>
    </row>
    <row r="260" spans="2:23">
      <c r="B260" t="s">
        <v>3235</v>
      </c>
      <c r="C260" t="s">
        <v>2356</v>
      </c>
      <c r="D260" s="92">
        <v>8776</v>
      </c>
      <c r="E260"/>
      <c r="F260" t="s">
        <v>616</v>
      </c>
      <c r="G260" s="86">
        <v>45195</v>
      </c>
      <c r="H260" t="s">
        <v>149</v>
      </c>
      <c r="I260" s="77">
        <v>1.96</v>
      </c>
      <c r="J260" t="s">
        <v>127</v>
      </c>
      <c r="K260" t="s">
        <v>102</v>
      </c>
      <c r="L260" s="78">
        <v>7.1499999999999994E-2</v>
      </c>
      <c r="M260" s="78">
        <v>7.1599999999999997E-2</v>
      </c>
      <c r="N260" s="77">
        <v>53743.360000000001</v>
      </c>
      <c r="O260" s="77">
        <v>99.58</v>
      </c>
      <c r="P260" s="77">
        <v>53.517637888000003</v>
      </c>
      <c r="Q260" s="78">
        <v>5.4999999999999997E-3</v>
      </c>
      <c r="R260" s="78">
        <v>5.9999999999999995E-4</v>
      </c>
      <c r="W260" s="93"/>
    </row>
    <row r="261" spans="2:23">
      <c r="B261" t="s">
        <v>3235</v>
      </c>
      <c r="C261" t="s">
        <v>2356</v>
      </c>
      <c r="D261" s="92">
        <v>90031</v>
      </c>
      <c r="E261"/>
      <c r="F261" t="s">
        <v>616</v>
      </c>
      <c r="G261" s="86">
        <v>45195</v>
      </c>
      <c r="H261" t="s">
        <v>149</v>
      </c>
      <c r="I261" s="77">
        <v>1.96</v>
      </c>
      <c r="J261" t="s">
        <v>127</v>
      </c>
      <c r="K261" t="s">
        <v>102</v>
      </c>
      <c r="L261" s="78">
        <v>7.7499999999999999E-2</v>
      </c>
      <c r="M261" s="78">
        <v>7.1599999999999997E-2</v>
      </c>
      <c r="N261" s="77">
        <v>20996.61</v>
      </c>
      <c r="O261" s="77">
        <v>99.58</v>
      </c>
      <c r="P261" s="77">
        <v>20.908424237999998</v>
      </c>
      <c r="Q261" s="78">
        <v>2.2000000000000001E-3</v>
      </c>
      <c r="R261" s="78">
        <v>2.0000000000000001E-4</v>
      </c>
      <c r="W261" s="93"/>
    </row>
    <row r="262" spans="2:23">
      <c r="B262" t="s">
        <v>3235</v>
      </c>
      <c r="C262" t="s">
        <v>2356</v>
      </c>
      <c r="D262" s="92">
        <v>9096</v>
      </c>
      <c r="E262"/>
      <c r="F262" t="s">
        <v>616</v>
      </c>
      <c r="G262" s="86">
        <v>45195</v>
      </c>
      <c r="H262" t="s">
        <v>149</v>
      </c>
      <c r="I262" s="77">
        <v>1.96</v>
      </c>
      <c r="J262" t="s">
        <v>127</v>
      </c>
      <c r="K262" t="s">
        <v>102</v>
      </c>
      <c r="L262" s="78">
        <v>8.3500000000000005E-2</v>
      </c>
      <c r="M262" s="78">
        <v>7.1599999999999997E-2</v>
      </c>
      <c r="N262" s="77">
        <v>21256.63</v>
      </c>
      <c r="O262" s="77">
        <v>99.58</v>
      </c>
      <c r="P262" s="77">
        <v>21.167352154</v>
      </c>
      <c r="Q262" s="78">
        <v>2.2000000000000001E-3</v>
      </c>
      <c r="R262" s="78">
        <v>2.0000000000000001E-4</v>
      </c>
      <c r="W262" s="93"/>
    </row>
    <row r="263" spans="2:23">
      <c r="B263" t="s">
        <v>3235</v>
      </c>
      <c r="C263" t="s">
        <v>2356</v>
      </c>
      <c r="D263" s="92">
        <v>9127</v>
      </c>
      <c r="E263"/>
      <c r="F263" t="s">
        <v>616</v>
      </c>
      <c r="G263" s="86">
        <v>45195</v>
      </c>
      <c r="H263" t="s">
        <v>149</v>
      </c>
      <c r="I263" s="77">
        <v>1.96</v>
      </c>
      <c r="J263" t="s">
        <v>127</v>
      </c>
      <c r="K263" t="s">
        <v>102</v>
      </c>
      <c r="L263" s="78">
        <v>8.3500000000000005E-2</v>
      </c>
      <c r="M263" s="78">
        <v>7.1599999999999997E-2</v>
      </c>
      <c r="N263" s="77">
        <v>12468.71</v>
      </c>
      <c r="O263" s="77">
        <v>99.58</v>
      </c>
      <c r="P263" s="77">
        <v>12.416341418</v>
      </c>
      <c r="Q263" s="78">
        <v>1.2999999999999999E-3</v>
      </c>
      <c r="R263" s="78">
        <v>1E-4</v>
      </c>
      <c r="W263" s="93"/>
    </row>
    <row r="264" spans="2:23">
      <c r="B264" t="s">
        <v>3235</v>
      </c>
      <c r="C264" t="s">
        <v>2356</v>
      </c>
      <c r="D264" s="92">
        <v>9255</v>
      </c>
      <c r="E264"/>
      <c r="F264" t="s">
        <v>616</v>
      </c>
      <c r="G264" s="86">
        <v>45195</v>
      </c>
      <c r="H264" t="s">
        <v>149</v>
      </c>
      <c r="I264" s="77">
        <v>1.96</v>
      </c>
      <c r="J264" t="s">
        <v>127</v>
      </c>
      <c r="K264" t="s">
        <v>102</v>
      </c>
      <c r="L264" s="78">
        <v>8.3500000000000005E-2</v>
      </c>
      <c r="M264" s="78">
        <v>7.1599999999999997E-2</v>
      </c>
      <c r="N264" s="77">
        <v>19883.02</v>
      </c>
      <c r="O264" s="77">
        <v>99.58</v>
      </c>
      <c r="P264" s="77">
        <v>19.799511316</v>
      </c>
      <c r="Q264" s="78">
        <v>2E-3</v>
      </c>
      <c r="R264" s="78">
        <v>2.0000000000000001E-4</v>
      </c>
      <c r="W264" s="93"/>
    </row>
    <row r="265" spans="2:23">
      <c r="B265" t="s">
        <v>3235</v>
      </c>
      <c r="C265" t="s">
        <v>2356</v>
      </c>
      <c r="D265" s="92">
        <v>9287</v>
      </c>
      <c r="E265"/>
      <c r="F265" t="s">
        <v>616</v>
      </c>
      <c r="G265" s="86">
        <v>45195</v>
      </c>
      <c r="H265" t="s">
        <v>149</v>
      </c>
      <c r="I265" s="77">
        <v>1.96</v>
      </c>
      <c r="J265" t="s">
        <v>127</v>
      </c>
      <c r="K265" t="s">
        <v>102</v>
      </c>
      <c r="L265" s="78">
        <v>8.3500000000000005E-2</v>
      </c>
      <c r="M265" s="78">
        <v>7.1599999999999997E-2</v>
      </c>
      <c r="N265" s="77">
        <v>10740.27</v>
      </c>
      <c r="O265" s="77">
        <v>99.58</v>
      </c>
      <c r="P265" s="77">
        <v>10.695160866</v>
      </c>
      <c r="Q265" s="78">
        <v>1.1000000000000001E-3</v>
      </c>
      <c r="R265" s="78">
        <v>1E-4</v>
      </c>
      <c r="W265" s="93"/>
    </row>
    <row r="266" spans="2:23">
      <c r="B266" t="s">
        <v>3235</v>
      </c>
      <c r="C266" t="s">
        <v>2356</v>
      </c>
      <c r="D266" s="92">
        <v>9339</v>
      </c>
      <c r="E266"/>
      <c r="F266" t="s">
        <v>616</v>
      </c>
      <c r="G266" s="86">
        <v>45195</v>
      </c>
      <c r="H266" t="s">
        <v>149</v>
      </c>
      <c r="I266" s="77">
        <v>1.96</v>
      </c>
      <c r="J266" t="s">
        <v>127</v>
      </c>
      <c r="K266" t="s">
        <v>102</v>
      </c>
      <c r="L266" s="78">
        <v>8.3500000000000005E-2</v>
      </c>
      <c r="M266" s="78">
        <v>7.1599999999999997E-2</v>
      </c>
      <c r="N266" s="77">
        <v>14893.55</v>
      </c>
      <c r="O266" s="77">
        <v>99.58</v>
      </c>
      <c r="P266" s="77">
        <v>14.83099709</v>
      </c>
      <c r="Q266" s="78">
        <v>1.5E-3</v>
      </c>
      <c r="R266" s="78">
        <v>2.0000000000000001E-4</v>
      </c>
      <c r="W266" s="93"/>
    </row>
    <row r="267" spans="2:23">
      <c r="B267" t="s">
        <v>3235</v>
      </c>
      <c r="C267" t="s">
        <v>2356</v>
      </c>
      <c r="D267" s="92">
        <v>93881</v>
      </c>
      <c r="E267"/>
      <c r="F267" t="s">
        <v>616</v>
      </c>
      <c r="G267" s="86">
        <v>45195</v>
      </c>
      <c r="H267" t="s">
        <v>149</v>
      </c>
      <c r="I267" s="77">
        <v>1.96</v>
      </c>
      <c r="J267" t="s">
        <v>127</v>
      </c>
      <c r="K267" t="s">
        <v>102</v>
      </c>
      <c r="L267" s="78">
        <v>8.3500000000000005E-2</v>
      </c>
      <c r="M267" s="78">
        <v>7.1599999999999997E-2</v>
      </c>
      <c r="N267" s="77">
        <v>27883.81</v>
      </c>
      <c r="O267" s="77">
        <v>99.58</v>
      </c>
      <c r="P267" s="77">
        <v>27.766697998000001</v>
      </c>
      <c r="Q267" s="78">
        <v>2.8999999999999998E-3</v>
      </c>
      <c r="R267" s="78">
        <v>2.9999999999999997E-4</v>
      </c>
      <c r="W267" s="93"/>
    </row>
    <row r="268" spans="2:23">
      <c r="B268" t="s">
        <v>3235</v>
      </c>
      <c r="C268" t="s">
        <v>2356</v>
      </c>
      <c r="D268" s="92">
        <v>9455</v>
      </c>
      <c r="E268"/>
      <c r="F268" t="s">
        <v>616</v>
      </c>
      <c r="G268" s="86">
        <v>45195</v>
      </c>
      <c r="H268" t="s">
        <v>149</v>
      </c>
      <c r="I268" s="77">
        <v>1.96</v>
      </c>
      <c r="J268" t="s">
        <v>127</v>
      </c>
      <c r="K268" t="s">
        <v>102</v>
      </c>
      <c r="L268" s="78">
        <v>8.3500000000000005E-2</v>
      </c>
      <c r="M268" s="78">
        <v>7.1599999999999997E-2</v>
      </c>
      <c r="N268" s="77">
        <v>20264.439999999999</v>
      </c>
      <c r="O268" s="77">
        <v>99.58</v>
      </c>
      <c r="P268" s="77">
        <v>20.179329352</v>
      </c>
      <c r="Q268" s="78">
        <v>2.0999999999999999E-3</v>
      </c>
      <c r="R268" s="78">
        <v>2.0000000000000001E-4</v>
      </c>
      <c r="W268" s="93"/>
    </row>
    <row r="269" spans="2:23">
      <c r="B269" t="s">
        <v>3235</v>
      </c>
      <c r="C269" t="s">
        <v>2356</v>
      </c>
      <c r="D269" s="92">
        <v>9553</v>
      </c>
      <c r="E269"/>
      <c r="F269" t="s">
        <v>616</v>
      </c>
      <c r="G269" s="86">
        <v>45195</v>
      </c>
      <c r="H269" t="s">
        <v>149</v>
      </c>
      <c r="I269" s="77">
        <v>1.96</v>
      </c>
      <c r="J269" t="s">
        <v>127</v>
      </c>
      <c r="K269" t="s">
        <v>102</v>
      </c>
      <c r="L269" s="78">
        <v>8.3500000000000005E-2</v>
      </c>
      <c r="M269" s="78">
        <v>7.1599999999999997E-2</v>
      </c>
      <c r="N269" s="77">
        <v>14221.48</v>
      </c>
      <c r="O269" s="77">
        <v>99.58</v>
      </c>
      <c r="P269" s="77">
        <v>14.161749784</v>
      </c>
      <c r="Q269" s="78">
        <v>1.5E-3</v>
      </c>
      <c r="R269" s="78">
        <v>1E-4</v>
      </c>
      <c r="W269" s="93"/>
    </row>
    <row r="270" spans="2:23">
      <c r="B270" t="s">
        <v>3235</v>
      </c>
      <c r="C270" t="s">
        <v>2356</v>
      </c>
      <c r="D270" s="92">
        <v>95930</v>
      </c>
      <c r="E270"/>
      <c r="F270" t="s">
        <v>616</v>
      </c>
      <c r="G270" s="86">
        <v>45195</v>
      </c>
      <c r="H270" t="s">
        <v>149</v>
      </c>
      <c r="I270" s="77">
        <v>1.96</v>
      </c>
      <c r="J270" t="s">
        <v>127</v>
      </c>
      <c r="K270" t="s">
        <v>102</v>
      </c>
      <c r="L270" s="78">
        <v>8.3500000000000005E-2</v>
      </c>
      <c r="M270" s="78">
        <v>7.1599999999999997E-2</v>
      </c>
      <c r="N270" s="77">
        <v>21543.96</v>
      </c>
      <c r="O270" s="77">
        <v>99.58</v>
      </c>
      <c r="P270" s="77">
        <v>21.453475367999999</v>
      </c>
      <c r="Q270" s="78">
        <v>2.2000000000000001E-3</v>
      </c>
      <c r="R270" s="78">
        <v>2.0000000000000001E-4</v>
      </c>
      <c r="W270" s="93"/>
    </row>
    <row r="271" spans="2:23">
      <c r="B271" t="s">
        <v>3235</v>
      </c>
      <c r="C271" t="s">
        <v>2356</v>
      </c>
      <c r="D271" s="92">
        <v>9632</v>
      </c>
      <c r="E271"/>
      <c r="F271" t="s">
        <v>616</v>
      </c>
      <c r="G271" s="86">
        <v>45195</v>
      </c>
      <c r="H271" t="s">
        <v>149</v>
      </c>
      <c r="I271" s="77">
        <v>1.96</v>
      </c>
      <c r="J271" t="s">
        <v>127</v>
      </c>
      <c r="K271" t="s">
        <v>102</v>
      </c>
      <c r="L271" s="78">
        <v>6.7500000000000004E-2</v>
      </c>
      <c r="M271" s="78">
        <v>7.1599999999999997E-2</v>
      </c>
      <c r="N271" s="77">
        <v>17363.740000000002</v>
      </c>
      <c r="O271" s="77">
        <v>99.58</v>
      </c>
      <c r="P271" s="77">
        <v>17.290812291999998</v>
      </c>
      <c r="Q271" s="78">
        <v>1.8E-3</v>
      </c>
      <c r="R271" s="78">
        <v>2.0000000000000001E-4</v>
      </c>
      <c r="W271" s="93"/>
    </row>
    <row r="272" spans="2:23">
      <c r="B272" s="83" t="s">
        <v>3286</v>
      </c>
      <c r="C272" t="s">
        <v>2353</v>
      </c>
      <c r="D272" s="92">
        <v>4647</v>
      </c>
      <c r="E272"/>
      <c r="F272" t="s">
        <v>648</v>
      </c>
      <c r="G272" s="86">
        <v>42372</v>
      </c>
      <c r="H272" t="s">
        <v>149</v>
      </c>
      <c r="I272" s="77">
        <v>9.6199999999999992</v>
      </c>
      <c r="J272" t="s">
        <v>127</v>
      </c>
      <c r="K272" t="s">
        <v>102</v>
      </c>
      <c r="L272" s="78">
        <v>6.7000000000000004E-2</v>
      </c>
      <c r="M272" s="78">
        <v>3.4000000000000002E-2</v>
      </c>
      <c r="N272" s="77">
        <v>21220.34</v>
      </c>
      <c r="O272" s="77">
        <v>153.57</v>
      </c>
      <c r="P272" s="77">
        <v>32.588076137999998</v>
      </c>
      <c r="Q272" s="78">
        <v>3.3999999999999998E-3</v>
      </c>
      <c r="R272" s="78">
        <v>2.9999999999999997E-4</v>
      </c>
      <c r="W272" s="93"/>
    </row>
    <row r="273" spans="2:23">
      <c r="B273" t="s">
        <v>3232</v>
      </c>
      <c r="C273" t="s">
        <v>2356</v>
      </c>
      <c r="D273" s="92">
        <v>9280</v>
      </c>
      <c r="E273"/>
      <c r="F273" t="s">
        <v>648</v>
      </c>
      <c r="G273" s="86">
        <v>44858</v>
      </c>
      <c r="H273" t="s">
        <v>149</v>
      </c>
      <c r="I273" s="77">
        <v>5.65</v>
      </c>
      <c r="J273" t="s">
        <v>671</v>
      </c>
      <c r="K273" t="s">
        <v>102</v>
      </c>
      <c r="L273" s="78">
        <v>3.49E-2</v>
      </c>
      <c r="M273" s="78">
        <v>4.5400000000000003E-2</v>
      </c>
      <c r="N273" s="77">
        <v>2149.46</v>
      </c>
      <c r="O273" s="77">
        <v>98.34</v>
      </c>
      <c r="P273" s="77">
        <v>2.1137789640000002</v>
      </c>
      <c r="Q273" s="78">
        <v>2.0000000000000001E-4</v>
      </c>
      <c r="R273" s="78">
        <v>0</v>
      </c>
      <c r="W273" s="93"/>
    </row>
    <row r="274" spans="2:23">
      <c r="B274" t="s">
        <v>3232</v>
      </c>
      <c r="C274" t="s">
        <v>2356</v>
      </c>
      <c r="D274" s="92">
        <v>9281</v>
      </c>
      <c r="E274"/>
      <c r="F274" t="s">
        <v>648</v>
      </c>
      <c r="G274" s="86">
        <v>44858</v>
      </c>
      <c r="H274" t="s">
        <v>149</v>
      </c>
      <c r="I274" s="77">
        <v>5.68</v>
      </c>
      <c r="J274" t="s">
        <v>671</v>
      </c>
      <c r="K274" t="s">
        <v>102</v>
      </c>
      <c r="L274" s="78">
        <v>3.49E-2</v>
      </c>
      <c r="M274" s="78">
        <v>4.53E-2</v>
      </c>
      <c r="N274" s="77">
        <v>1779.65</v>
      </c>
      <c r="O274" s="77">
        <v>98.33</v>
      </c>
      <c r="P274" s="77">
        <v>1.749929845</v>
      </c>
      <c r="Q274" s="78">
        <v>2.0000000000000001E-4</v>
      </c>
      <c r="R274" s="78">
        <v>0</v>
      </c>
      <c r="W274" s="93"/>
    </row>
    <row r="275" spans="2:23">
      <c r="B275" t="s">
        <v>3232</v>
      </c>
      <c r="C275" t="s">
        <v>2356</v>
      </c>
      <c r="D275" s="92">
        <v>9277</v>
      </c>
      <c r="E275"/>
      <c r="F275" t="s">
        <v>648</v>
      </c>
      <c r="G275" s="86">
        <v>44858</v>
      </c>
      <c r="H275" t="s">
        <v>149</v>
      </c>
      <c r="I275" s="77">
        <v>5.57</v>
      </c>
      <c r="J275" t="s">
        <v>671</v>
      </c>
      <c r="K275" t="s">
        <v>102</v>
      </c>
      <c r="L275" s="78">
        <v>3.49E-2</v>
      </c>
      <c r="M275" s="78">
        <v>4.5499999999999999E-2</v>
      </c>
      <c r="N275" s="77">
        <v>2225.75</v>
      </c>
      <c r="O275" s="77">
        <v>98.35</v>
      </c>
      <c r="P275" s="77">
        <v>2.1890251250000001</v>
      </c>
      <c r="Q275" s="78">
        <v>2.0000000000000001E-4</v>
      </c>
      <c r="R275" s="78">
        <v>0</v>
      </c>
      <c r="W275" s="93"/>
    </row>
    <row r="276" spans="2:23">
      <c r="B276" t="s">
        <v>3232</v>
      </c>
      <c r="C276" t="s">
        <v>2356</v>
      </c>
      <c r="D276" s="92">
        <v>9278</v>
      </c>
      <c r="E276"/>
      <c r="F276" t="s">
        <v>648</v>
      </c>
      <c r="G276" s="86">
        <v>44858</v>
      </c>
      <c r="H276" t="s">
        <v>149</v>
      </c>
      <c r="I276" s="77">
        <v>5.6</v>
      </c>
      <c r="J276" t="s">
        <v>671</v>
      </c>
      <c r="K276" t="s">
        <v>102</v>
      </c>
      <c r="L276" s="78">
        <v>3.49E-2</v>
      </c>
      <c r="M276" s="78">
        <v>4.5400000000000003E-2</v>
      </c>
      <c r="N276" s="77">
        <v>2708.22</v>
      </c>
      <c r="O276" s="77">
        <v>98.35</v>
      </c>
      <c r="P276" s="77">
        <v>2.6635343699999998</v>
      </c>
      <c r="Q276" s="78">
        <v>2.9999999999999997E-4</v>
      </c>
      <c r="R276" s="78">
        <v>0</v>
      </c>
      <c r="W276" s="93"/>
    </row>
    <row r="277" spans="2:23">
      <c r="B277" t="s">
        <v>3232</v>
      </c>
      <c r="C277" t="s">
        <v>2356</v>
      </c>
      <c r="D277" s="92">
        <v>9279</v>
      </c>
      <c r="E277"/>
      <c r="F277" t="s">
        <v>648</v>
      </c>
      <c r="G277" s="86">
        <v>44858</v>
      </c>
      <c r="H277" t="s">
        <v>149</v>
      </c>
      <c r="I277" s="77">
        <v>5.77</v>
      </c>
      <c r="J277" t="s">
        <v>671</v>
      </c>
      <c r="K277" t="s">
        <v>102</v>
      </c>
      <c r="L277" s="78">
        <v>3.49E-2</v>
      </c>
      <c r="M277" s="78">
        <v>4.5199999999999997E-2</v>
      </c>
      <c r="N277" s="77">
        <v>1610.81</v>
      </c>
      <c r="O277" s="77">
        <v>98.32</v>
      </c>
      <c r="P277" s="77">
        <v>1.5837483919999999</v>
      </c>
      <c r="Q277" s="78">
        <v>2.0000000000000001E-4</v>
      </c>
      <c r="R277" s="78">
        <v>0</v>
      </c>
      <c r="W277" s="93"/>
    </row>
    <row r="278" spans="2:23">
      <c r="B278" t="s">
        <v>3234</v>
      </c>
      <c r="C278" t="s">
        <v>2353</v>
      </c>
      <c r="D278" s="92">
        <v>9637</v>
      </c>
      <c r="E278"/>
      <c r="F278" t="s">
        <v>648</v>
      </c>
      <c r="G278" s="86">
        <v>45104</v>
      </c>
      <c r="H278" t="s">
        <v>149</v>
      </c>
      <c r="I278" s="77">
        <v>2.4900000000000002</v>
      </c>
      <c r="J278" t="s">
        <v>350</v>
      </c>
      <c r="K278" t="s">
        <v>102</v>
      </c>
      <c r="L278" s="78">
        <v>5.2200000000000003E-2</v>
      </c>
      <c r="M278" s="78">
        <v>6.0600000000000001E-2</v>
      </c>
      <c r="N278" s="77">
        <v>17345.75</v>
      </c>
      <c r="O278" s="77">
        <v>100.32</v>
      </c>
      <c r="P278" s="77">
        <v>17.401256400000001</v>
      </c>
      <c r="Q278" s="78">
        <v>1.8E-3</v>
      </c>
      <c r="R278" s="78">
        <v>2.0000000000000001E-4</v>
      </c>
      <c r="W278" s="93"/>
    </row>
    <row r="279" spans="2:23">
      <c r="B279" t="s">
        <v>3238</v>
      </c>
      <c r="C279" t="s">
        <v>2353</v>
      </c>
      <c r="D279" s="92">
        <v>9577</v>
      </c>
      <c r="E279"/>
      <c r="F279" t="s">
        <v>648</v>
      </c>
      <c r="G279" s="86">
        <v>45063</v>
      </c>
      <c r="H279" t="s">
        <v>149</v>
      </c>
      <c r="I279" s="77">
        <v>3.58</v>
      </c>
      <c r="J279" t="s">
        <v>350</v>
      </c>
      <c r="K279" t="s">
        <v>102</v>
      </c>
      <c r="L279" s="78">
        <v>4.4299999999999999E-2</v>
      </c>
      <c r="M279" s="78">
        <v>4.53E-2</v>
      </c>
      <c r="N279" s="77">
        <v>26018.63</v>
      </c>
      <c r="O279" s="77">
        <v>101.37</v>
      </c>
      <c r="P279" s="77">
        <v>26.375085231</v>
      </c>
      <c r="Q279" s="78">
        <v>2.7000000000000001E-3</v>
      </c>
      <c r="R279" s="78">
        <v>2.9999999999999997E-4</v>
      </c>
      <c r="W279" s="93"/>
    </row>
    <row r="280" spans="2:23">
      <c r="B280" t="s">
        <v>3287</v>
      </c>
      <c r="C280" t="s">
        <v>2356</v>
      </c>
      <c r="D280" s="92">
        <v>508309</v>
      </c>
      <c r="E280"/>
      <c r="F280" t="s">
        <v>847</v>
      </c>
      <c r="G280" s="86">
        <v>43185</v>
      </c>
      <c r="H280" t="s">
        <v>2546</v>
      </c>
      <c r="I280" s="77">
        <v>3.8</v>
      </c>
      <c r="J280" t="s">
        <v>854</v>
      </c>
      <c r="K280" t="s">
        <v>116</v>
      </c>
      <c r="L280" s="78">
        <v>4.2200000000000001E-2</v>
      </c>
      <c r="M280" s="78">
        <v>7.9600000000000004E-2</v>
      </c>
      <c r="N280" s="77">
        <v>10986.77</v>
      </c>
      <c r="O280" s="77">
        <v>88.15</v>
      </c>
      <c r="P280" s="77">
        <v>27.6550542094025</v>
      </c>
      <c r="Q280" s="78">
        <v>2.8999999999999998E-3</v>
      </c>
      <c r="R280" s="78">
        <v>2.9999999999999997E-4</v>
      </c>
      <c r="W280" s="93"/>
    </row>
    <row r="281" spans="2:23">
      <c r="B281" t="s">
        <v>3289</v>
      </c>
      <c r="C281" t="s">
        <v>2356</v>
      </c>
      <c r="D281" s="92">
        <v>6826</v>
      </c>
      <c r="E281"/>
      <c r="F281" t="s">
        <v>3309</v>
      </c>
      <c r="G281" s="86">
        <v>43550</v>
      </c>
      <c r="H281" t="s">
        <v>210</v>
      </c>
      <c r="I281" s="77">
        <v>1.93</v>
      </c>
      <c r="J281" t="s">
        <v>854</v>
      </c>
      <c r="K281" t="s">
        <v>106</v>
      </c>
      <c r="L281" s="78">
        <v>8.4199999999999997E-2</v>
      </c>
      <c r="M281" s="78">
        <v>8.5500000000000007E-2</v>
      </c>
      <c r="N281" s="77">
        <v>17430.72</v>
      </c>
      <c r="O281" s="77">
        <v>102.75</v>
      </c>
      <c r="P281" s="77">
        <v>68.935839415199993</v>
      </c>
      <c r="Q281" s="78">
        <v>7.1000000000000004E-3</v>
      </c>
      <c r="R281" s="78">
        <v>6.9999999999999999E-4</v>
      </c>
      <c r="W281" s="93"/>
    </row>
    <row r="282" spans="2:23">
      <c r="B282" t="s">
        <v>3288</v>
      </c>
      <c r="C282" t="s">
        <v>2356</v>
      </c>
      <c r="D282" s="92">
        <v>6528</v>
      </c>
      <c r="E282"/>
      <c r="F282" t="s">
        <v>3309</v>
      </c>
      <c r="G282" s="86">
        <v>43373</v>
      </c>
      <c r="H282" t="s">
        <v>210</v>
      </c>
      <c r="I282" s="77">
        <v>4.3</v>
      </c>
      <c r="J282" t="s">
        <v>854</v>
      </c>
      <c r="K282" t="s">
        <v>113</v>
      </c>
      <c r="L282" s="78">
        <v>3.0300000000000001E-2</v>
      </c>
      <c r="M282" s="78">
        <v>7.8600000000000003E-2</v>
      </c>
      <c r="N282" s="77">
        <v>29858.49</v>
      </c>
      <c r="O282" s="77">
        <v>83.980000000000288</v>
      </c>
      <c r="P282" s="77">
        <v>117.860774087371</v>
      </c>
      <c r="Q282" s="78">
        <v>1.2200000000000001E-2</v>
      </c>
      <c r="R282" s="78">
        <v>1.1999999999999999E-3</v>
      </c>
      <c r="W282" s="93"/>
    </row>
    <row r="283" spans="2:23">
      <c r="B283" t="s">
        <v>3247</v>
      </c>
      <c r="C283" t="s">
        <v>2356</v>
      </c>
      <c r="D283" s="92">
        <v>8860</v>
      </c>
      <c r="E283"/>
      <c r="F283" t="s">
        <v>3309</v>
      </c>
      <c r="G283" s="86">
        <v>44585</v>
      </c>
      <c r="H283" t="s">
        <v>210</v>
      </c>
      <c r="I283" s="77">
        <v>2.34</v>
      </c>
      <c r="J283" t="s">
        <v>973</v>
      </c>
      <c r="K283" t="s">
        <v>110</v>
      </c>
      <c r="L283" s="78">
        <v>6.1100000000000002E-2</v>
      </c>
      <c r="M283" s="78">
        <v>7.0199999999999999E-2</v>
      </c>
      <c r="N283" s="77">
        <v>1800.55</v>
      </c>
      <c r="O283" s="77">
        <v>102.2</v>
      </c>
      <c r="P283" s="77">
        <v>7.4664577207500002</v>
      </c>
      <c r="Q283" s="78">
        <v>8.0000000000000004E-4</v>
      </c>
      <c r="R283" s="78">
        <v>1E-4</v>
      </c>
      <c r="W283" s="93"/>
    </row>
    <row r="284" spans="2:23">
      <c r="B284" t="s">
        <v>3247</v>
      </c>
      <c r="C284" t="s">
        <v>2356</v>
      </c>
      <c r="D284" s="92">
        <v>8918</v>
      </c>
      <c r="E284"/>
      <c r="F284" t="s">
        <v>3309</v>
      </c>
      <c r="G284" s="86">
        <v>44553</v>
      </c>
      <c r="H284" t="s">
        <v>210</v>
      </c>
      <c r="I284" s="77">
        <v>2.34</v>
      </c>
      <c r="J284" t="s">
        <v>973</v>
      </c>
      <c r="K284" t="s">
        <v>110</v>
      </c>
      <c r="L284" s="78">
        <v>6.1100000000000002E-2</v>
      </c>
      <c r="M284" s="78">
        <v>7.0400000000000004E-2</v>
      </c>
      <c r="N284" s="77">
        <v>227.44</v>
      </c>
      <c r="O284" s="77">
        <v>102.15</v>
      </c>
      <c r="P284" s="77">
        <v>0.94267881269999998</v>
      </c>
      <c r="Q284" s="78">
        <v>1E-4</v>
      </c>
      <c r="R284" s="78">
        <v>0</v>
      </c>
      <c r="W284" s="93"/>
    </row>
    <row r="285" spans="2:23">
      <c r="B285" t="s">
        <v>3247</v>
      </c>
      <c r="C285" t="s">
        <v>2356</v>
      </c>
      <c r="D285" s="92">
        <v>9037</v>
      </c>
      <c r="E285"/>
      <c r="F285" t="s">
        <v>3309</v>
      </c>
      <c r="G285" s="86">
        <v>44671</v>
      </c>
      <c r="H285" t="s">
        <v>210</v>
      </c>
      <c r="I285" s="77">
        <v>2.34</v>
      </c>
      <c r="J285" t="s">
        <v>973</v>
      </c>
      <c r="K285" t="s">
        <v>110</v>
      </c>
      <c r="L285" s="78">
        <v>6.1100000000000002E-2</v>
      </c>
      <c r="M285" s="78">
        <v>7.0199999999999999E-2</v>
      </c>
      <c r="N285" s="77">
        <v>142.15</v>
      </c>
      <c r="O285" s="77">
        <v>102.2</v>
      </c>
      <c r="P285" s="77">
        <v>0.58946264474999999</v>
      </c>
      <c r="Q285" s="78">
        <v>1E-4</v>
      </c>
      <c r="R285" s="78">
        <v>0</v>
      </c>
      <c r="W285" s="93"/>
    </row>
    <row r="286" spans="2:23">
      <c r="B286" t="s">
        <v>3247</v>
      </c>
      <c r="C286" t="s">
        <v>2356</v>
      </c>
      <c r="D286" s="92">
        <v>9130</v>
      </c>
      <c r="E286"/>
      <c r="F286" t="s">
        <v>3309</v>
      </c>
      <c r="G286" s="86">
        <v>44742</v>
      </c>
      <c r="H286" t="s">
        <v>210</v>
      </c>
      <c r="I286" s="77">
        <v>2.34</v>
      </c>
      <c r="J286" t="s">
        <v>973</v>
      </c>
      <c r="K286" t="s">
        <v>110</v>
      </c>
      <c r="L286" s="78">
        <v>6.1100000000000002E-2</v>
      </c>
      <c r="M286" s="78">
        <v>7.0199999999999999E-2</v>
      </c>
      <c r="N286" s="77">
        <v>852.89</v>
      </c>
      <c r="O286" s="77">
        <v>102.2</v>
      </c>
      <c r="P286" s="77">
        <v>3.5367344008499999</v>
      </c>
      <c r="Q286" s="78">
        <v>4.0000000000000002E-4</v>
      </c>
      <c r="R286" s="78">
        <v>0</v>
      </c>
      <c r="W286" s="93"/>
    </row>
    <row r="287" spans="2:23">
      <c r="B287" t="s">
        <v>3247</v>
      </c>
      <c r="C287" t="s">
        <v>2356</v>
      </c>
      <c r="D287" s="92">
        <v>8829</v>
      </c>
      <c r="E287"/>
      <c r="F287" t="s">
        <v>3309</v>
      </c>
      <c r="G287" s="86">
        <v>44553</v>
      </c>
      <c r="H287" t="s">
        <v>210</v>
      </c>
      <c r="I287" s="77">
        <v>2.34</v>
      </c>
      <c r="J287" t="s">
        <v>973</v>
      </c>
      <c r="K287" t="s">
        <v>110</v>
      </c>
      <c r="L287" s="78">
        <v>6.1199999999999997E-2</v>
      </c>
      <c r="M287" s="78">
        <v>6.9900000000000004E-2</v>
      </c>
      <c r="N287" s="77">
        <v>17199.990000000002</v>
      </c>
      <c r="O287" s="77">
        <v>102.2</v>
      </c>
      <c r="P287" s="77">
        <v>71.324316532349997</v>
      </c>
      <c r="Q287" s="78">
        <v>7.4000000000000003E-3</v>
      </c>
      <c r="R287" s="78">
        <v>6.9999999999999999E-4</v>
      </c>
      <c r="W287" s="93"/>
    </row>
    <row r="288" spans="2:23">
      <c r="B288" t="s">
        <v>3250</v>
      </c>
      <c r="C288" t="s">
        <v>2353</v>
      </c>
      <c r="D288" s="92">
        <v>597852</v>
      </c>
      <c r="E288"/>
      <c r="F288" t="s">
        <v>3309</v>
      </c>
      <c r="G288" s="86"/>
      <c r="H288" t="s">
        <v>210</v>
      </c>
      <c r="I288" s="77">
        <v>0.01</v>
      </c>
      <c r="J288" t="s">
        <v>123</v>
      </c>
      <c r="K288" t="s">
        <v>102</v>
      </c>
      <c r="L288" s="78">
        <v>0</v>
      </c>
      <c r="M288" s="78">
        <v>1E-4</v>
      </c>
      <c r="N288" s="77">
        <v>-162.08000000000001</v>
      </c>
      <c r="O288" s="77">
        <v>166.88372100000001</v>
      </c>
      <c r="P288" s="77">
        <v>-0.27048513499679999</v>
      </c>
      <c r="Q288" s="78">
        <v>0</v>
      </c>
      <c r="R288" s="78">
        <v>0</v>
      </c>
    </row>
    <row r="289" spans="2:23">
      <c r="B289" t="s">
        <v>3228</v>
      </c>
      <c r="C289" t="s">
        <v>2356</v>
      </c>
      <c r="D289" s="92">
        <v>9295</v>
      </c>
      <c r="E289"/>
      <c r="F289" t="s">
        <v>3309</v>
      </c>
      <c r="G289" s="86">
        <v>44871</v>
      </c>
      <c r="H289" t="s">
        <v>210</v>
      </c>
      <c r="I289" s="77">
        <v>4.95</v>
      </c>
      <c r="J289" t="s">
        <v>350</v>
      </c>
      <c r="K289" t="s">
        <v>102</v>
      </c>
      <c r="L289" s="78">
        <v>0.05</v>
      </c>
      <c r="M289" s="78">
        <v>6.9900000000000004E-2</v>
      </c>
      <c r="N289" s="77">
        <v>26324</v>
      </c>
      <c r="O289" s="77">
        <v>95.31</v>
      </c>
      <c r="P289" s="77">
        <v>25.089404399999999</v>
      </c>
      <c r="Q289" s="78">
        <v>2.5999999999999999E-3</v>
      </c>
      <c r="R289" s="78">
        <v>2.9999999999999997E-4</v>
      </c>
      <c r="W289" s="93"/>
    </row>
    <row r="290" spans="2:23">
      <c r="B290" t="s">
        <v>3228</v>
      </c>
      <c r="C290" t="s">
        <v>2356</v>
      </c>
      <c r="D290" s="92">
        <v>9475</v>
      </c>
      <c r="E290"/>
      <c r="F290" t="s">
        <v>3309</v>
      </c>
      <c r="G290" s="86">
        <v>44969</v>
      </c>
      <c r="H290" t="s">
        <v>210</v>
      </c>
      <c r="I290" s="77">
        <v>4.95</v>
      </c>
      <c r="J290" t="s">
        <v>350</v>
      </c>
      <c r="K290" t="s">
        <v>102</v>
      </c>
      <c r="L290" s="78">
        <v>0.05</v>
      </c>
      <c r="M290" s="78">
        <v>6.6600000000000006E-2</v>
      </c>
      <c r="N290" s="77">
        <v>18700.2</v>
      </c>
      <c r="O290" s="77">
        <v>96.02</v>
      </c>
      <c r="P290" s="77">
        <v>17.95593204</v>
      </c>
      <c r="Q290" s="78">
        <v>1.9E-3</v>
      </c>
      <c r="R290" s="78">
        <v>2.0000000000000001E-4</v>
      </c>
      <c r="W290" s="93"/>
    </row>
    <row r="291" spans="2:23">
      <c r="B291" t="s">
        <v>3228</v>
      </c>
      <c r="C291" t="s">
        <v>2356</v>
      </c>
      <c r="D291" s="92">
        <v>9535</v>
      </c>
      <c r="E291"/>
      <c r="F291" t="s">
        <v>3309</v>
      </c>
      <c r="G291" s="86">
        <v>45018</v>
      </c>
      <c r="H291" t="s">
        <v>210</v>
      </c>
      <c r="I291" s="77">
        <v>4.95</v>
      </c>
      <c r="J291" t="s">
        <v>350</v>
      </c>
      <c r="K291" t="s">
        <v>102</v>
      </c>
      <c r="L291" s="78">
        <v>0.05</v>
      </c>
      <c r="M291" s="78">
        <v>4.2999999999999997E-2</v>
      </c>
      <c r="N291" s="77">
        <v>8947.89</v>
      </c>
      <c r="O291" s="77">
        <v>106.38</v>
      </c>
      <c r="P291" s="77">
        <v>9.5187653819999998</v>
      </c>
      <c r="Q291" s="78">
        <v>1E-3</v>
      </c>
      <c r="R291" s="78">
        <v>1E-4</v>
      </c>
      <c r="W291" s="93"/>
    </row>
    <row r="292" spans="2:23">
      <c r="B292" t="s">
        <v>3228</v>
      </c>
      <c r="C292" t="s">
        <v>2356</v>
      </c>
      <c r="D292" s="92">
        <v>9641</v>
      </c>
      <c r="E292"/>
      <c r="F292" t="s">
        <v>3309</v>
      </c>
      <c r="G292" s="86">
        <v>45109</v>
      </c>
      <c r="H292" t="s">
        <v>210</v>
      </c>
      <c r="I292" s="77">
        <v>4.95</v>
      </c>
      <c r="J292" t="s">
        <v>350</v>
      </c>
      <c r="K292" t="s">
        <v>102</v>
      </c>
      <c r="L292" s="78">
        <v>0.05</v>
      </c>
      <c r="M292" s="78">
        <v>5.2200000000000003E-2</v>
      </c>
      <c r="N292" s="77">
        <v>8084.46</v>
      </c>
      <c r="O292" s="77">
        <v>100.42</v>
      </c>
      <c r="P292" s="77">
        <v>8.1184147319999997</v>
      </c>
      <c r="Q292" s="78">
        <v>8.0000000000000004E-4</v>
      </c>
      <c r="R292" s="78">
        <v>1E-4</v>
      </c>
      <c r="W292" s="93"/>
    </row>
    <row r="293" spans="2:23">
      <c r="B293" t="s">
        <v>3250</v>
      </c>
      <c r="C293" t="s">
        <v>2353</v>
      </c>
      <c r="D293" s="92">
        <v>7330</v>
      </c>
      <c r="E293"/>
      <c r="F293" t="s">
        <v>3309</v>
      </c>
      <c r="G293" s="86"/>
      <c r="H293" t="s">
        <v>210</v>
      </c>
      <c r="I293" s="77">
        <v>0.01</v>
      </c>
      <c r="J293" t="s">
        <v>123</v>
      </c>
      <c r="K293" t="s">
        <v>102</v>
      </c>
      <c r="L293" s="78">
        <v>0</v>
      </c>
      <c r="M293" s="78">
        <v>1E-4</v>
      </c>
      <c r="N293" s="77">
        <v>-8.81</v>
      </c>
      <c r="O293" s="77">
        <v>100</v>
      </c>
      <c r="P293" s="77">
        <v>-8.8100000000000001E-3</v>
      </c>
      <c r="Q293" s="78">
        <v>0</v>
      </c>
      <c r="R293" s="78">
        <v>0</v>
      </c>
    </row>
    <row r="294" spans="2:23">
      <c r="B294" t="s">
        <v>3250</v>
      </c>
      <c r="C294" t="s">
        <v>2353</v>
      </c>
      <c r="D294" s="92">
        <v>7329</v>
      </c>
      <c r="E294"/>
      <c r="F294" t="s">
        <v>3309</v>
      </c>
      <c r="G294" s="86"/>
      <c r="H294" t="s">
        <v>210</v>
      </c>
      <c r="I294" s="77">
        <v>0.01</v>
      </c>
      <c r="J294" t="s">
        <v>123</v>
      </c>
      <c r="K294" t="s">
        <v>102</v>
      </c>
      <c r="L294" s="78">
        <v>0</v>
      </c>
      <c r="M294" s="78">
        <v>1E-4</v>
      </c>
      <c r="N294" s="77">
        <v>-10.07</v>
      </c>
      <c r="O294" s="77">
        <v>100</v>
      </c>
      <c r="P294" s="77">
        <v>-1.0070000000000001E-2</v>
      </c>
      <c r="Q294" s="78">
        <v>0</v>
      </c>
      <c r="R294" s="78">
        <v>0</v>
      </c>
    </row>
    <row r="295" spans="2:23">
      <c r="B295" t="s">
        <v>3227</v>
      </c>
      <c r="C295" t="s">
        <v>2356</v>
      </c>
      <c r="D295" s="92">
        <v>908395120</v>
      </c>
      <c r="E295"/>
      <c r="F295" t="s">
        <v>3309</v>
      </c>
      <c r="G295" s="86">
        <v>44712</v>
      </c>
      <c r="H295" t="s">
        <v>210</v>
      </c>
      <c r="I295" s="77">
        <v>5.68</v>
      </c>
      <c r="J295" t="s">
        <v>671</v>
      </c>
      <c r="K295" t="s">
        <v>102</v>
      </c>
      <c r="L295" s="78">
        <v>4.4999999999999998E-2</v>
      </c>
      <c r="M295" s="78">
        <v>8.7099999999999997E-2</v>
      </c>
      <c r="N295" s="77">
        <v>1285.28</v>
      </c>
      <c r="O295" s="77">
        <v>87.97</v>
      </c>
      <c r="P295" s="77">
        <v>1.130660816</v>
      </c>
      <c r="Q295" s="78">
        <v>1E-4</v>
      </c>
      <c r="R295" s="78">
        <v>0</v>
      </c>
    </row>
    <row r="296" spans="2:23">
      <c r="B296" t="s">
        <v>3227</v>
      </c>
      <c r="C296" t="s">
        <v>2356</v>
      </c>
      <c r="D296" s="92">
        <v>4314</v>
      </c>
      <c r="E296"/>
      <c r="F296" t="s">
        <v>3309</v>
      </c>
      <c r="G296" s="86">
        <v>42151</v>
      </c>
      <c r="H296" t="s">
        <v>210</v>
      </c>
      <c r="I296" s="77">
        <v>5.68</v>
      </c>
      <c r="J296" t="s">
        <v>671</v>
      </c>
      <c r="K296" t="s">
        <v>102</v>
      </c>
      <c r="L296" s="78">
        <v>4.4999999999999998E-2</v>
      </c>
      <c r="M296" s="78">
        <v>8.7099999999999997E-2</v>
      </c>
      <c r="N296" s="77">
        <v>4706.91</v>
      </c>
      <c r="O296" s="77">
        <v>88.85</v>
      </c>
      <c r="P296" s="77">
        <v>4.1820895350000002</v>
      </c>
      <c r="Q296" s="78">
        <v>4.0000000000000002E-4</v>
      </c>
      <c r="R296" s="78">
        <v>0</v>
      </c>
      <c r="W296" s="93"/>
    </row>
    <row r="297" spans="2:23">
      <c r="B297" t="s">
        <v>3227</v>
      </c>
      <c r="C297" t="s">
        <v>2356</v>
      </c>
      <c r="D297" s="92">
        <v>443656</v>
      </c>
      <c r="E297"/>
      <c r="F297" t="s">
        <v>3309</v>
      </c>
      <c r="G297" s="86">
        <v>42625</v>
      </c>
      <c r="H297" t="s">
        <v>210</v>
      </c>
      <c r="I297" s="77">
        <v>5.68</v>
      </c>
      <c r="J297" t="s">
        <v>671</v>
      </c>
      <c r="K297" t="s">
        <v>102</v>
      </c>
      <c r="L297" s="78">
        <v>4.4999999999999998E-2</v>
      </c>
      <c r="M297" s="78">
        <v>8.7099999999999997E-2</v>
      </c>
      <c r="N297" s="77">
        <v>1824.24</v>
      </c>
      <c r="O297" s="77">
        <v>88.75</v>
      </c>
      <c r="P297" s="77">
        <v>1.619013</v>
      </c>
      <c r="Q297" s="78">
        <v>2.0000000000000001E-4</v>
      </c>
      <c r="R297" s="78">
        <v>0</v>
      </c>
      <c r="W297" s="93"/>
    </row>
    <row r="298" spans="2:23">
      <c r="B298" t="s">
        <v>3227</v>
      </c>
      <c r="C298" t="s">
        <v>2356</v>
      </c>
      <c r="D298" s="92">
        <v>908395160</v>
      </c>
      <c r="E298"/>
      <c r="F298" t="s">
        <v>3309</v>
      </c>
      <c r="G298" s="86">
        <v>44712</v>
      </c>
      <c r="H298" t="s">
        <v>210</v>
      </c>
      <c r="I298" s="77">
        <v>5.68</v>
      </c>
      <c r="J298" t="s">
        <v>671</v>
      </c>
      <c r="K298" t="s">
        <v>102</v>
      </c>
      <c r="L298" s="78">
        <v>4.4999999999999998E-2</v>
      </c>
      <c r="M298" s="78">
        <v>8.7099999999999997E-2</v>
      </c>
      <c r="N298" s="77">
        <v>2353.42</v>
      </c>
      <c r="O298" s="77">
        <v>88.22</v>
      </c>
      <c r="P298" s="77">
        <v>2.0761871240000001</v>
      </c>
      <c r="Q298" s="78">
        <v>2.0000000000000001E-4</v>
      </c>
      <c r="R298" s="78">
        <v>0</v>
      </c>
    </row>
    <row r="299" spans="2:23">
      <c r="B299" t="s">
        <v>3227</v>
      </c>
      <c r="C299" t="s">
        <v>2356</v>
      </c>
      <c r="D299" s="92">
        <v>384577</v>
      </c>
      <c r="E299"/>
      <c r="F299" t="s">
        <v>3309</v>
      </c>
      <c r="G299" s="86">
        <v>42166</v>
      </c>
      <c r="H299" t="s">
        <v>210</v>
      </c>
      <c r="I299" s="77">
        <v>5.68</v>
      </c>
      <c r="J299" t="s">
        <v>671</v>
      </c>
      <c r="K299" t="s">
        <v>102</v>
      </c>
      <c r="L299" s="78">
        <v>4.4999999999999998E-2</v>
      </c>
      <c r="M299" s="78">
        <v>8.7099999999999997E-2</v>
      </c>
      <c r="N299" s="77">
        <v>4428.6899999999996</v>
      </c>
      <c r="O299" s="77">
        <v>88.85</v>
      </c>
      <c r="P299" s="77">
        <v>3.934891065</v>
      </c>
      <c r="Q299" s="78">
        <v>4.0000000000000002E-4</v>
      </c>
      <c r="R299" s="78">
        <v>0</v>
      </c>
      <c r="W299" s="93"/>
    </row>
    <row r="300" spans="2:23">
      <c r="B300" t="s">
        <v>3227</v>
      </c>
      <c r="C300" t="s">
        <v>2356</v>
      </c>
      <c r="D300" s="92">
        <v>403836</v>
      </c>
      <c r="E300"/>
      <c r="F300" t="s">
        <v>3309</v>
      </c>
      <c r="G300" s="86">
        <v>42348</v>
      </c>
      <c r="H300" t="s">
        <v>210</v>
      </c>
      <c r="I300" s="77">
        <v>5.68</v>
      </c>
      <c r="J300" t="s">
        <v>671</v>
      </c>
      <c r="K300" t="s">
        <v>102</v>
      </c>
      <c r="L300" s="78">
        <v>4.4999999999999998E-2</v>
      </c>
      <c r="M300" s="78">
        <v>8.7099999999999997E-2</v>
      </c>
      <c r="N300" s="77">
        <v>4075.4</v>
      </c>
      <c r="O300" s="77">
        <v>88.67</v>
      </c>
      <c r="P300" s="77">
        <v>3.6136571800000001</v>
      </c>
      <c r="Q300" s="78">
        <v>4.0000000000000002E-4</v>
      </c>
      <c r="R300" s="78">
        <v>0</v>
      </c>
      <c r="W300" s="93"/>
    </row>
    <row r="301" spans="2:23">
      <c r="B301" t="s">
        <v>3227</v>
      </c>
      <c r="C301" t="s">
        <v>2356</v>
      </c>
      <c r="D301" s="92">
        <v>415814</v>
      </c>
      <c r="E301"/>
      <c r="F301" t="s">
        <v>3309</v>
      </c>
      <c r="G301" s="86">
        <v>42439</v>
      </c>
      <c r="H301" t="s">
        <v>210</v>
      </c>
      <c r="I301" s="77">
        <v>5.68</v>
      </c>
      <c r="J301" t="s">
        <v>671</v>
      </c>
      <c r="K301" t="s">
        <v>102</v>
      </c>
      <c r="L301" s="78">
        <v>4.4999999999999998E-2</v>
      </c>
      <c r="M301" s="78">
        <v>8.7099999999999997E-2</v>
      </c>
      <c r="N301" s="77">
        <v>4840.29</v>
      </c>
      <c r="O301" s="77">
        <v>89.57</v>
      </c>
      <c r="P301" s="77">
        <v>4.3354477530000004</v>
      </c>
      <c r="Q301" s="78">
        <v>4.0000000000000002E-4</v>
      </c>
      <c r="R301" s="78">
        <v>0</v>
      </c>
      <c r="W301" s="93"/>
    </row>
    <row r="302" spans="2:23">
      <c r="B302" t="s">
        <v>3227</v>
      </c>
      <c r="C302" t="s">
        <v>2356</v>
      </c>
      <c r="D302" s="92">
        <v>433981</v>
      </c>
      <c r="E302"/>
      <c r="F302" t="s">
        <v>3309</v>
      </c>
      <c r="G302" s="86">
        <v>42549</v>
      </c>
      <c r="H302" t="s">
        <v>210</v>
      </c>
      <c r="I302" s="77">
        <v>5.69</v>
      </c>
      <c r="J302" t="s">
        <v>671</v>
      </c>
      <c r="K302" t="s">
        <v>102</v>
      </c>
      <c r="L302" s="78">
        <v>4.4999999999999998E-2</v>
      </c>
      <c r="M302" s="78">
        <v>8.5900000000000004E-2</v>
      </c>
      <c r="N302" s="77">
        <v>3404.6</v>
      </c>
      <c r="O302" s="77">
        <v>89.95</v>
      </c>
      <c r="P302" s="77">
        <v>3.0624376999999998</v>
      </c>
      <c r="Q302" s="78">
        <v>2.9999999999999997E-4</v>
      </c>
      <c r="R302" s="78">
        <v>0</v>
      </c>
      <c r="W302" s="93"/>
    </row>
    <row r="303" spans="2:23">
      <c r="B303" t="s">
        <v>3227</v>
      </c>
      <c r="C303" t="s">
        <v>2356</v>
      </c>
      <c r="D303" s="92">
        <v>482977</v>
      </c>
      <c r="E303"/>
      <c r="F303" t="s">
        <v>3309</v>
      </c>
      <c r="G303" s="86">
        <v>42989</v>
      </c>
      <c r="H303" t="s">
        <v>210</v>
      </c>
      <c r="I303" s="77">
        <v>5.68</v>
      </c>
      <c r="J303" t="s">
        <v>671</v>
      </c>
      <c r="K303" t="s">
        <v>102</v>
      </c>
      <c r="L303" s="78">
        <v>4.4999999999999998E-2</v>
      </c>
      <c r="M303" s="78">
        <v>8.7099999999999997E-2</v>
      </c>
      <c r="N303" s="77">
        <v>2096.2399999999998</v>
      </c>
      <c r="O303" s="77">
        <v>89.38</v>
      </c>
      <c r="P303" s="77">
        <v>1.873619312</v>
      </c>
      <c r="Q303" s="78">
        <v>2.0000000000000001E-4</v>
      </c>
      <c r="R303" s="78">
        <v>0</v>
      </c>
      <c r="W303" s="93"/>
    </row>
    <row r="304" spans="2:23">
      <c r="B304" t="s">
        <v>3227</v>
      </c>
      <c r="C304" t="s">
        <v>2356</v>
      </c>
      <c r="D304" s="92">
        <v>491620</v>
      </c>
      <c r="E304"/>
      <c r="F304" t="s">
        <v>3309</v>
      </c>
      <c r="G304" s="86">
        <v>43080</v>
      </c>
      <c r="H304" t="s">
        <v>210</v>
      </c>
      <c r="I304" s="77">
        <v>5.68</v>
      </c>
      <c r="J304" t="s">
        <v>671</v>
      </c>
      <c r="K304" t="s">
        <v>102</v>
      </c>
      <c r="L304" s="78">
        <v>4.4999999999999998E-2</v>
      </c>
      <c r="M304" s="78">
        <v>8.7099999999999997E-2</v>
      </c>
      <c r="N304" s="77">
        <v>649.49</v>
      </c>
      <c r="O304" s="77">
        <v>88.76</v>
      </c>
      <c r="P304" s="77">
        <v>0.57648732400000002</v>
      </c>
      <c r="Q304" s="78">
        <v>1E-4</v>
      </c>
      <c r="R304" s="78">
        <v>0</v>
      </c>
      <c r="W304" s="93"/>
    </row>
    <row r="305" spans="2:23">
      <c r="B305" t="s">
        <v>3227</v>
      </c>
      <c r="C305" t="s">
        <v>2356</v>
      </c>
      <c r="D305" s="92">
        <v>505821</v>
      </c>
      <c r="E305"/>
      <c r="F305" t="s">
        <v>3309</v>
      </c>
      <c r="G305" s="86">
        <v>43171</v>
      </c>
      <c r="H305" t="s">
        <v>210</v>
      </c>
      <c r="I305" s="77">
        <v>5.57</v>
      </c>
      <c r="J305" t="s">
        <v>671</v>
      </c>
      <c r="K305" t="s">
        <v>102</v>
      </c>
      <c r="L305" s="78">
        <v>4.4999999999999998E-2</v>
      </c>
      <c r="M305" s="78">
        <v>8.7999999999999995E-2</v>
      </c>
      <c r="N305" s="77">
        <v>485.29</v>
      </c>
      <c r="O305" s="77">
        <v>89.38</v>
      </c>
      <c r="P305" s="77">
        <v>0.43375220199999998</v>
      </c>
      <c r="Q305" s="78">
        <v>0</v>
      </c>
      <c r="R305" s="78">
        <v>0</v>
      </c>
      <c r="W305" s="93"/>
    </row>
    <row r="306" spans="2:23">
      <c r="B306" t="s">
        <v>3227</v>
      </c>
      <c r="C306" t="s">
        <v>2356</v>
      </c>
      <c r="D306" s="92">
        <v>524544</v>
      </c>
      <c r="E306"/>
      <c r="F306" t="s">
        <v>3309</v>
      </c>
      <c r="G306" s="86">
        <v>43341</v>
      </c>
      <c r="H306" t="s">
        <v>210</v>
      </c>
      <c r="I306" s="77">
        <v>5.71</v>
      </c>
      <c r="J306" t="s">
        <v>671</v>
      </c>
      <c r="K306" t="s">
        <v>102</v>
      </c>
      <c r="L306" s="78">
        <v>4.4999999999999998E-2</v>
      </c>
      <c r="M306" s="78">
        <v>8.4500000000000006E-2</v>
      </c>
      <c r="N306" s="77">
        <v>1217.47</v>
      </c>
      <c r="O306" s="77">
        <v>89.38</v>
      </c>
      <c r="P306" s="77">
        <v>1.0881746859999999</v>
      </c>
      <c r="Q306" s="78">
        <v>1E-4</v>
      </c>
      <c r="R306" s="78">
        <v>0</v>
      </c>
      <c r="W306" s="93"/>
    </row>
    <row r="307" spans="2:23">
      <c r="B307" t="s">
        <v>3227</v>
      </c>
      <c r="C307" t="s">
        <v>2356</v>
      </c>
      <c r="D307" s="92">
        <v>77390</v>
      </c>
      <c r="E307"/>
      <c r="F307" t="s">
        <v>3309</v>
      </c>
      <c r="G307" s="86">
        <v>43990</v>
      </c>
      <c r="H307" t="s">
        <v>210</v>
      </c>
      <c r="I307" s="77">
        <v>5.68</v>
      </c>
      <c r="J307" t="s">
        <v>671</v>
      </c>
      <c r="K307" t="s">
        <v>102</v>
      </c>
      <c r="L307" s="78">
        <v>4.4999999999999998E-2</v>
      </c>
      <c r="M307" s="78">
        <v>8.7099999999999997E-2</v>
      </c>
      <c r="N307" s="77">
        <v>1255.68</v>
      </c>
      <c r="O307" s="77">
        <v>88.06</v>
      </c>
      <c r="P307" s="77">
        <v>1.1057518079999999</v>
      </c>
      <c r="Q307" s="78">
        <v>1E-4</v>
      </c>
      <c r="R307" s="78">
        <v>0</v>
      </c>
      <c r="W307" s="93"/>
    </row>
    <row r="308" spans="2:23">
      <c r="B308" t="s">
        <v>3227</v>
      </c>
      <c r="C308" t="s">
        <v>2356</v>
      </c>
      <c r="D308" s="92">
        <v>463236</v>
      </c>
      <c r="E308"/>
      <c r="F308" t="s">
        <v>3309</v>
      </c>
      <c r="G308" s="86">
        <v>42803</v>
      </c>
      <c r="H308" t="s">
        <v>210</v>
      </c>
      <c r="I308" s="77">
        <v>5.68</v>
      </c>
      <c r="J308" t="s">
        <v>671</v>
      </c>
      <c r="K308" t="s">
        <v>102</v>
      </c>
      <c r="L308" s="78">
        <v>4.4999999999999998E-2</v>
      </c>
      <c r="M308" s="78">
        <v>8.7099999999999997E-2</v>
      </c>
      <c r="N308" s="77">
        <v>8844.99</v>
      </c>
      <c r="O308" s="77">
        <v>89.48</v>
      </c>
      <c r="P308" s="77">
        <v>7.9144970519999998</v>
      </c>
      <c r="Q308" s="78">
        <v>8.0000000000000004E-4</v>
      </c>
      <c r="R308" s="78">
        <v>1E-4</v>
      </c>
      <c r="W308" s="93"/>
    </row>
    <row r="309" spans="2:23">
      <c r="B309" t="s">
        <v>3227</v>
      </c>
      <c r="C309" t="s">
        <v>2356</v>
      </c>
      <c r="D309" s="92">
        <v>455012</v>
      </c>
      <c r="E309"/>
      <c r="F309" t="s">
        <v>3309</v>
      </c>
      <c r="G309" s="86">
        <v>42716</v>
      </c>
      <c r="H309" t="s">
        <v>210</v>
      </c>
      <c r="I309" s="77">
        <v>5.68</v>
      </c>
      <c r="J309" t="s">
        <v>671</v>
      </c>
      <c r="K309" t="s">
        <v>102</v>
      </c>
      <c r="L309" s="78">
        <v>4.4999999999999998E-2</v>
      </c>
      <c r="M309" s="78">
        <v>8.7099999999999997E-2</v>
      </c>
      <c r="N309" s="77">
        <v>1380.14</v>
      </c>
      <c r="O309" s="77">
        <v>88.94</v>
      </c>
      <c r="P309" s="77">
        <v>1.227496516</v>
      </c>
      <c r="Q309" s="78">
        <v>1E-4</v>
      </c>
      <c r="R309" s="78">
        <v>0</v>
      </c>
      <c r="W309" s="93"/>
    </row>
    <row r="310" spans="2:23">
      <c r="B310" t="s">
        <v>3227</v>
      </c>
      <c r="C310" t="s">
        <v>2356</v>
      </c>
      <c r="D310" s="92">
        <v>472334</v>
      </c>
      <c r="E310"/>
      <c r="F310" t="s">
        <v>3309</v>
      </c>
      <c r="G310" s="86">
        <v>42898</v>
      </c>
      <c r="H310" t="s">
        <v>210</v>
      </c>
      <c r="I310" s="77">
        <v>5.68</v>
      </c>
      <c r="J310" t="s">
        <v>671</v>
      </c>
      <c r="K310" t="s">
        <v>102</v>
      </c>
      <c r="L310" s="78">
        <v>4.4999999999999998E-2</v>
      </c>
      <c r="M310" s="78">
        <v>8.7099999999999997E-2</v>
      </c>
      <c r="N310" s="77">
        <v>1663.52</v>
      </c>
      <c r="O310" s="77">
        <v>89.03</v>
      </c>
      <c r="P310" s="77">
        <v>1.481031856</v>
      </c>
      <c r="Q310" s="78">
        <v>2.0000000000000001E-4</v>
      </c>
      <c r="R310" s="78">
        <v>0</v>
      </c>
      <c r="W310" s="93"/>
    </row>
    <row r="311" spans="2:23">
      <c r="B311" t="s">
        <v>3227</v>
      </c>
      <c r="C311" t="s">
        <v>2356</v>
      </c>
      <c r="D311" s="92">
        <v>440022</v>
      </c>
      <c r="E311"/>
      <c r="F311" t="s">
        <v>3309</v>
      </c>
      <c r="G311" s="86">
        <v>42604</v>
      </c>
      <c r="H311" t="s">
        <v>210</v>
      </c>
      <c r="I311" s="77">
        <v>5.68</v>
      </c>
      <c r="J311" t="s">
        <v>671</v>
      </c>
      <c r="K311" t="s">
        <v>102</v>
      </c>
      <c r="L311" s="78">
        <v>4.4999999999999998E-2</v>
      </c>
      <c r="M311" s="78">
        <v>8.7099999999999997E-2</v>
      </c>
      <c r="N311" s="77">
        <v>4452.1099999999997</v>
      </c>
      <c r="O311" s="77">
        <v>88.75</v>
      </c>
      <c r="P311" s="77">
        <v>3.9512476250000002</v>
      </c>
      <c r="Q311" s="78">
        <v>4.0000000000000002E-4</v>
      </c>
      <c r="R311" s="78">
        <v>0</v>
      </c>
      <c r="W311" s="93"/>
    </row>
    <row r="312" spans="2:23">
      <c r="B312" t="s">
        <v>3227</v>
      </c>
      <c r="C312" t="s">
        <v>2356</v>
      </c>
      <c r="D312" s="92">
        <v>345369</v>
      </c>
      <c r="E312"/>
      <c r="F312" t="s">
        <v>3309</v>
      </c>
      <c r="G312" s="86">
        <v>41816</v>
      </c>
      <c r="H312" t="s">
        <v>210</v>
      </c>
      <c r="I312" s="77">
        <v>5.68</v>
      </c>
      <c r="J312" t="s">
        <v>671</v>
      </c>
      <c r="K312" t="s">
        <v>102</v>
      </c>
      <c r="L312" s="78">
        <v>4.4999999999999998E-2</v>
      </c>
      <c r="M312" s="78">
        <v>8.7099999999999997E-2</v>
      </c>
      <c r="N312" s="77">
        <v>6551.2</v>
      </c>
      <c r="O312" s="77">
        <v>88.31</v>
      </c>
      <c r="P312" s="77">
        <v>5.7853647199999996</v>
      </c>
      <c r="Q312" s="78">
        <v>5.9999999999999995E-4</v>
      </c>
      <c r="R312" s="78">
        <v>1E-4</v>
      </c>
      <c r="W312" s="93"/>
    </row>
    <row r="313" spans="2:23">
      <c r="B313" s="79" t="s">
        <v>2359</v>
      </c>
      <c r="I313" s="81">
        <v>0</v>
      </c>
      <c r="M313" s="80">
        <v>0</v>
      </c>
      <c r="N313" s="81">
        <v>0</v>
      </c>
      <c r="P313" s="81">
        <v>0</v>
      </c>
      <c r="Q313" s="80">
        <v>0</v>
      </c>
      <c r="R313" s="80">
        <v>0</v>
      </c>
    </row>
    <row r="314" spans="2:23">
      <c r="B314" t="s">
        <v>209</v>
      </c>
      <c r="D314" s="92">
        <v>0</v>
      </c>
      <c r="F314" t="s">
        <v>209</v>
      </c>
      <c r="I314" s="77">
        <v>0</v>
      </c>
      <c r="J314" t="s">
        <v>209</v>
      </c>
      <c r="K314" t="s">
        <v>209</v>
      </c>
      <c r="L314" s="78">
        <v>0</v>
      </c>
      <c r="M314" s="78">
        <v>0</v>
      </c>
      <c r="N314" s="77">
        <v>0</v>
      </c>
      <c r="O314" s="77">
        <v>0</v>
      </c>
      <c r="P314" s="77">
        <v>0</v>
      </c>
      <c r="Q314" s="78">
        <v>0</v>
      </c>
      <c r="R314" s="78">
        <v>0</v>
      </c>
    </row>
    <row r="315" spans="2:23">
      <c r="B315" s="79" t="s">
        <v>2360</v>
      </c>
      <c r="I315" s="81">
        <v>0</v>
      </c>
      <c r="M315" s="80">
        <v>0</v>
      </c>
      <c r="N315" s="81">
        <v>0</v>
      </c>
      <c r="P315" s="81">
        <v>0</v>
      </c>
      <c r="Q315" s="80">
        <v>0</v>
      </c>
      <c r="R315" s="80">
        <v>0</v>
      </c>
    </row>
    <row r="316" spans="2:23">
      <c r="B316" s="79" t="s">
        <v>2361</v>
      </c>
      <c r="I316" s="81">
        <v>0</v>
      </c>
      <c r="M316" s="80">
        <v>0</v>
      </c>
      <c r="N316" s="81">
        <v>0</v>
      </c>
      <c r="P316" s="81">
        <v>0</v>
      </c>
      <c r="Q316" s="80">
        <v>0</v>
      </c>
      <c r="R316" s="80">
        <v>0</v>
      </c>
    </row>
    <row r="317" spans="2:23">
      <c r="B317" t="s">
        <v>209</v>
      </c>
      <c r="D317" s="92">
        <v>0</v>
      </c>
      <c r="F317" t="s">
        <v>209</v>
      </c>
      <c r="I317" s="77">
        <v>0</v>
      </c>
      <c r="J317" t="s">
        <v>209</v>
      </c>
      <c r="K317" t="s">
        <v>209</v>
      </c>
      <c r="L317" s="78">
        <v>0</v>
      </c>
      <c r="M317" s="78">
        <v>0</v>
      </c>
      <c r="N317" s="77">
        <v>0</v>
      </c>
      <c r="O317" s="77">
        <v>0</v>
      </c>
      <c r="P317" s="77">
        <v>0</v>
      </c>
      <c r="Q317" s="78">
        <v>0</v>
      </c>
      <c r="R317" s="78">
        <v>0</v>
      </c>
    </row>
    <row r="318" spans="2:23">
      <c r="B318" s="79" t="s">
        <v>2362</v>
      </c>
      <c r="I318" s="81">
        <v>0</v>
      </c>
      <c r="M318" s="80">
        <v>0</v>
      </c>
      <c r="N318" s="81">
        <v>0</v>
      </c>
      <c r="P318" s="81">
        <v>0</v>
      </c>
      <c r="Q318" s="80">
        <v>0</v>
      </c>
      <c r="R318" s="80">
        <v>0</v>
      </c>
    </row>
    <row r="319" spans="2:23">
      <c r="B319" t="s">
        <v>209</v>
      </c>
      <c r="D319" s="92">
        <v>0</v>
      </c>
      <c r="F319" t="s">
        <v>209</v>
      </c>
      <c r="I319" s="77">
        <v>0</v>
      </c>
      <c r="J319" t="s">
        <v>209</v>
      </c>
      <c r="K319" t="s">
        <v>209</v>
      </c>
      <c r="L319" s="78">
        <v>0</v>
      </c>
      <c r="M319" s="78">
        <v>0</v>
      </c>
      <c r="N319" s="77">
        <v>0</v>
      </c>
      <c r="O319" s="77">
        <v>0</v>
      </c>
      <c r="P319" s="77">
        <v>0</v>
      </c>
      <c r="Q319" s="78">
        <v>0</v>
      </c>
      <c r="R319" s="78">
        <v>0</v>
      </c>
    </row>
    <row r="320" spans="2:23">
      <c r="B320" s="79" t="s">
        <v>2363</v>
      </c>
      <c r="I320" s="81">
        <v>0</v>
      </c>
      <c r="M320" s="80">
        <v>0</v>
      </c>
      <c r="N320" s="81">
        <v>0</v>
      </c>
      <c r="P320" s="81">
        <v>0</v>
      </c>
      <c r="Q320" s="80">
        <v>0</v>
      </c>
      <c r="R320" s="80">
        <v>0</v>
      </c>
    </row>
    <row r="321" spans="2:23">
      <c r="B321" t="s">
        <v>209</v>
      </c>
      <c r="D321" s="92">
        <v>0</v>
      </c>
      <c r="F321" t="s">
        <v>209</v>
      </c>
      <c r="I321" s="77">
        <v>0</v>
      </c>
      <c r="J321" t="s">
        <v>209</v>
      </c>
      <c r="K321" t="s">
        <v>209</v>
      </c>
      <c r="L321" s="78">
        <v>0</v>
      </c>
      <c r="M321" s="78">
        <v>0</v>
      </c>
      <c r="N321" s="77">
        <v>0</v>
      </c>
      <c r="O321" s="77">
        <v>0</v>
      </c>
      <c r="P321" s="77">
        <v>0</v>
      </c>
      <c r="Q321" s="78">
        <v>0</v>
      </c>
      <c r="R321" s="78">
        <v>0</v>
      </c>
    </row>
    <row r="322" spans="2:23">
      <c r="B322" s="79" t="s">
        <v>2364</v>
      </c>
      <c r="I322" s="81">
        <v>0</v>
      </c>
      <c r="M322" s="80">
        <v>0</v>
      </c>
      <c r="N322" s="81">
        <v>0</v>
      </c>
      <c r="P322" s="81">
        <v>0</v>
      </c>
      <c r="Q322" s="80">
        <v>0</v>
      </c>
      <c r="R322" s="80">
        <v>0</v>
      </c>
    </row>
    <row r="323" spans="2:23">
      <c r="B323" t="s">
        <v>209</v>
      </c>
      <c r="D323" s="92">
        <v>0</v>
      </c>
      <c r="F323" t="s">
        <v>209</v>
      </c>
      <c r="I323" s="77">
        <v>0</v>
      </c>
      <c r="J323" t="s">
        <v>209</v>
      </c>
      <c r="K323" t="s">
        <v>209</v>
      </c>
      <c r="L323" s="78">
        <v>0</v>
      </c>
      <c r="M323" s="78">
        <v>0</v>
      </c>
      <c r="N323" s="77">
        <v>0</v>
      </c>
      <c r="O323" s="77">
        <v>0</v>
      </c>
      <c r="P323" s="77">
        <v>0</v>
      </c>
      <c r="Q323" s="78">
        <v>0</v>
      </c>
      <c r="R323" s="78">
        <v>0</v>
      </c>
    </row>
    <row r="324" spans="2:23">
      <c r="B324" s="79" t="s">
        <v>221</v>
      </c>
      <c r="I324" s="81">
        <v>2.2200000000000002</v>
      </c>
      <c r="M324" s="80">
        <v>7.2800000000000004E-2</v>
      </c>
      <c r="N324" s="81">
        <v>1360353</v>
      </c>
      <c r="P324" s="81">
        <v>3499.5826325864564</v>
      </c>
      <c r="Q324" s="80">
        <v>0.36120000000000002</v>
      </c>
      <c r="R324" s="80">
        <v>3.6200000000000003E-2</v>
      </c>
    </row>
    <row r="325" spans="2:23">
      <c r="B325" s="79" t="s">
        <v>2365</v>
      </c>
      <c r="I325" s="81">
        <v>0</v>
      </c>
      <c r="M325" s="80">
        <v>0</v>
      </c>
      <c r="N325" s="81">
        <v>0</v>
      </c>
      <c r="P325" s="81">
        <v>0</v>
      </c>
      <c r="Q325" s="80">
        <v>0</v>
      </c>
      <c r="R325" s="80">
        <v>0</v>
      </c>
    </row>
    <row r="326" spans="2:23">
      <c r="B326" t="s">
        <v>209</v>
      </c>
      <c r="D326" s="92">
        <v>0</v>
      </c>
      <c r="F326" t="s">
        <v>209</v>
      </c>
      <c r="I326" s="77">
        <v>0</v>
      </c>
      <c r="J326" t="s">
        <v>209</v>
      </c>
      <c r="K326" t="s">
        <v>209</v>
      </c>
      <c r="L326" s="78">
        <v>0</v>
      </c>
      <c r="M326" s="78">
        <v>0</v>
      </c>
      <c r="N326" s="77">
        <v>0</v>
      </c>
      <c r="O326" s="77">
        <v>0</v>
      </c>
      <c r="P326" s="77">
        <v>0</v>
      </c>
      <c r="Q326" s="78">
        <v>0</v>
      </c>
      <c r="R326" s="78">
        <v>0</v>
      </c>
    </row>
    <row r="327" spans="2:23">
      <c r="B327" s="79" t="s">
        <v>2354</v>
      </c>
      <c r="I327" s="81">
        <v>0</v>
      </c>
      <c r="M327" s="80">
        <v>0</v>
      </c>
      <c r="N327" s="81">
        <v>0</v>
      </c>
      <c r="P327" s="81">
        <v>0</v>
      </c>
      <c r="Q327" s="80">
        <v>0</v>
      </c>
      <c r="R327" s="80">
        <v>0</v>
      </c>
    </row>
    <row r="328" spans="2:23">
      <c r="B328" t="s">
        <v>209</v>
      </c>
      <c r="D328" s="92">
        <v>0</v>
      </c>
      <c r="F328" t="s">
        <v>209</v>
      </c>
      <c r="I328" s="77">
        <v>0</v>
      </c>
      <c r="J328" t="s">
        <v>209</v>
      </c>
      <c r="K328" t="s">
        <v>209</v>
      </c>
      <c r="L328" s="78">
        <v>0</v>
      </c>
      <c r="M328" s="78">
        <v>0</v>
      </c>
      <c r="N328" s="77">
        <v>0</v>
      </c>
      <c r="O328" s="77">
        <v>0</v>
      </c>
      <c r="P328" s="77">
        <v>0</v>
      </c>
      <c r="Q328" s="78">
        <v>0</v>
      </c>
      <c r="R328" s="78">
        <v>0</v>
      </c>
    </row>
    <row r="329" spans="2:23">
      <c r="B329" s="79" t="s">
        <v>2355</v>
      </c>
      <c r="I329" s="81">
        <v>2.2200000000000002</v>
      </c>
      <c r="M329" s="80">
        <v>7.2800000000000004E-2</v>
      </c>
      <c r="N329" s="81">
        <v>1360353</v>
      </c>
      <c r="P329" s="81">
        <v>3499.5826325864564</v>
      </c>
      <c r="Q329" s="80">
        <v>0.36120000000000002</v>
      </c>
      <c r="R329" s="80">
        <v>3.6200000000000003E-2</v>
      </c>
    </row>
    <row r="330" spans="2:23">
      <c r="B330" s="26" t="s">
        <v>3308</v>
      </c>
      <c r="C330" t="s">
        <v>2353</v>
      </c>
      <c r="D330" s="92">
        <v>6831</v>
      </c>
      <c r="E330"/>
      <c r="F330" t="s">
        <v>471</v>
      </c>
      <c r="G330" s="86">
        <v>43552</v>
      </c>
      <c r="H330" t="s">
        <v>207</v>
      </c>
      <c r="I330" s="77">
        <v>3.57</v>
      </c>
      <c r="J330" t="s">
        <v>671</v>
      </c>
      <c r="K330" t="s">
        <v>106</v>
      </c>
      <c r="L330" s="78">
        <v>4.5999999999999999E-2</v>
      </c>
      <c r="M330" s="78">
        <v>6.8099999999999994E-2</v>
      </c>
      <c r="N330" s="77">
        <v>22260.05</v>
      </c>
      <c r="O330" s="77">
        <v>93.03</v>
      </c>
      <c r="P330" s="77">
        <v>79.707110858234998</v>
      </c>
      <c r="Q330" s="78">
        <v>8.2000000000000007E-3</v>
      </c>
      <c r="R330" s="78">
        <v>8.0000000000000004E-4</v>
      </c>
      <c r="W330" s="93"/>
    </row>
    <row r="331" spans="2:23">
      <c r="B331" s="26" t="s">
        <v>3308</v>
      </c>
      <c r="C331" t="s">
        <v>2353</v>
      </c>
      <c r="D331" s="92">
        <v>508506</v>
      </c>
      <c r="E331"/>
      <c r="F331" t="s">
        <v>471</v>
      </c>
      <c r="G331" s="86">
        <v>43186</v>
      </c>
      <c r="H331" t="s">
        <v>207</v>
      </c>
      <c r="I331" s="77">
        <v>3.58</v>
      </c>
      <c r="J331" t="s">
        <v>671</v>
      </c>
      <c r="K331" t="s">
        <v>106</v>
      </c>
      <c r="L331" s="78">
        <v>4.8000000000000001E-2</v>
      </c>
      <c r="M331" s="78">
        <v>6.3700000000000007E-2</v>
      </c>
      <c r="N331" s="77">
        <v>44633.71</v>
      </c>
      <c r="O331" s="77">
        <v>95.11</v>
      </c>
      <c r="P331" s="77">
        <v>163.394366965269</v>
      </c>
      <c r="Q331" s="78">
        <v>1.6899999999999998E-2</v>
      </c>
      <c r="R331" s="78">
        <v>1.6999999999999999E-3</v>
      </c>
      <c r="W331" s="93"/>
    </row>
    <row r="332" spans="2:23">
      <c r="B332" s="26" t="s">
        <v>3308</v>
      </c>
      <c r="C332" t="s">
        <v>2353</v>
      </c>
      <c r="D332" s="92">
        <v>75980</v>
      </c>
      <c r="E332"/>
      <c r="F332" t="s">
        <v>471</v>
      </c>
      <c r="G332" s="86">
        <v>43942</v>
      </c>
      <c r="H332" t="s">
        <v>207</v>
      </c>
      <c r="I332" s="77">
        <v>3.5</v>
      </c>
      <c r="J332" t="s">
        <v>671</v>
      </c>
      <c r="K332" t="s">
        <v>106</v>
      </c>
      <c r="L332" s="78">
        <v>5.4399999999999997E-2</v>
      </c>
      <c r="M332" s="78">
        <v>7.9600000000000004E-2</v>
      </c>
      <c r="N332" s="77">
        <v>22620.02</v>
      </c>
      <c r="O332" s="77">
        <v>92.36</v>
      </c>
      <c r="P332" s="77">
        <v>80.412732466728002</v>
      </c>
      <c r="Q332" s="78">
        <v>8.3000000000000001E-3</v>
      </c>
      <c r="R332" s="78">
        <v>8.0000000000000004E-4</v>
      </c>
      <c r="W332" s="93"/>
    </row>
    <row r="333" spans="2:23">
      <c r="B333" s="91" t="s">
        <v>3239</v>
      </c>
      <c r="C333" t="s">
        <v>2356</v>
      </c>
      <c r="D333" s="92">
        <v>9645</v>
      </c>
      <c r="E333"/>
      <c r="F333" t="s">
        <v>2358</v>
      </c>
      <c r="G333" s="86">
        <v>45114</v>
      </c>
      <c r="H333" t="s">
        <v>968</v>
      </c>
      <c r="I333" s="77">
        <v>2.57</v>
      </c>
      <c r="J333" t="s">
        <v>973</v>
      </c>
      <c r="K333" t="s">
        <v>202</v>
      </c>
      <c r="L333" s="78">
        <v>7.5800000000000006E-2</v>
      </c>
      <c r="M333" s="78">
        <v>8.3199999999999996E-2</v>
      </c>
      <c r="N333" s="77">
        <v>17804.650000000001</v>
      </c>
      <c r="O333" s="77">
        <v>100.63</v>
      </c>
      <c r="P333" s="77">
        <v>6.4231797172574998</v>
      </c>
      <c r="Q333" s="78">
        <v>6.9999999999999999E-4</v>
      </c>
      <c r="R333" s="78">
        <v>1E-4</v>
      </c>
      <c r="W333" s="93"/>
    </row>
    <row r="334" spans="2:23">
      <c r="B334" s="91" t="s">
        <v>3239</v>
      </c>
      <c r="C334" t="s">
        <v>2356</v>
      </c>
      <c r="D334" s="92">
        <v>9722</v>
      </c>
      <c r="E334"/>
      <c r="F334" t="s">
        <v>2358</v>
      </c>
      <c r="G334" s="86">
        <v>45169</v>
      </c>
      <c r="H334" t="s">
        <v>968</v>
      </c>
      <c r="I334" s="77">
        <v>2.59</v>
      </c>
      <c r="J334" t="s">
        <v>973</v>
      </c>
      <c r="K334" t="s">
        <v>202</v>
      </c>
      <c r="L334" s="78">
        <v>7.7299999999999994E-2</v>
      </c>
      <c r="M334" s="78">
        <v>8.1500000000000003E-2</v>
      </c>
      <c r="N334" s="77">
        <v>7533.36</v>
      </c>
      <c r="O334" s="77">
        <v>100.41</v>
      </c>
      <c r="P334" s="77">
        <v>2.7117824691960002</v>
      </c>
      <c r="Q334" s="78">
        <v>2.9999999999999997E-4</v>
      </c>
      <c r="R334" s="78">
        <v>0</v>
      </c>
      <c r="W334" s="93"/>
    </row>
    <row r="335" spans="2:23">
      <c r="B335" t="s">
        <v>3291</v>
      </c>
      <c r="C335" t="s">
        <v>2356</v>
      </c>
      <c r="D335" s="92">
        <v>8763</v>
      </c>
      <c r="E335"/>
      <c r="F335" t="s">
        <v>2358</v>
      </c>
      <c r="G335" s="86">
        <v>44529</v>
      </c>
      <c r="H335" t="s">
        <v>968</v>
      </c>
      <c r="I335" s="77">
        <v>2.57</v>
      </c>
      <c r="J335" t="s">
        <v>973</v>
      </c>
      <c r="K335" t="s">
        <v>202</v>
      </c>
      <c r="L335" s="78">
        <v>7.6300000000000007E-2</v>
      </c>
      <c r="M335" s="78">
        <v>8.0799999999999997E-2</v>
      </c>
      <c r="N335" s="77">
        <v>172133.96</v>
      </c>
      <c r="O335" s="77">
        <v>101.22</v>
      </c>
      <c r="P335" s="77">
        <v>62.462886960852003</v>
      </c>
      <c r="Q335" s="78">
        <v>6.4000000000000003E-3</v>
      </c>
      <c r="R335" s="78">
        <v>5.9999999999999995E-4</v>
      </c>
      <c r="W335" s="93"/>
    </row>
    <row r="336" spans="2:23">
      <c r="B336" t="s">
        <v>3291</v>
      </c>
      <c r="C336" t="s">
        <v>2356</v>
      </c>
      <c r="D336" s="92">
        <v>9327</v>
      </c>
      <c r="E336"/>
      <c r="F336" t="s">
        <v>2358</v>
      </c>
      <c r="G336" s="86">
        <v>44880</v>
      </c>
      <c r="H336" t="s">
        <v>968</v>
      </c>
      <c r="I336" s="77">
        <v>2.59</v>
      </c>
      <c r="J336" t="s">
        <v>973</v>
      </c>
      <c r="K336" t="s">
        <v>200</v>
      </c>
      <c r="L336" s="78">
        <v>6.9500000000000006E-2</v>
      </c>
      <c r="M336" s="78">
        <v>7.3200000000000001E-2</v>
      </c>
      <c r="N336" s="77">
        <v>4718.4799999999996</v>
      </c>
      <c r="O336" s="77">
        <v>102.26399933877011</v>
      </c>
      <c r="P336" s="77">
        <v>1.6869271020576</v>
      </c>
      <c r="Q336" s="78">
        <v>2.0000000000000001E-4</v>
      </c>
      <c r="R336" s="78">
        <v>0</v>
      </c>
      <c r="W336" s="93"/>
    </row>
    <row r="337" spans="2:23">
      <c r="B337" t="s">
        <v>3291</v>
      </c>
      <c r="C337" t="s">
        <v>2356</v>
      </c>
      <c r="D337" s="92">
        <v>9474</v>
      </c>
      <c r="E337"/>
      <c r="F337" t="s">
        <v>2358</v>
      </c>
      <c r="G337" s="86">
        <v>44977</v>
      </c>
      <c r="H337" t="s">
        <v>968</v>
      </c>
      <c r="I337" s="77">
        <v>2.59</v>
      </c>
      <c r="J337" t="s">
        <v>973</v>
      </c>
      <c r="K337" t="s">
        <v>200</v>
      </c>
      <c r="L337" s="78">
        <v>6.9500000000000006E-2</v>
      </c>
      <c r="M337" s="78">
        <v>7.3200000000000001E-2</v>
      </c>
      <c r="N337" s="77">
        <v>1826.64</v>
      </c>
      <c r="O337" s="77">
        <v>100.53</v>
      </c>
      <c r="P337" s="77">
        <v>0.64197788872320005</v>
      </c>
      <c r="Q337" s="78">
        <v>1E-4</v>
      </c>
      <c r="R337" s="78">
        <v>0</v>
      </c>
      <c r="W337" s="93"/>
    </row>
    <row r="338" spans="2:23">
      <c r="B338" t="s">
        <v>3291</v>
      </c>
      <c r="C338" t="s">
        <v>2356</v>
      </c>
      <c r="D338" s="92">
        <v>9571</v>
      </c>
      <c r="E338"/>
      <c r="F338" t="s">
        <v>2358</v>
      </c>
      <c r="G338" s="86">
        <v>45069</v>
      </c>
      <c r="H338" t="s">
        <v>968</v>
      </c>
      <c r="I338" s="77">
        <v>2.59</v>
      </c>
      <c r="J338" t="s">
        <v>973</v>
      </c>
      <c r="K338" t="s">
        <v>200</v>
      </c>
      <c r="L338" s="78">
        <v>6.9500000000000006E-2</v>
      </c>
      <c r="M338" s="78">
        <v>7.3200000000000001E-2</v>
      </c>
      <c r="N338" s="77">
        <v>2997.14</v>
      </c>
      <c r="O338" s="77">
        <v>101.22</v>
      </c>
      <c r="P338" s="77">
        <v>1.0605833057567999</v>
      </c>
      <c r="Q338" s="78">
        <v>1E-4</v>
      </c>
      <c r="R338" s="78">
        <v>0</v>
      </c>
      <c r="W338" s="93"/>
    </row>
    <row r="339" spans="2:23">
      <c r="B339" t="s">
        <v>3244</v>
      </c>
      <c r="C339" t="s">
        <v>2356</v>
      </c>
      <c r="D339" s="92">
        <v>93821</v>
      </c>
      <c r="E339"/>
      <c r="F339" t="s">
        <v>2358</v>
      </c>
      <c r="G339" s="86">
        <v>44341</v>
      </c>
      <c r="H339" t="s">
        <v>968</v>
      </c>
      <c r="I339" s="77">
        <v>0.48</v>
      </c>
      <c r="J339" t="s">
        <v>973</v>
      </c>
      <c r="K339" t="s">
        <v>106</v>
      </c>
      <c r="L339" s="78">
        <v>7.9399999999999998E-2</v>
      </c>
      <c r="M339" s="78">
        <v>8.9700000000000002E-2</v>
      </c>
      <c r="N339" s="77">
        <v>17691.34</v>
      </c>
      <c r="O339" s="77">
        <v>99.9</v>
      </c>
      <c r="P339" s="77">
        <v>68.025873692339999</v>
      </c>
      <c r="Q339" s="78">
        <v>7.0000000000000001E-3</v>
      </c>
      <c r="R339" s="78">
        <v>6.9999999999999999E-4</v>
      </c>
      <c r="W339" s="93"/>
    </row>
    <row r="340" spans="2:23">
      <c r="B340" t="s">
        <v>3244</v>
      </c>
      <c r="C340" t="s">
        <v>2356</v>
      </c>
      <c r="D340" s="92">
        <v>9410</v>
      </c>
      <c r="E340"/>
      <c r="F340" t="s">
        <v>2358</v>
      </c>
      <c r="G340" s="86">
        <v>44946</v>
      </c>
      <c r="H340" t="s">
        <v>968</v>
      </c>
      <c r="I340" s="77">
        <v>0.48</v>
      </c>
      <c r="J340" t="s">
        <v>973</v>
      </c>
      <c r="K340" t="s">
        <v>106</v>
      </c>
      <c r="L340" s="78">
        <v>7.9399999999999998E-2</v>
      </c>
      <c r="M340" s="78">
        <v>8.9700000000000002E-2</v>
      </c>
      <c r="N340" s="77">
        <v>49.34</v>
      </c>
      <c r="O340" s="77">
        <v>101.89785569517633</v>
      </c>
      <c r="P340" s="77">
        <v>0.19351387129799999</v>
      </c>
      <c r="Q340" s="78">
        <v>0</v>
      </c>
      <c r="R340" s="78">
        <v>0</v>
      </c>
      <c r="W340" s="93"/>
    </row>
    <row r="341" spans="2:23">
      <c r="B341" t="s">
        <v>3244</v>
      </c>
      <c r="C341" t="s">
        <v>2356</v>
      </c>
      <c r="D341" s="92">
        <v>9460</v>
      </c>
      <c r="E341"/>
      <c r="F341" t="s">
        <v>2358</v>
      </c>
      <c r="G341" s="86">
        <v>44978</v>
      </c>
      <c r="H341" t="s">
        <v>968</v>
      </c>
      <c r="I341" s="77">
        <v>0.48</v>
      </c>
      <c r="J341" t="s">
        <v>973</v>
      </c>
      <c r="K341" t="s">
        <v>106</v>
      </c>
      <c r="L341" s="78">
        <v>7.9399999999999998E-2</v>
      </c>
      <c r="M341" s="78">
        <v>8.9700000000000002E-2</v>
      </c>
      <c r="N341" s="77">
        <v>67.38</v>
      </c>
      <c r="O341" s="77">
        <v>100.03</v>
      </c>
      <c r="P341" s="77">
        <v>0.25942342368600002</v>
      </c>
      <c r="Q341" s="78">
        <v>0</v>
      </c>
      <c r="R341" s="78">
        <v>0</v>
      </c>
      <c r="W341" s="93"/>
    </row>
    <row r="342" spans="2:23">
      <c r="B342" t="s">
        <v>3244</v>
      </c>
      <c r="C342" t="s">
        <v>2356</v>
      </c>
      <c r="D342" s="92">
        <v>9511</v>
      </c>
      <c r="E342"/>
      <c r="F342" t="s">
        <v>2358</v>
      </c>
      <c r="G342" s="86">
        <v>45005</v>
      </c>
      <c r="H342" t="s">
        <v>968</v>
      </c>
      <c r="I342" s="77">
        <v>0.48</v>
      </c>
      <c r="J342" t="s">
        <v>973</v>
      </c>
      <c r="K342" t="s">
        <v>106</v>
      </c>
      <c r="L342" s="78">
        <v>7.9299999999999995E-2</v>
      </c>
      <c r="M342" s="78">
        <v>8.9599999999999999E-2</v>
      </c>
      <c r="N342" s="77">
        <v>34.99</v>
      </c>
      <c r="O342" s="77">
        <v>100.03</v>
      </c>
      <c r="P342" s="77">
        <v>0.13471691295300001</v>
      </c>
      <c r="Q342" s="78">
        <v>0</v>
      </c>
      <c r="R342" s="78">
        <v>0</v>
      </c>
      <c r="W342" s="93"/>
    </row>
    <row r="343" spans="2:23">
      <c r="B343" t="s">
        <v>3244</v>
      </c>
      <c r="C343" t="s">
        <v>2356</v>
      </c>
      <c r="D343" s="92">
        <v>9540</v>
      </c>
      <c r="E343"/>
      <c r="F343" t="s">
        <v>2358</v>
      </c>
      <c r="G343" s="86">
        <v>45036</v>
      </c>
      <c r="H343" t="s">
        <v>968</v>
      </c>
      <c r="I343" s="77">
        <v>0.48</v>
      </c>
      <c r="J343" t="s">
        <v>973</v>
      </c>
      <c r="K343" t="s">
        <v>106</v>
      </c>
      <c r="L343" s="78">
        <v>7.9399999999999998E-2</v>
      </c>
      <c r="M343" s="78">
        <v>8.9700000000000002E-2</v>
      </c>
      <c r="N343" s="77">
        <v>127.85</v>
      </c>
      <c r="O343" s="77">
        <v>100.03</v>
      </c>
      <c r="P343" s="77">
        <v>0.49224227839500001</v>
      </c>
      <c r="Q343" s="78">
        <v>1E-4</v>
      </c>
      <c r="R343" s="78">
        <v>0</v>
      </c>
      <c r="W343" s="93"/>
    </row>
    <row r="344" spans="2:23">
      <c r="B344" t="s">
        <v>3244</v>
      </c>
      <c r="C344" t="s">
        <v>2356</v>
      </c>
      <c r="D344" s="92">
        <v>9562</v>
      </c>
      <c r="E344"/>
      <c r="F344" t="s">
        <v>2358</v>
      </c>
      <c r="G344" s="86">
        <v>45068</v>
      </c>
      <c r="H344" t="s">
        <v>968</v>
      </c>
      <c r="I344" s="77">
        <v>0.48</v>
      </c>
      <c r="J344" t="s">
        <v>973</v>
      </c>
      <c r="K344" t="s">
        <v>106</v>
      </c>
      <c r="L344" s="78">
        <v>7.9399999999999998E-2</v>
      </c>
      <c r="M344" s="78">
        <v>8.9700000000000002E-2</v>
      </c>
      <c r="N344" s="77">
        <v>69.09</v>
      </c>
      <c r="O344" s="77">
        <v>100.03</v>
      </c>
      <c r="P344" s="77">
        <v>0.26600718822300001</v>
      </c>
      <c r="Q344" s="78">
        <v>0</v>
      </c>
      <c r="R344" s="78">
        <v>0</v>
      </c>
      <c r="W344" s="93"/>
    </row>
    <row r="345" spans="2:23">
      <c r="B345" t="s">
        <v>3244</v>
      </c>
      <c r="C345" t="s">
        <v>2356</v>
      </c>
      <c r="D345" s="92">
        <v>9603</v>
      </c>
      <c r="E345"/>
      <c r="F345" t="s">
        <v>2358</v>
      </c>
      <c r="G345" s="86">
        <v>45097</v>
      </c>
      <c r="H345" t="s">
        <v>968</v>
      </c>
      <c r="I345" s="77">
        <v>0.48</v>
      </c>
      <c r="J345" t="s">
        <v>973</v>
      </c>
      <c r="K345" t="s">
        <v>106</v>
      </c>
      <c r="L345" s="78">
        <v>7.9399999999999998E-2</v>
      </c>
      <c r="M345" s="78">
        <v>8.9700000000000002E-2</v>
      </c>
      <c r="N345" s="77">
        <v>53.96</v>
      </c>
      <c r="O345" s="77">
        <v>100.53</v>
      </c>
      <c r="P345" s="77">
        <v>0.20879280781199999</v>
      </c>
      <c r="Q345" s="78">
        <v>0</v>
      </c>
      <c r="R345" s="78">
        <v>0</v>
      </c>
      <c r="W345" s="93"/>
    </row>
    <row r="346" spans="2:23">
      <c r="B346" t="s">
        <v>3244</v>
      </c>
      <c r="C346" t="s">
        <v>2356</v>
      </c>
      <c r="D346" s="92">
        <v>9659</v>
      </c>
      <c r="E346"/>
      <c r="F346" t="s">
        <v>2358</v>
      </c>
      <c r="G346" s="86">
        <v>45159</v>
      </c>
      <c r="H346" t="s">
        <v>968</v>
      </c>
      <c r="I346" s="77">
        <v>0.48</v>
      </c>
      <c r="J346" t="s">
        <v>973</v>
      </c>
      <c r="K346" t="s">
        <v>106</v>
      </c>
      <c r="L346" s="78">
        <v>7.9399999999999998E-2</v>
      </c>
      <c r="M346" s="78">
        <v>8.9700000000000002E-2</v>
      </c>
      <c r="N346" s="77">
        <v>132.41</v>
      </c>
      <c r="O346" s="77">
        <v>100.02</v>
      </c>
      <c r="P346" s="77">
        <v>0.50974801921799995</v>
      </c>
      <c r="Q346" s="78">
        <v>1E-4</v>
      </c>
      <c r="R346" s="78">
        <v>0</v>
      </c>
      <c r="W346" s="93"/>
    </row>
    <row r="347" spans="2:23">
      <c r="B347" t="s">
        <v>3244</v>
      </c>
      <c r="C347" t="s">
        <v>2356</v>
      </c>
      <c r="D347" s="92">
        <v>9749</v>
      </c>
      <c r="E347"/>
      <c r="F347" t="s">
        <v>2358</v>
      </c>
      <c r="G347" s="86">
        <v>45189</v>
      </c>
      <c r="H347" t="s">
        <v>968</v>
      </c>
      <c r="I347" s="77">
        <v>0.48</v>
      </c>
      <c r="J347" t="s">
        <v>973</v>
      </c>
      <c r="K347" t="s">
        <v>106</v>
      </c>
      <c r="L347" s="78">
        <v>7.9399999999999998E-2</v>
      </c>
      <c r="M347" s="78">
        <v>8.9700000000000002E-2</v>
      </c>
      <c r="N347" s="77">
        <v>66.81</v>
      </c>
      <c r="O347" s="77">
        <v>99.9</v>
      </c>
      <c r="P347" s="77">
        <v>0.25689453830999998</v>
      </c>
      <c r="Q347" s="78">
        <v>0</v>
      </c>
      <c r="R347" s="78">
        <v>0</v>
      </c>
      <c r="W347" s="93"/>
    </row>
    <row r="348" spans="2:23">
      <c r="B348" t="s">
        <v>3241</v>
      </c>
      <c r="C348" t="s">
        <v>2356</v>
      </c>
      <c r="D348" s="92">
        <v>9459</v>
      </c>
      <c r="E348"/>
      <c r="F348" t="s">
        <v>867</v>
      </c>
      <c r="G348" s="86">
        <v>44195</v>
      </c>
      <c r="H348" t="s">
        <v>968</v>
      </c>
      <c r="I348" s="77">
        <v>2.79</v>
      </c>
      <c r="J348" t="s">
        <v>973</v>
      </c>
      <c r="K348" t="s">
        <v>113</v>
      </c>
      <c r="L348" s="78">
        <v>7.5300000000000006E-2</v>
      </c>
      <c r="M348" s="78">
        <v>7.5499999999999998E-2</v>
      </c>
      <c r="N348" s="77">
        <v>8343.32</v>
      </c>
      <c r="O348" s="77">
        <v>100.6</v>
      </c>
      <c r="P348" s="77">
        <v>39.451403637976</v>
      </c>
      <c r="Q348" s="78">
        <v>4.1000000000000003E-3</v>
      </c>
      <c r="R348" s="78">
        <v>4.0000000000000002E-4</v>
      </c>
      <c r="W348" s="93"/>
    </row>
    <row r="349" spans="2:23">
      <c r="B349" t="s">
        <v>3241</v>
      </c>
      <c r="C349" t="s">
        <v>2356</v>
      </c>
      <c r="D349" s="92">
        <v>9448</v>
      </c>
      <c r="E349"/>
      <c r="F349" t="s">
        <v>867</v>
      </c>
      <c r="G349" s="86">
        <v>43788</v>
      </c>
      <c r="H349" t="s">
        <v>968</v>
      </c>
      <c r="I349" s="77">
        <v>2.85</v>
      </c>
      <c r="J349" t="s">
        <v>973</v>
      </c>
      <c r="K349" t="s">
        <v>110</v>
      </c>
      <c r="L349" s="78">
        <v>5.8200000000000002E-2</v>
      </c>
      <c r="M349" s="78">
        <v>5.8900000000000001E-2</v>
      </c>
      <c r="N349" s="77">
        <v>32084.45</v>
      </c>
      <c r="O349" s="77">
        <v>101.81</v>
      </c>
      <c r="P349" s="77">
        <v>132.53896194633799</v>
      </c>
      <c r="Q349" s="78">
        <v>1.37E-2</v>
      </c>
      <c r="R349" s="78">
        <v>1.4E-3</v>
      </c>
      <c r="W349" s="93"/>
    </row>
    <row r="350" spans="2:23">
      <c r="B350" t="s">
        <v>3241</v>
      </c>
      <c r="C350" t="s">
        <v>2356</v>
      </c>
      <c r="D350" s="92">
        <v>9617</v>
      </c>
      <c r="E350"/>
      <c r="F350" t="s">
        <v>867</v>
      </c>
      <c r="G350" s="86">
        <v>45099</v>
      </c>
      <c r="H350" t="s">
        <v>968</v>
      </c>
      <c r="I350" s="77">
        <v>2.85</v>
      </c>
      <c r="J350" t="s">
        <v>973</v>
      </c>
      <c r="K350" t="s">
        <v>110</v>
      </c>
      <c r="L350" s="78">
        <v>5.8200000000000002E-2</v>
      </c>
      <c r="M350" s="78">
        <v>5.9299999999999999E-2</v>
      </c>
      <c r="N350" s="77">
        <v>557.95000000000005</v>
      </c>
      <c r="O350" s="77">
        <v>100</v>
      </c>
      <c r="P350" s="77">
        <v>2.2638821249999999</v>
      </c>
      <c r="Q350" s="78">
        <v>2.0000000000000001E-4</v>
      </c>
      <c r="R350" s="78">
        <v>0</v>
      </c>
      <c r="W350" s="93"/>
    </row>
    <row r="351" spans="2:23">
      <c r="B351" t="s">
        <v>3242</v>
      </c>
      <c r="C351" t="s">
        <v>2356</v>
      </c>
      <c r="D351" s="92">
        <v>9047</v>
      </c>
      <c r="E351"/>
      <c r="F351" t="s">
        <v>867</v>
      </c>
      <c r="G351" s="86">
        <v>44677</v>
      </c>
      <c r="H351" t="s">
        <v>968</v>
      </c>
      <c r="I351" s="77">
        <v>2.74</v>
      </c>
      <c r="J351" t="s">
        <v>973</v>
      </c>
      <c r="K351" t="s">
        <v>202</v>
      </c>
      <c r="L351" s="78">
        <v>0.1149</v>
      </c>
      <c r="M351" s="78">
        <v>0.1217</v>
      </c>
      <c r="N351" s="77">
        <v>52486.71</v>
      </c>
      <c r="O351" s="77">
        <v>102.82</v>
      </c>
      <c r="P351" s="77">
        <v>19.347110427086999</v>
      </c>
      <c r="Q351" s="78">
        <v>2E-3</v>
      </c>
      <c r="R351" s="78">
        <v>2.0000000000000001E-4</v>
      </c>
      <c r="W351" s="93"/>
    </row>
    <row r="352" spans="2:23">
      <c r="B352" t="s">
        <v>3242</v>
      </c>
      <c r="C352" t="s">
        <v>2356</v>
      </c>
      <c r="D352" s="92">
        <v>9048</v>
      </c>
      <c r="E352"/>
      <c r="F352" t="s">
        <v>867</v>
      </c>
      <c r="G352" s="86">
        <v>44677</v>
      </c>
      <c r="H352" t="s">
        <v>968</v>
      </c>
      <c r="I352" s="77">
        <v>2.93</v>
      </c>
      <c r="J352" t="s">
        <v>973</v>
      </c>
      <c r="K352" t="s">
        <v>202</v>
      </c>
      <c r="L352" s="78">
        <v>7.5700000000000003E-2</v>
      </c>
      <c r="M352" s="78">
        <v>7.8899999999999998E-2</v>
      </c>
      <c r="N352" s="77">
        <v>168499.79</v>
      </c>
      <c r="O352" s="77">
        <v>101.86</v>
      </c>
      <c r="P352" s="77">
        <v>61.530748164698998</v>
      </c>
      <c r="Q352" s="78">
        <v>6.4000000000000003E-3</v>
      </c>
      <c r="R352" s="78">
        <v>5.9999999999999995E-4</v>
      </c>
      <c r="W352" s="93"/>
    </row>
    <row r="353" spans="2:23">
      <c r="B353" t="s">
        <v>3242</v>
      </c>
      <c r="C353" t="s">
        <v>2356</v>
      </c>
      <c r="D353" s="92">
        <v>9074</v>
      </c>
      <c r="E353"/>
      <c r="F353" t="s">
        <v>867</v>
      </c>
      <c r="G353" s="86">
        <v>44684</v>
      </c>
      <c r="H353" t="s">
        <v>968</v>
      </c>
      <c r="I353" s="77">
        <v>2.92</v>
      </c>
      <c r="J353" t="s">
        <v>973</v>
      </c>
      <c r="K353" t="s">
        <v>202</v>
      </c>
      <c r="L353" s="78">
        <v>7.7700000000000005E-2</v>
      </c>
      <c r="M353" s="78">
        <v>8.8700000000000001E-2</v>
      </c>
      <c r="N353" s="77">
        <v>8523.89</v>
      </c>
      <c r="O353" s="77">
        <v>101.96</v>
      </c>
      <c r="P353" s="77">
        <v>3.115708530474</v>
      </c>
      <c r="Q353" s="78">
        <v>2.9999999999999997E-4</v>
      </c>
      <c r="R353" s="78">
        <v>0</v>
      </c>
      <c r="W353" s="93"/>
    </row>
    <row r="354" spans="2:23">
      <c r="B354" t="s">
        <v>3242</v>
      </c>
      <c r="C354" t="s">
        <v>2356</v>
      </c>
      <c r="D354" s="92">
        <v>9220</v>
      </c>
      <c r="E354"/>
      <c r="F354" t="s">
        <v>867</v>
      </c>
      <c r="G354" s="86">
        <v>44811</v>
      </c>
      <c r="H354" t="s">
        <v>968</v>
      </c>
      <c r="I354" s="77">
        <v>2.95</v>
      </c>
      <c r="J354" t="s">
        <v>973</v>
      </c>
      <c r="K354" t="s">
        <v>202</v>
      </c>
      <c r="L354" s="78">
        <v>7.9600000000000004E-2</v>
      </c>
      <c r="M354" s="78">
        <v>7.9899999999999999E-2</v>
      </c>
      <c r="N354" s="77">
        <v>12613.67</v>
      </c>
      <c r="O354" s="77">
        <v>101.42</v>
      </c>
      <c r="P354" s="77">
        <v>4.5862131048689996</v>
      </c>
      <c r="Q354" s="78">
        <v>5.0000000000000001E-4</v>
      </c>
      <c r="R354" s="78">
        <v>0</v>
      </c>
      <c r="W354" s="93"/>
    </row>
    <row r="355" spans="2:23">
      <c r="B355" t="s">
        <v>3242</v>
      </c>
      <c r="C355" t="s">
        <v>2356</v>
      </c>
      <c r="D355" s="92">
        <v>9599</v>
      </c>
      <c r="E355"/>
      <c r="F355" t="s">
        <v>867</v>
      </c>
      <c r="G355" s="86">
        <v>45089</v>
      </c>
      <c r="H355" t="s">
        <v>968</v>
      </c>
      <c r="I355" s="77">
        <v>2.95</v>
      </c>
      <c r="J355" t="s">
        <v>973</v>
      </c>
      <c r="K355" t="s">
        <v>202</v>
      </c>
      <c r="L355" s="78">
        <v>0.08</v>
      </c>
      <c r="M355" s="78">
        <v>8.3099999999999993E-2</v>
      </c>
      <c r="N355" s="77">
        <v>12019.3</v>
      </c>
      <c r="O355" s="77">
        <v>100.45</v>
      </c>
      <c r="P355" s="77">
        <v>4.3283091857249998</v>
      </c>
      <c r="Q355" s="78">
        <v>4.0000000000000002E-4</v>
      </c>
      <c r="R355" s="78">
        <v>0</v>
      </c>
      <c r="W355" s="93"/>
    </row>
    <row r="356" spans="2:23">
      <c r="B356" t="s">
        <v>3242</v>
      </c>
      <c r="C356" t="s">
        <v>2356</v>
      </c>
      <c r="D356" s="92">
        <v>9748</v>
      </c>
      <c r="E356"/>
      <c r="F356" t="s">
        <v>867</v>
      </c>
      <c r="G356" s="86">
        <v>45180</v>
      </c>
      <c r="H356" t="s">
        <v>968</v>
      </c>
      <c r="I356" s="77">
        <v>2.95</v>
      </c>
      <c r="J356" t="s">
        <v>973</v>
      </c>
      <c r="K356" t="s">
        <v>202</v>
      </c>
      <c r="L356" s="78">
        <v>0.08</v>
      </c>
      <c r="M356" s="78">
        <v>8.3699999999999997E-2</v>
      </c>
      <c r="N356" s="77">
        <v>17404.55</v>
      </c>
      <c r="O356" s="77">
        <v>100.3</v>
      </c>
      <c r="P356" s="77">
        <v>6.2582497685250003</v>
      </c>
      <c r="Q356" s="78">
        <v>5.9999999999999995E-4</v>
      </c>
      <c r="R356" s="78">
        <v>1E-4</v>
      </c>
      <c r="W356" s="93"/>
    </row>
    <row r="357" spans="2:23">
      <c r="B357" t="s">
        <v>3292</v>
      </c>
      <c r="C357" t="s">
        <v>2356</v>
      </c>
      <c r="D357" s="92">
        <v>7088</v>
      </c>
      <c r="E357"/>
      <c r="F357" t="s">
        <v>839</v>
      </c>
      <c r="G357" s="86">
        <v>43684</v>
      </c>
      <c r="H357" t="s">
        <v>211</v>
      </c>
      <c r="I357" s="77">
        <v>7.21</v>
      </c>
      <c r="J357" t="s">
        <v>854</v>
      </c>
      <c r="K357" t="s">
        <v>106</v>
      </c>
      <c r="L357" s="78">
        <v>4.36E-2</v>
      </c>
      <c r="M357" s="78">
        <v>3.7900000000000003E-2</v>
      </c>
      <c r="N357" s="77">
        <v>18155.95</v>
      </c>
      <c r="O357" s="77">
        <v>105.35</v>
      </c>
      <c r="P357" s="77">
        <v>73.620952007924998</v>
      </c>
      <c r="Q357" s="78">
        <v>7.6E-3</v>
      </c>
      <c r="R357" s="78">
        <v>8.0000000000000004E-4</v>
      </c>
      <c r="W357" s="93"/>
    </row>
    <row r="358" spans="2:23">
      <c r="B358" t="s">
        <v>3293</v>
      </c>
      <c r="C358" t="s">
        <v>2356</v>
      </c>
      <c r="D358" s="92">
        <v>7310</v>
      </c>
      <c r="E358"/>
      <c r="F358" t="s">
        <v>965</v>
      </c>
      <c r="G358" s="86">
        <v>43811</v>
      </c>
      <c r="H358" t="s">
        <v>307</v>
      </c>
      <c r="I358" s="77">
        <v>7.07</v>
      </c>
      <c r="J358" t="s">
        <v>854</v>
      </c>
      <c r="K358" t="s">
        <v>106</v>
      </c>
      <c r="L358" s="78">
        <v>4.48E-2</v>
      </c>
      <c r="M358" s="78">
        <v>7.0499999999999993E-2</v>
      </c>
      <c r="N358" s="77">
        <v>5897.42</v>
      </c>
      <c r="O358" s="77">
        <v>87</v>
      </c>
      <c r="P358" s="77">
        <v>19.7482775346</v>
      </c>
      <c r="Q358" s="78">
        <v>2E-3</v>
      </c>
      <c r="R358" s="78">
        <v>2.0000000000000001E-4</v>
      </c>
      <c r="W358" s="93"/>
    </row>
    <row r="359" spans="2:23">
      <c r="B359" t="s">
        <v>3290</v>
      </c>
      <c r="C359" t="s">
        <v>2356</v>
      </c>
      <c r="D359" s="92">
        <v>6932</v>
      </c>
      <c r="E359"/>
      <c r="F359" t="s">
        <v>3309</v>
      </c>
      <c r="G359" s="86">
        <v>43098</v>
      </c>
      <c r="H359" t="s">
        <v>210</v>
      </c>
      <c r="I359" s="77">
        <v>1.49</v>
      </c>
      <c r="J359" t="s">
        <v>854</v>
      </c>
      <c r="K359" t="s">
        <v>106</v>
      </c>
      <c r="L359" s="78">
        <v>8.1699999999999995E-2</v>
      </c>
      <c r="M359" s="78">
        <v>7.0699999999999999E-2</v>
      </c>
      <c r="N359" s="77">
        <v>12885.63</v>
      </c>
      <c r="O359" s="77">
        <v>103.71</v>
      </c>
      <c r="P359" s="77">
        <v>51.436830774176997</v>
      </c>
      <c r="Q359" s="78">
        <v>5.3E-3</v>
      </c>
      <c r="R359" s="78">
        <v>5.0000000000000001E-4</v>
      </c>
      <c r="W359" s="93"/>
    </row>
    <row r="360" spans="2:23">
      <c r="B360" t="s">
        <v>3290</v>
      </c>
      <c r="C360" t="s">
        <v>2356</v>
      </c>
      <c r="D360" s="92">
        <v>7291</v>
      </c>
      <c r="E360"/>
      <c r="F360" t="s">
        <v>3309</v>
      </c>
      <c r="G360" s="86">
        <v>43798</v>
      </c>
      <c r="H360" t="s">
        <v>210</v>
      </c>
      <c r="I360" s="77">
        <v>1.49</v>
      </c>
      <c r="J360" t="s">
        <v>854</v>
      </c>
      <c r="K360" t="s">
        <v>106</v>
      </c>
      <c r="L360" s="78">
        <v>8.1699999999999995E-2</v>
      </c>
      <c r="M360" s="78">
        <v>7.9399999999999998E-2</v>
      </c>
      <c r="N360" s="77">
        <v>757.98</v>
      </c>
      <c r="O360" s="77">
        <v>103.6</v>
      </c>
      <c r="P360" s="77">
        <v>3.0224937607200002</v>
      </c>
      <c r="Q360" s="78">
        <v>2.9999999999999997E-4</v>
      </c>
      <c r="R360" s="78">
        <v>0</v>
      </c>
      <c r="W360" s="93"/>
    </row>
    <row r="361" spans="2:23">
      <c r="B361" t="s">
        <v>3298</v>
      </c>
      <c r="C361" t="s">
        <v>2356</v>
      </c>
      <c r="D361" s="92">
        <v>6872</v>
      </c>
      <c r="E361"/>
      <c r="F361" t="s">
        <v>3309</v>
      </c>
      <c r="G361" s="86">
        <v>43570</v>
      </c>
      <c r="H361" t="s">
        <v>210</v>
      </c>
      <c r="I361" s="77">
        <v>2.42</v>
      </c>
      <c r="J361" t="s">
        <v>854</v>
      </c>
      <c r="K361" t="s">
        <v>106</v>
      </c>
      <c r="L361" s="78">
        <v>7.6700000000000004E-2</v>
      </c>
      <c r="M361" s="78">
        <v>7.4899999999999994E-2</v>
      </c>
      <c r="N361" s="77">
        <v>7751.25</v>
      </c>
      <c r="O361" s="77">
        <v>102.3</v>
      </c>
      <c r="P361" s="77">
        <v>30.52075615875</v>
      </c>
      <c r="Q361" s="78">
        <v>3.2000000000000002E-3</v>
      </c>
      <c r="R361" s="78">
        <v>2.9999999999999997E-4</v>
      </c>
      <c r="W361" s="93"/>
    </row>
    <row r="362" spans="2:23">
      <c r="B362" t="s">
        <v>3298</v>
      </c>
      <c r="C362" t="s">
        <v>2356</v>
      </c>
      <c r="D362" s="92">
        <v>6812</v>
      </c>
      <c r="E362"/>
      <c r="F362" t="s">
        <v>3309</v>
      </c>
      <c r="G362" s="86">
        <v>43536</v>
      </c>
      <c r="H362" t="s">
        <v>210</v>
      </c>
      <c r="I362" s="77">
        <v>2.42</v>
      </c>
      <c r="J362" t="s">
        <v>854</v>
      </c>
      <c r="K362" t="s">
        <v>106</v>
      </c>
      <c r="L362" s="78">
        <v>7.6700000000000004E-2</v>
      </c>
      <c r="M362" s="78">
        <v>7.4899999999999994E-2</v>
      </c>
      <c r="N362" s="77">
        <v>9606.57</v>
      </c>
      <c r="O362" s="77">
        <v>102.29</v>
      </c>
      <c r="P362" s="77">
        <v>37.822431183596997</v>
      </c>
      <c r="Q362" s="78">
        <v>3.8999999999999998E-3</v>
      </c>
      <c r="R362" s="78">
        <v>4.0000000000000002E-4</v>
      </c>
      <c r="W362" s="93"/>
    </row>
    <row r="363" spans="2:23">
      <c r="B363" t="s">
        <v>3298</v>
      </c>
      <c r="C363" t="s">
        <v>2356</v>
      </c>
      <c r="D363" s="92">
        <v>7258</v>
      </c>
      <c r="E363"/>
      <c r="F363" t="s">
        <v>3309</v>
      </c>
      <c r="G363" s="86">
        <v>43774</v>
      </c>
      <c r="H363" t="s">
        <v>210</v>
      </c>
      <c r="I363" s="77">
        <v>2.42</v>
      </c>
      <c r="J363" t="s">
        <v>854</v>
      </c>
      <c r="K363" t="s">
        <v>106</v>
      </c>
      <c r="L363" s="78">
        <v>7.6700000000000004E-2</v>
      </c>
      <c r="M363" s="78">
        <v>7.3099999999999998E-2</v>
      </c>
      <c r="N363" s="77">
        <v>7078.9</v>
      </c>
      <c r="O363" s="77">
        <v>102.3</v>
      </c>
      <c r="P363" s="77">
        <v>27.873359880300001</v>
      </c>
      <c r="Q363" s="78">
        <v>2.8999999999999998E-3</v>
      </c>
      <c r="R363" s="78">
        <v>2.9999999999999997E-4</v>
      </c>
      <c r="W363" s="93"/>
    </row>
    <row r="364" spans="2:23">
      <c r="B364" t="s">
        <v>3301</v>
      </c>
      <c r="C364" t="s">
        <v>2356</v>
      </c>
      <c r="D364" s="92">
        <v>6861</v>
      </c>
      <c r="E364"/>
      <c r="F364" t="s">
        <v>3309</v>
      </c>
      <c r="G364" s="86">
        <v>43563</v>
      </c>
      <c r="H364" t="s">
        <v>210</v>
      </c>
      <c r="I364" s="77">
        <v>0.52</v>
      </c>
      <c r="J364" t="s">
        <v>894</v>
      </c>
      <c r="K364" t="s">
        <v>106</v>
      </c>
      <c r="L364" s="78">
        <v>8.0299999999999996E-2</v>
      </c>
      <c r="M364" s="78">
        <v>8.9899999999999994E-2</v>
      </c>
      <c r="N364" s="77">
        <v>52461.05</v>
      </c>
      <c r="O364" s="77">
        <v>100.34</v>
      </c>
      <c r="P364" s="77">
        <v>202.60911822693001</v>
      </c>
      <c r="Q364" s="78">
        <v>2.0899999999999998E-2</v>
      </c>
      <c r="R364" s="78">
        <v>2.0999999999999999E-3</v>
      </c>
      <c r="W364" s="93"/>
    </row>
    <row r="365" spans="2:23">
      <c r="B365" t="s">
        <v>3290</v>
      </c>
      <c r="C365" t="s">
        <v>2356</v>
      </c>
      <c r="D365" s="92">
        <v>9335</v>
      </c>
      <c r="E365"/>
      <c r="F365" t="s">
        <v>3309</v>
      </c>
      <c r="G365" s="86">
        <v>44064</v>
      </c>
      <c r="H365" t="s">
        <v>210</v>
      </c>
      <c r="I365" s="77">
        <v>2.4300000000000002</v>
      </c>
      <c r="J365" t="s">
        <v>854</v>
      </c>
      <c r="K365" t="s">
        <v>106</v>
      </c>
      <c r="L365" s="78">
        <v>8.9200000000000002E-2</v>
      </c>
      <c r="M365" s="78">
        <v>0.1023</v>
      </c>
      <c r="N365" s="77">
        <v>44758.99</v>
      </c>
      <c r="O365" s="77">
        <v>98.9</v>
      </c>
      <c r="P365" s="77">
        <v>170.38230163239001</v>
      </c>
      <c r="Q365" s="78">
        <v>1.7600000000000001E-2</v>
      </c>
      <c r="R365" s="78">
        <v>1.8E-3</v>
      </c>
      <c r="W365" s="93"/>
    </row>
    <row r="366" spans="2:23">
      <c r="B366" t="s">
        <v>3290</v>
      </c>
      <c r="C366" t="s">
        <v>2356</v>
      </c>
      <c r="D366" s="92">
        <v>464740</v>
      </c>
      <c r="E366"/>
      <c r="F366" t="s">
        <v>3309</v>
      </c>
      <c r="G366" s="86">
        <v>42817</v>
      </c>
      <c r="H366" t="s">
        <v>210</v>
      </c>
      <c r="I366" s="77">
        <v>1.59</v>
      </c>
      <c r="J366" t="s">
        <v>854</v>
      </c>
      <c r="K366" t="s">
        <v>106</v>
      </c>
      <c r="L366" s="78">
        <v>5.7799999999999997E-2</v>
      </c>
      <c r="M366" s="78">
        <v>8.6400000000000005E-2</v>
      </c>
      <c r="N366" s="77">
        <v>4754.8900000000003</v>
      </c>
      <c r="O366" s="77">
        <v>97.41</v>
      </c>
      <c r="P366" s="77">
        <v>17.827560905300999</v>
      </c>
      <c r="Q366" s="78">
        <v>1.8E-3</v>
      </c>
      <c r="R366" s="78">
        <v>2.0000000000000001E-4</v>
      </c>
      <c r="W366" s="93"/>
    </row>
    <row r="367" spans="2:23">
      <c r="B367" t="s">
        <v>3296</v>
      </c>
      <c r="C367" t="s">
        <v>2356</v>
      </c>
      <c r="D367" s="92">
        <v>491862</v>
      </c>
      <c r="E367"/>
      <c r="F367" t="s">
        <v>3309</v>
      </c>
      <c r="G367" s="86">
        <v>43083</v>
      </c>
      <c r="H367" t="s">
        <v>210</v>
      </c>
      <c r="I367" s="77">
        <v>0.53</v>
      </c>
      <c r="J367" t="s">
        <v>854</v>
      </c>
      <c r="K367" t="s">
        <v>116</v>
      </c>
      <c r="L367" s="78">
        <v>7.0499999999999993E-2</v>
      </c>
      <c r="M367" s="78">
        <v>7.8E-2</v>
      </c>
      <c r="N367" s="77">
        <v>1285.17</v>
      </c>
      <c r="O367" s="77">
        <v>101.57</v>
      </c>
      <c r="P367" s="77">
        <v>3.7274188410794999</v>
      </c>
      <c r="Q367" s="78">
        <v>4.0000000000000002E-4</v>
      </c>
      <c r="R367" s="78">
        <v>0</v>
      </c>
      <c r="W367" s="93"/>
    </row>
    <row r="368" spans="2:23">
      <c r="B368" t="s">
        <v>3296</v>
      </c>
      <c r="C368" t="s">
        <v>2356</v>
      </c>
      <c r="D368" s="92">
        <v>491863</v>
      </c>
      <c r="E368"/>
      <c r="F368" t="s">
        <v>3309</v>
      </c>
      <c r="G368" s="86">
        <v>43083</v>
      </c>
      <c r="H368" t="s">
        <v>210</v>
      </c>
      <c r="I368" s="77">
        <v>5.04</v>
      </c>
      <c r="J368" t="s">
        <v>854</v>
      </c>
      <c r="K368" t="s">
        <v>116</v>
      </c>
      <c r="L368" s="78">
        <v>7.1999999999999995E-2</v>
      </c>
      <c r="M368" s="78">
        <v>7.4700000000000003E-2</v>
      </c>
      <c r="N368" s="77">
        <v>2786.09</v>
      </c>
      <c r="O368" s="77">
        <v>101.98</v>
      </c>
      <c r="P368" s="77">
        <v>8.1132024589010001</v>
      </c>
      <c r="Q368" s="78">
        <v>8.0000000000000004E-4</v>
      </c>
      <c r="R368" s="78">
        <v>1E-4</v>
      </c>
      <c r="W368" s="93"/>
    </row>
    <row r="369" spans="2:23">
      <c r="B369" t="s">
        <v>3296</v>
      </c>
      <c r="C369" t="s">
        <v>2356</v>
      </c>
      <c r="D369" s="92">
        <v>491864</v>
      </c>
      <c r="E369"/>
      <c r="F369" t="s">
        <v>3309</v>
      </c>
      <c r="G369" s="86">
        <v>43083</v>
      </c>
      <c r="H369" t="s">
        <v>210</v>
      </c>
      <c r="I369" s="77">
        <v>5.22</v>
      </c>
      <c r="J369" t="s">
        <v>854</v>
      </c>
      <c r="K369" t="s">
        <v>116</v>
      </c>
      <c r="L369" s="78">
        <v>4.4999999999999998E-2</v>
      </c>
      <c r="M369" s="78">
        <v>7.51E-2</v>
      </c>
      <c r="N369" s="77">
        <v>11144.37</v>
      </c>
      <c r="O369" s="77">
        <v>87.21</v>
      </c>
      <c r="P369" s="77">
        <v>27.752618997373499</v>
      </c>
      <c r="Q369" s="78">
        <v>2.8999999999999998E-3</v>
      </c>
      <c r="R369" s="78">
        <v>2.9999999999999997E-4</v>
      </c>
      <c r="W369" s="93"/>
    </row>
    <row r="370" spans="2:23">
      <c r="B370" t="s">
        <v>3307</v>
      </c>
      <c r="C370" t="s">
        <v>2356</v>
      </c>
      <c r="D370" s="92">
        <v>9186</v>
      </c>
      <c r="E370"/>
      <c r="F370" t="s">
        <v>3309</v>
      </c>
      <c r="G370" s="86">
        <v>44778</v>
      </c>
      <c r="H370" t="s">
        <v>210</v>
      </c>
      <c r="I370" s="77">
        <v>3.39</v>
      </c>
      <c r="J370" t="s">
        <v>884</v>
      </c>
      <c r="K370" t="s">
        <v>110</v>
      </c>
      <c r="L370" s="78">
        <v>7.1900000000000006E-2</v>
      </c>
      <c r="M370" s="78">
        <v>7.3099999999999998E-2</v>
      </c>
      <c r="N370" s="77">
        <v>18728.77</v>
      </c>
      <c r="O370" s="77">
        <v>104.35</v>
      </c>
      <c r="P370" s="77">
        <v>79.2976355909625</v>
      </c>
      <c r="Q370" s="78">
        <v>8.2000000000000007E-3</v>
      </c>
      <c r="R370" s="78">
        <v>8.0000000000000004E-4</v>
      </c>
      <c r="W370" s="93"/>
    </row>
    <row r="371" spans="2:23">
      <c r="B371" t="s">
        <v>3307</v>
      </c>
      <c r="C371" t="s">
        <v>2356</v>
      </c>
      <c r="D371" s="92">
        <v>9187</v>
      </c>
      <c r="E371"/>
      <c r="F371" t="s">
        <v>3309</v>
      </c>
      <c r="G371" s="86">
        <v>44778</v>
      </c>
      <c r="H371" t="s">
        <v>210</v>
      </c>
      <c r="I371" s="77">
        <v>3.3</v>
      </c>
      <c r="J371" t="s">
        <v>884</v>
      </c>
      <c r="K371" t="s">
        <v>106</v>
      </c>
      <c r="L371" s="78">
        <v>8.2699999999999996E-2</v>
      </c>
      <c r="M371" s="78">
        <v>8.9099999999999999E-2</v>
      </c>
      <c r="N371" s="77">
        <v>51573.04</v>
      </c>
      <c r="O371" s="77">
        <v>103.9</v>
      </c>
      <c r="P371" s="77">
        <v>206.24631156743999</v>
      </c>
      <c r="Q371" s="78">
        <v>2.1299999999999999E-2</v>
      </c>
      <c r="R371" s="78">
        <v>2.0999999999999999E-3</v>
      </c>
      <c r="W371" s="93"/>
    </row>
    <row r="372" spans="2:23">
      <c r="B372" t="s">
        <v>3294</v>
      </c>
      <c r="C372" t="s">
        <v>2356</v>
      </c>
      <c r="D372" s="92">
        <v>469140</v>
      </c>
      <c r="E372"/>
      <c r="F372" t="s">
        <v>3309</v>
      </c>
      <c r="G372" s="86">
        <v>45116</v>
      </c>
      <c r="H372" t="s">
        <v>210</v>
      </c>
      <c r="I372" s="77">
        <v>0.73</v>
      </c>
      <c r="J372" t="s">
        <v>854</v>
      </c>
      <c r="K372" t="s">
        <v>106</v>
      </c>
      <c r="L372" s="78">
        <v>8.1600000000000006E-2</v>
      </c>
      <c r="M372" s="78">
        <v>8.3599999999999994E-2</v>
      </c>
      <c r="N372" s="77">
        <v>3383.65</v>
      </c>
      <c r="O372" s="77">
        <v>100.28</v>
      </c>
      <c r="P372" s="77">
        <v>13.06013512278</v>
      </c>
      <c r="Q372" s="78">
        <v>1.2999999999999999E-3</v>
      </c>
      <c r="R372" s="78">
        <v>1E-4</v>
      </c>
      <c r="W372" s="93"/>
    </row>
    <row r="373" spans="2:23">
      <c r="B373" t="s">
        <v>3294</v>
      </c>
      <c r="C373" t="s">
        <v>2356</v>
      </c>
      <c r="D373" s="92">
        <v>9657</v>
      </c>
      <c r="E373"/>
      <c r="F373" t="s">
        <v>3309</v>
      </c>
      <c r="G373" s="86">
        <v>45116</v>
      </c>
      <c r="H373" t="s">
        <v>210</v>
      </c>
      <c r="I373" s="77">
        <v>0.55000000000000004</v>
      </c>
      <c r="J373" t="s">
        <v>854</v>
      </c>
      <c r="K373" t="s">
        <v>106</v>
      </c>
      <c r="L373" s="78">
        <v>8.1600000000000006E-2</v>
      </c>
      <c r="M373" s="78">
        <v>8.3599999999999994E-2</v>
      </c>
      <c r="N373" s="77">
        <v>28.15</v>
      </c>
      <c r="O373" s="77">
        <v>99</v>
      </c>
      <c r="P373" s="77">
        <v>0.10726585650000001</v>
      </c>
      <c r="Q373" s="78">
        <v>0</v>
      </c>
      <c r="R373" s="78">
        <v>0</v>
      </c>
      <c r="W373" s="93"/>
    </row>
    <row r="374" spans="2:23">
      <c r="B374" t="s">
        <v>3303</v>
      </c>
      <c r="C374" t="s">
        <v>2356</v>
      </c>
      <c r="D374" s="92">
        <v>8706</v>
      </c>
      <c r="E374"/>
      <c r="F374" t="s">
        <v>3309</v>
      </c>
      <c r="G374" s="86">
        <v>44498</v>
      </c>
      <c r="H374" t="s">
        <v>210</v>
      </c>
      <c r="I374" s="77">
        <v>3.09</v>
      </c>
      <c r="J374" t="s">
        <v>854</v>
      </c>
      <c r="K374" t="s">
        <v>106</v>
      </c>
      <c r="L374" s="78">
        <v>8.6400000000000005E-2</v>
      </c>
      <c r="M374" s="78">
        <v>8.9200000000000002E-2</v>
      </c>
      <c r="N374" s="77">
        <v>27591.37</v>
      </c>
      <c r="O374" s="77">
        <v>102.59</v>
      </c>
      <c r="P374" s="77">
        <v>108.94974197306701</v>
      </c>
      <c r="Q374" s="78">
        <v>1.12E-2</v>
      </c>
      <c r="R374" s="78">
        <v>1.1000000000000001E-3</v>
      </c>
      <c r="W374" s="93"/>
    </row>
    <row r="375" spans="2:23">
      <c r="B375" t="s">
        <v>3243</v>
      </c>
      <c r="C375" t="s">
        <v>2356</v>
      </c>
      <c r="D375" s="92">
        <v>8702</v>
      </c>
      <c r="E375"/>
      <c r="F375" t="s">
        <v>3309</v>
      </c>
      <c r="G375" s="86">
        <v>44497</v>
      </c>
      <c r="H375" t="s">
        <v>210</v>
      </c>
      <c r="I375" s="77">
        <v>0.12</v>
      </c>
      <c r="J375" t="s">
        <v>894</v>
      </c>
      <c r="K375" t="s">
        <v>106</v>
      </c>
      <c r="L375" s="78">
        <v>7.2700000000000001E-2</v>
      </c>
      <c r="M375" s="78">
        <v>7.9299999999999995E-2</v>
      </c>
      <c r="N375" s="77">
        <v>41.54</v>
      </c>
      <c r="O375" s="77">
        <v>100.23</v>
      </c>
      <c r="P375" s="77">
        <v>0.16025520115799999</v>
      </c>
      <c r="Q375" s="78">
        <v>0</v>
      </c>
      <c r="R375" s="78">
        <v>0</v>
      </c>
      <c r="W375" s="93"/>
    </row>
    <row r="376" spans="2:23">
      <c r="B376" t="s">
        <v>3243</v>
      </c>
      <c r="C376" t="s">
        <v>2356</v>
      </c>
      <c r="D376" s="92">
        <v>9118</v>
      </c>
      <c r="E376"/>
      <c r="F376" t="s">
        <v>3309</v>
      </c>
      <c r="G376" s="86">
        <v>44733</v>
      </c>
      <c r="H376" t="s">
        <v>210</v>
      </c>
      <c r="I376" s="77">
        <v>0.12</v>
      </c>
      <c r="J376" t="s">
        <v>894</v>
      </c>
      <c r="K376" t="s">
        <v>106</v>
      </c>
      <c r="L376" s="78">
        <v>7.2700000000000001E-2</v>
      </c>
      <c r="M376" s="78">
        <v>7.9299999999999995E-2</v>
      </c>
      <c r="N376" s="77">
        <v>165.4</v>
      </c>
      <c r="O376" s="77">
        <v>100.23</v>
      </c>
      <c r="P376" s="77">
        <v>0.63808883658000004</v>
      </c>
      <c r="Q376" s="78">
        <v>1E-4</v>
      </c>
      <c r="R376" s="78">
        <v>0</v>
      </c>
      <c r="W376" s="93"/>
    </row>
    <row r="377" spans="2:23">
      <c r="B377" t="s">
        <v>3243</v>
      </c>
      <c r="C377" t="s">
        <v>2356</v>
      </c>
      <c r="D377" s="92">
        <v>9233</v>
      </c>
      <c r="E377"/>
      <c r="F377" t="s">
        <v>3309</v>
      </c>
      <c r="G377" s="86">
        <v>44819</v>
      </c>
      <c r="H377" t="s">
        <v>210</v>
      </c>
      <c r="I377" s="77">
        <v>0.12</v>
      </c>
      <c r="J377" t="s">
        <v>894</v>
      </c>
      <c r="K377" t="s">
        <v>106</v>
      </c>
      <c r="L377" s="78">
        <v>7.2700000000000001E-2</v>
      </c>
      <c r="M377" s="78">
        <v>7.9299999999999995E-2</v>
      </c>
      <c r="N377" s="77">
        <v>32.47</v>
      </c>
      <c r="O377" s="77">
        <v>100.62</v>
      </c>
      <c r="P377" s="77">
        <v>0.12575188758600001</v>
      </c>
      <c r="Q377" s="78">
        <v>0</v>
      </c>
      <c r="R377" s="78">
        <v>0</v>
      </c>
      <c r="W377" s="93"/>
    </row>
    <row r="378" spans="2:23">
      <c r="B378" t="s">
        <v>3243</v>
      </c>
      <c r="C378" t="s">
        <v>2356</v>
      </c>
      <c r="D378" s="92">
        <v>9276</v>
      </c>
      <c r="E378"/>
      <c r="F378" t="s">
        <v>3309</v>
      </c>
      <c r="G378" s="86">
        <v>44854</v>
      </c>
      <c r="H378" t="s">
        <v>210</v>
      </c>
      <c r="I378" s="77">
        <v>0.12</v>
      </c>
      <c r="J378" t="s">
        <v>894</v>
      </c>
      <c r="K378" t="s">
        <v>106</v>
      </c>
      <c r="L378" s="78">
        <v>7.2700000000000001E-2</v>
      </c>
      <c r="M378" s="78">
        <v>7.9299999999999995E-2</v>
      </c>
      <c r="N378" s="77">
        <v>7.79</v>
      </c>
      <c r="O378" s="77">
        <v>100.62</v>
      </c>
      <c r="P378" s="77">
        <v>3.0169609002000001E-2</v>
      </c>
      <c r="Q378" s="78">
        <v>0</v>
      </c>
      <c r="R378" s="78">
        <v>0</v>
      </c>
      <c r="W378" s="93"/>
    </row>
    <row r="379" spans="2:23">
      <c r="B379" t="s">
        <v>3243</v>
      </c>
      <c r="C379" t="s">
        <v>2356</v>
      </c>
      <c r="D379" s="92">
        <v>9430</v>
      </c>
      <c r="E379"/>
      <c r="F379" t="s">
        <v>3309</v>
      </c>
      <c r="G379" s="86">
        <v>44950</v>
      </c>
      <c r="H379" t="s">
        <v>210</v>
      </c>
      <c r="I379" s="77">
        <v>0.12</v>
      </c>
      <c r="J379" t="s">
        <v>894</v>
      </c>
      <c r="K379" t="s">
        <v>106</v>
      </c>
      <c r="L379" s="78">
        <v>7.2700000000000001E-2</v>
      </c>
      <c r="M379" s="78">
        <v>7.9299999999999995E-2</v>
      </c>
      <c r="N379" s="77">
        <v>42.57</v>
      </c>
      <c r="O379" s="77">
        <v>100.62</v>
      </c>
      <c r="P379" s="77">
        <v>0.16486781196600001</v>
      </c>
      <c r="Q379" s="78">
        <v>0</v>
      </c>
      <c r="R379" s="78">
        <v>0</v>
      </c>
      <c r="W379" s="93"/>
    </row>
    <row r="380" spans="2:23">
      <c r="B380" t="s">
        <v>3243</v>
      </c>
      <c r="C380" t="s">
        <v>2356</v>
      </c>
      <c r="D380" s="92">
        <v>9539</v>
      </c>
      <c r="E380"/>
      <c r="F380" t="s">
        <v>3309</v>
      </c>
      <c r="G380" s="86">
        <v>45029</v>
      </c>
      <c r="H380" t="s">
        <v>210</v>
      </c>
      <c r="I380" s="77">
        <v>0.12</v>
      </c>
      <c r="J380" t="s">
        <v>894</v>
      </c>
      <c r="K380" t="s">
        <v>106</v>
      </c>
      <c r="L380" s="78">
        <v>7.2700000000000001E-2</v>
      </c>
      <c r="M380" s="78">
        <v>7.9299999999999995E-2</v>
      </c>
      <c r="N380" s="77">
        <v>14.19</v>
      </c>
      <c r="O380" s="77">
        <v>100.62</v>
      </c>
      <c r="P380" s="77">
        <v>5.4955937321999999E-2</v>
      </c>
      <c r="Q380" s="78">
        <v>0</v>
      </c>
      <c r="R380" s="78">
        <v>0</v>
      </c>
      <c r="W380" s="93"/>
    </row>
    <row r="381" spans="2:23">
      <c r="B381" t="s">
        <v>3243</v>
      </c>
      <c r="C381" t="s">
        <v>2356</v>
      </c>
      <c r="D381" s="92">
        <v>8119</v>
      </c>
      <c r="E381"/>
      <c r="F381" t="s">
        <v>3309</v>
      </c>
      <c r="G381" s="86">
        <v>44169</v>
      </c>
      <c r="H381" t="s">
        <v>210</v>
      </c>
      <c r="I381" s="77">
        <v>0.12</v>
      </c>
      <c r="J381" t="s">
        <v>894</v>
      </c>
      <c r="K381" t="s">
        <v>106</v>
      </c>
      <c r="L381" s="78">
        <v>7.2700000000000001E-2</v>
      </c>
      <c r="M381" s="78">
        <v>7.9299999999999995E-2</v>
      </c>
      <c r="N381" s="77">
        <v>132.12</v>
      </c>
      <c r="O381" s="77">
        <v>100.9</v>
      </c>
      <c r="P381" s="77">
        <v>0.51310664892000002</v>
      </c>
      <c r="Q381" s="78">
        <v>1E-4</v>
      </c>
      <c r="R381" s="78">
        <v>0</v>
      </c>
      <c r="W381" s="93"/>
    </row>
    <row r="382" spans="2:23">
      <c r="B382" t="s">
        <v>3243</v>
      </c>
      <c r="C382" t="s">
        <v>2356</v>
      </c>
      <c r="D382" s="92">
        <v>8418</v>
      </c>
      <c r="E382"/>
      <c r="F382" t="s">
        <v>3309</v>
      </c>
      <c r="G382" s="86">
        <v>44326</v>
      </c>
      <c r="H382" t="s">
        <v>210</v>
      </c>
      <c r="I382" s="77">
        <v>0.12</v>
      </c>
      <c r="J382" t="s">
        <v>894</v>
      </c>
      <c r="K382" t="s">
        <v>106</v>
      </c>
      <c r="L382" s="78">
        <v>7.2700000000000001E-2</v>
      </c>
      <c r="M382" s="78">
        <v>7.9299999999999995E-2</v>
      </c>
      <c r="N382" s="77">
        <v>27.95</v>
      </c>
      <c r="O382" s="77">
        <v>100.62</v>
      </c>
      <c r="P382" s="77">
        <v>0.10824654321</v>
      </c>
      <c r="Q382" s="78">
        <v>0</v>
      </c>
      <c r="R382" s="78">
        <v>0</v>
      </c>
      <c r="W382" s="93"/>
    </row>
    <row r="383" spans="2:23">
      <c r="B383" t="s">
        <v>3243</v>
      </c>
      <c r="C383" t="s">
        <v>2356</v>
      </c>
      <c r="D383" s="92">
        <v>8060</v>
      </c>
      <c r="E383"/>
      <c r="F383" t="s">
        <v>3309</v>
      </c>
      <c r="G383" s="86">
        <v>44150</v>
      </c>
      <c r="H383" t="s">
        <v>210</v>
      </c>
      <c r="I383" s="77">
        <v>0.12</v>
      </c>
      <c r="J383" t="s">
        <v>894</v>
      </c>
      <c r="K383" t="s">
        <v>106</v>
      </c>
      <c r="L383" s="78">
        <v>7.2700000000000001E-2</v>
      </c>
      <c r="M383" s="78">
        <v>7.9299999999999995E-2</v>
      </c>
      <c r="N383" s="77">
        <v>55724.47</v>
      </c>
      <c r="O383" s="77">
        <v>100.23</v>
      </c>
      <c r="P383" s="77">
        <v>214.97679704556899</v>
      </c>
      <c r="Q383" s="78">
        <v>2.2200000000000001E-2</v>
      </c>
      <c r="R383" s="78">
        <v>2.2000000000000001E-3</v>
      </c>
      <c r="W383" s="93"/>
    </row>
    <row r="384" spans="2:23">
      <c r="B384" t="s">
        <v>3300</v>
      </c>
      <c r="C384" t="s">
        <v>2356</v>
      </c>
      <c r="D384" s="92">
        <v>8718</v>
      </c>
      <c r="E384"/>
      <c r="F384" t="s">
        <v>3309</v>
      </c>
      <c r="G384" s="86">
        <v>44508</v>
      </c>
      <c r="H384" t="s">
        <v>210</v>
      </c>
      <c r="I384" s="77">
        <v>3.02</v>
      </c>
      <c r="J384" t="s">
        <v>854</v>
      </c>
      <c r="K384" t="s">
        <v>106</v>
      </c>
      <c r="L384" s="78">
        <v>8.7900000000000006E-2</v>
      </c>
      <c r="M384" s="78">
        <v>9.0200000000000002E-2</v>
      </c>
      <c r="N384" s="77">
        <v>46223.82</v>
      </c>
      <c r="O384" s="77">
        <v>100.57</v>
      </c>
      <c r="P384" s="77">
        <v>178.929601434126</v>
      </c>
      <c r="Q384" s="78">
        <v>1.8499999999999999E-2</v>
      </c>
      <c r="R384" s="78">
        <v>1.9E-3</v>
      </c>
      <c r="W384" s="93"/>
    </row>
    <row r="385" spans="2:23">
      <c r="B385" t="s">
        <v>3245</v>
      </c>
      <c r="C385" t="s">
        <v>2356</v>
      </c>
      <c r="D385" s="92">
        <v>8806</v>
      </c>
      <c r="E385"/>
      <c r="F385" t="s">
        <v>3309</v>
      </c>
      <c r="G385" s="86">
        <v>44137</v>
      </c>
      <c r="H385" t="s">
        <v>210</v>
      </c>
      <c r="I385" s="77">
        <v>0.94</v>
      </c>
      <c r="J385" t="s">
        <v>894</v>
      </c>
      <c r="K385" t="s">
        <v>106</v>
      </c>
      <c r="L385" s="78">
        <v>7.4399999999999994E-2</v>
      </c>
      <c r="M385" s="78">
        <v>8.8300000000000003E-2</v>
      </c>
      <c r="N385" s="77">
        <v>63958.95</v>
      </c>
      <c r="O385" s="77">
        <v>99.67</v>
      </c>
      <c r="P385" s="77">
        <v>245.365611154785</v>
      </c>
      <c r="Q385" s="78">
        <v>2.53E-2</v>
      </c>
      <c r="R385" s="78">
        <v>2.5000000000000001E-3</v>
      </c>
      <c r="W385" s="93"/>
    </row>
    <row r="386" spans="2:23">
      <c r="B386" t="s">
        <v>3245</v>
      </c>
      <c r="C386" t="s">
        <v>2356</v>
      </c>
      <c r="D386" s="92">
        <v>9044</v>
      </c>
      <c r="E386"/>
      <c r="F386" t="s">
        <v>3309</v>
      </c>
      <c r="G386" s="86">
        <v>44679</v>
      </c>
      <c r="H386" t="s">
        <v>210</v>
      </c>
      <c r="I386" s="77">
        <v>0.94</v>
      </c>
      <c r="J386" t="s">
        <v>894</v>
      </c>
      <c r="K386" t="s">
        <v>106</v>
      </c>
      <c r="L386" s="78">
        <v>7.4499999999999997E-2</v>
      </c>
      <c r="M386" s="78">
        <v>8.8300000000000003E-2</v>
      </c>
      <c r="N386" s="77">
        <v>550.77</v>
      </c>
      <c r="O386" s="77">
        <v>99.67</v>
      </c>
      <c r="P386" s="77">
        <v>2.112918014691</v>
      </c>
      <c r="Q386" s="78">
        <v>2.0000000000000001E-4</v>
      </c>
      <c r="R386" s="78">
        <v>0</v>
      </c>
      <c r="W386" s="93"/>
    </row>
    <row r="387" spans="2:23">
      <c r="B387" t="s">
        <v>3245</v>
      </c>
      <c r="C387" t="s">
        <v>2356</v>
      </c>
      <c r="D387" s="92">
        <v>9224</v>
      </c>
      <c r="E387"/>
      <c r="F387" t="s">
        <v>3309</v>
      </c>
      <c r="G387" s="86">
        <v>44810</v>
      </c>
      <c r="H387" t="s">
        <v>210</v>
      </c>
      <c r="I387" s="77">
        <v>0.94</v>
      </c>
      <c r="J387" t="s">
        <v>894</v>
      </c>
      <c r="K387" t="s">
        <v>106</v>
      </c>
      <c r="L387" s="78">
        <v>7.4499999999999997E-2</v>
      </c>
      <c r="M387" s="78">
        <v>8.8300000000000003E-2</v>
      </c>
      <c r="N387" s="77">
        <v>996.65</v>
      </c>
      <c r="O387" s="77">
        <v>99.67</v>
      </c>
      <c r="P387" s="77">
        <v>3.8234467006949999</v>
      </c>
      <c r="Q387" s="78">
        <v>4.0000000000000002E-4</v>
      </c>
      <c r="R387" s="78">
        <v>0</v>
      </c>
      <c r="W387" s="93"/>
    </row>
    <row r="388" spans="2:23">
      <c r="B388" t="s">
        <v>3295</v>
      </c>
      <c r="C388" t="s">
        <v>2356</v>
      </c>
      <c r="D388" s="92">
        <v>475042</v>
      </c>
      <c r="E388"/>
      <c r="F388" t="s">
        <v>3309</v>
      </c>
      <c r="G388" s="86">
        <v>42921</v>
      </c>
      <c r="H388" t="s">
        <v>210</v>
      </c>
      <c r="I388" s="77">
        <v>5.39</v>
      </c>
      <c r="J388" t="s">
        <v>854</v>
      </c>
      <c r="K388" t="s">
        <v>106</v>
      </c>
      <c r="L388" s="78">
        <v>7.8899999999999998E-2</v>
      </c>
      <c r="M388" s="78">
        <v>7.9799999999999996E-2</v>
      </c>
      <c r="N388" s="77">
        <v>7140.37</v>
      </c>
      <c r="O388" s="77">
        <v>14.65695599999999</v>
      </c>
      <c r="P388" s="77">
        <v>4.02821286228908</v>
      </c>
      <c r="Q388" s="78">
        <v>4.0000000000000002E-4</v>
      </c>
      <c r="R388" s="78">
        <v>0</v>
      </c>
      <c r="W388" s="93"/>
    </row>
    <row r="389" spans="2:23">
      <c r="B389" t="s">
        <v>3295</v>
      </c>
      <c r="C389" t="s">
        <v>2356</v>
      </c>
      <c r="D389" s="92">
        <v>524763</v>
      </c>
      <c r="E389"/>
      <c r="F389" t="s">
        <v>3309</v>
      </c>
      <c r="G389" s="86">
        <v>43342</v>
      </c>
      <c r="H389" t="s">
        <v>210</v>
      </c>
      <c r="I389" s="77">
        <v>1.05</v>
      </c>
      <c r="J389" t="s">
        <v>854</v>
      </c>
      <c r="K389" t="s">
        <v>106</v>
      </c>
      <c r="L389" s="78">
        <v>7.8899999999999998E-2</v>
      </c>
      <c r="M389" s="78">
        <v>7.1199999999999999E-2</v>
      </c>
      <c r="N389" s="77">
        <v>1355.26</v>
      </c>
      <c r="O389" s="77">
        <v>14.558924000000008</v>
      </c>
      <c r="P389" s="77">
        <v>0.75945109132583799</v>
      </c>
      <c r="Q389" s="78">
        <v>1E-4</v>
      </c>
      <c r="R389" s="78">
        <v>0</v>
      </c>
      <c r="W389" s="93"/>
    </row>
    <row r="390" spans="2:23">
      <c r="B390" t="s">
        <v>3246</v>
      </c>
      <c r="C390" t="s">
        <v>2356</v>
      </c>
      <c r="D390" s="92">
        <v>9405</v>
      </c>
      <c r="E390"/>
      <c r="F390" t="s">
        <v>3309</v>
      </c>
      <c r="G390" s="86">
        <v>43866</v>
      </c>
      <c r="H390" t="s">
        <v>210</v>
      </c>
      <c r="I390" s="77">
        <v>1.06</v>
      </c>
      <c r="J390" t="s">
        <v>894</v>
      </c>
      <c r="K390" t="s">
        <v>106</v>
      </c>
      <c r="L390" s="78">
        <v>7.6899999999999996E-2</v>
      </c>
      <c r="M390" s="78">
        <v>9.5899999999999999E-2</v>
      </c>
      <c r="N390" s="77">
        <v>54482.58</v>
      </c>
      <c r="O390" s="77">
        <v>98.93</v>
      </c>
      <c r="P390" s="77">
        <v>207.45962350050601</v>
      </c>
      <c r="Q390" s="78">
        <v>2.1399999999999999E-2</v>
      </c>
      <c r="R390" s="78">
        <v>2.0999999999999999E-3</v>
      </c>
      <c r="W390" s="93"/>
    </row>
    <row r="391" spans="2:23">
      <c r="B391" t="s">
        <v>3246</v>
      </c>
      <c r="C391" t="s">
        <v>2356</v>
      </c>
      <c r="D391" s="92">
        <v>9439</v>
      </c>
      <c r="E391"/>
      <c r="F391" t="s">
        <v>3309</v>
      </c>
      <c r="G391" s="86">
        <v>44953</v>
      </c>
      <c r="H391" t="s">
        <v>210</v>
      </c>
      <c r="I391" s="77">
        <v>1.06</v>
      </c>
      <c r="J391" t="s">
        <v>894</v>
      </c>
      <c r="K391" t="s">
        <v>106</v>
      </c>
      <c r="L391" s="78">
        <v>7.6899999999999996E-2</v>
      </c>
      <c r="M391" s="78">
        <v>9.5899999999999999E-2</v>
      </c>
      <c r="N391" s="77">
        <v>156.47</v>
      </c>
      <c r="O391" s="77">
        <v>99.77</v>
      </c>
      <c r="P391" s="77">
        <v>0.60086784803100002</v>
      </c>
      <c r="Q391" s="78">
        <v>1E-4</v>
      </c>
      <c r="R391" s="78">
        <v>0</v>
      </c>
      <c r="W391" s="93"/>
    </row>
    <row r="392" spans="2:23">
      <c r="B392" t="s">
        <v>3246</v>
      </c>
      <c r="C392" t="s">
        <v>2356</v>
      </c>
      <c r="D392" s="92">
        <v>9447</v>
      </c>
      <c r="E392"/>
      <c r="F392" t="s">
        <v>3309</v>
      </c>
      <c r="G392" s="86">
        <v>44959</v>
      </c>
      <c r="H392" t="s">
        <v>210</v>
      </c>
      <c r="I392" s="77">
        <v>1.06</v>
      </c>
      <c r="J392" t="s">
        <v>894</v>
      </c>
      <c r="K392" t="s">
        <v>106</v>
      </c>
      <c r="L392" s="78">
        <v>7.6899999999999996E-2</v>
      </c>
      <c r="M392" s="78">
        <v>9.5899999999999999E-2</v>
      </c>
      <c r="N392" s="77">
        <v>87.96</v>
      </c>
      <c r="O392" s="77">
        <v>99.77</v>
      </c>
      <c r="P392" s="77">
        <v>0.33777935650800001</v>
      </c>
      <c r="Q392" s="78">
        <v>0</v>
      </c>
      <c r="R392" s="78">
        <v>0</v>
      </c>
      <c r="W392" s="93"/>
    </row>
    <row r="393" spans="2:23">
      <c r="B393" t="s">
        <v>3246</v>
      </c>
      <c r="C393" t="s">
        <v>2356</v>
      </c>
      <c r="D393" s="92">
        <v>9467</v>
      </c>
      <c r="E393"/>
      <c r="F393" t="s">
        <v>3309</v>
      </c>
      <c r="G393" s="86">
        <v>44966</v>
      </c>
      <c r="H393" t="s">
        <v>210</v>
      </c>
      <c r="I393" s="77">
        <v>1.06</v>
      </c>
      <c r="J393" t="s">
        <v>894</v>
      </c>
      <c r="K393" t="s">
        <v>106</v>
      </c>
      <c r="L393" s="78">
        <v>7.6899999999999996E-2</v>
      </c>
      <c r="M393" s="78">
        <v>9.6699999999999994E-2</v>
      </c>
      <c r="N393" s="77">
        <v>131.79</v>
      </c>
      <c r="O393" s="77">
        <v>99.7</v>
      </c>
      <c r="P393" s="77">
        <v>0.50573793086999996</v>
      </c>
      <c r="Q393" s="78">
        <v>1E-4</v>
      </c>
      <c r="R393" s="78">
        <v>0</v>
      </c>
      <c r="W393" s="93"/>
    </row>
    <row r="394" spans="2:23">
      <c r="B394" t="s">
        <v>3246</v>
      </c>
      <c r="C394" t="s">
        <v>2356</v>
      </c>
      <c r="D394" s="92">
        <v>9491</v>
      </c>
      <c r="E394"/>
      <c r="F394" t="s">
        <v>3309</v>
      </c>
      <c r="G394" s="86">
        <v>44986</v>
      </c>
      <c r="H394" t="s">
        <v>210</v>
      </c>
      <c r="I394" s="77">
        <v>1.06</v>
      </c>
      <c r="J394" t="s">
        <v>894</v>
      </c>
      <c r="K394" t="s">
        <v>106</v>
      </c>
      <c r="L394" s="78">
        <v>7.6899999999999996E-2</v>
      </c>
      <c r="M394" s="78">
        <v>9.6699999999999994E-2</v>
      </c>
      <c r="N394" s="77">
        <v>512.66999999999996</v>
      </c>
      <c r="O394" s="77">
        <v>98.86</v>
      </c>
      <c r="P394" s="77">
        <v>1.9507715881379999</v>
      </c>
      <c r="Q394" s="78">
        <v>2.0000000000000001E-4</v>
      </c>
      <c r="R394" s="78">
        <v>0</v>
      </c>
      <c r="W394" s="93"/>
    </row>
    <row r="395" spans="2:23">
      <c r="B395" t="s">
        <v>3246</v>
      </c>
      <c r="C395" t="s">
        <v>2356</v>
      </c>
      <c r="D395" s="92">
        <v>9510</v>
      </c>
      <c r="E395"/>
      <c r="F395" t="s">
        <v>3309</v>
      </c>
      <c r="G395" s="86">
        <v>44994</v>
      </c>
      <c r="H395" t="s">
        <v>210</v>
      </c>
      <c r="I395" s="77">
        <v>1.06</v>
      </c>
      <c r="J395" t="s">
        <v>894</v>
      </c>
      <c r="K395" t="s">
        <v>106</v>
      </c>
      <c r="L395" s="78">
        <v>7.6899999999999996E-2</v>
      </c>
      <c r="M395" s="78">
        <v>9.6600000000000005E-2</v>
      </c>
      <c r="N395" s="77">
        <v>100.07</v>
      </c>
      <c r="O395" s="77">
        <v>99.7</v>
      </c>
      <c r="P395" s="77">
        <v>0.38401392170999998</v>
      </c>
      <c r="Q395" s="78">
        <v>0</v>
      </c>
      <c r="R395" s="78">
        <v>0</v>
      </c>
      <c r="W395" s="93"/>
    </row>
    <row r="396" spans="2:23">
      <c r="B396" t="s">
        <v>3246</v>
      </c>
      <c r="C396" t="s">
        <v>2356</v>
      </c>
      <c r="D396" s="92">
        <v>9560</v>
      </c>
      <c r="E396"/>
      <c r="F396" t="s">
        <v>3309</v>
      </c>
      <c r="G396" s="86">
        <v>45058</v>
      </c>
      <c r="H396" t="s">
        <v>210</v>
      </c>
      <c r="I396" s="77">
        <v>1.06</v>
      </c>
      <c r="J396" t="s">
        <v>894</v>
      </c>
      <c r="K396" t="s">
        <v>106</v>
      </c>
      <c r="L396" s="78">
        <v>7.6899999999999996E-2</v>
      </c>
      <c r="M396" s="78">
        <v>9.6699999999999994E-2</v>
      </c>
      <c r="N396" s="77">
        <v>541.02</v>
      </c>
      <c r="O396" s="77">
        <v>98.86</v>
      </c>
      <c r="P396" s="77">
        <v>2.0586467798279999</v>
      </c>
      <c r="Q396" s="78">
        <v>2.0000000000000001E-4</v>
      </c>
      <c r="R396" s="78">
        <v>0</v>
      </c>
      <c r="W396" s="93"/>
    </row>
    <row r="397" spans="2:23">
      <c r="B397" t="s">
        <v>3302</v>
      </c>
      <c r="C397" t="s">
        <v>2356</v>
      </c>
      <c r="D397" s="92">
        <v>9606</v>
      </c>
      <c r="E397"/>
      <c r="F397" t="s">
        <v>3309</v>
      </c>
      <c r="G397" s="86">
        <v>44136</v>
      </c>
      <c r="H397" t="s">
        <v>210</v>
      </c>
      <c r="I397" s="77">
        <v>0.09</v>
      </c>
      <c r="J397" t="s">
        <v>894</v>
      </c>
      <c r="K397" t="s">
        <v>106</v>
      </c>
      <c r="L397" s="78">
        <v>7.0099999999999996E-2</v>
      </c>
      <c r="M397" s="78">
        <v>9.9000000000000008E-3</v>
      </c>
      <c r="N397" s="77">
        <v>37181.040000000001</v>
      </c>
      <c r="O397" s="77">
        <v>86.502416000000196</v>
      </c>
      <c r="P397" s="77">
        <v>123.793454393723</v>
      </c>
      <c r="Q397" s="78">
        <v>1.2800000000000001E-2</v>
      </c>
      <c r="R397" s="78">
        <v>1.2999999999999999E-3</v>
      </c>
      <c r="W397" s="93"/>
    </row>
    <row r="398" spans="2:23">
      <c r="B398" t="s">
        <v>3297</v>
      </c>
      <c r="C398" t="s">
        <v>2356</v>
      </c>
      <c r="D398" s="92">
        <v>6588</v>
      </c>
      <c r="E398"/>
      <c r="F398" t="s">
        <v>3309</v>
      </c>
      <c r="G398" s="86">
        <v>43397</v>
      </c>
      <c r="H398" t="s">
        <v>210</v>
      </c>
      <c r="I398" s="77">
        <v>0.76</v>
      </c>
      <c r="J398" t="s">
        <v>894</v>
      </c>
      <c r="K398" t="s">
        <v>106</v>
      </c>
      <c r="L398" s="78">
        <v>7.6899999999999996E-2</v>
      </c>
      <c r="M398" s="78">
        <v>8.8300000000000003E-2</v>
      </c>
      <c r="N398" s="77">
        <v>33785.68</v>
      </c>
      <c r="O398" s="77">
        <v>99.88</v>
      </c>
      <c r="P398" s="77">
        <v>129.885033021216</v>
      </c>
      <c r="Q398" s="78">
        <v>1.34E-2</v>
      </c>
      <c r="R398" s="78">
        <v>1.2999999999999999E-3</v>
      </c>
      <c r="W398" s="93"/>
    </row>
    <row r="399" spans="2:23">
      <c r="B399" t="s">
        <v>3299</v>
      </c>
      <c r="C399" t="s">
        <v>2356</v>
      </c>
      <c r="D399" s="92">
        <v>9299</v>
      </c>
      <c r="E399"/>
      <c r="F399" t="s">
        <v>3309</v>
      </c>
      <c r="G399" s="86">
        <v>44144</v>
      </c>
      <c r="H399" t="s">
        <v>210</v>
      </c>
      <c r="I399" s="77">
        <v>0.25</v>
      </c>
      <c r="J399" t="s">
        <v>894</v>
      </c>
      <c r="K399" t="s">
        <v>106</v>
      </c>
      <c r="L399" s="78">
        <v>7.8799999999999995E-2</v>
      </c>
      <c r="M399" s="78">
        <v>1E-4</v>
      </c>
      <c r="N399" s="77">
        <v>42064.82</v>
      </c>
      <c r="O399" s="77">
        <v>76.690121000000289</v>
      </c>
      <c r="P399" s="77">
        <v>124.167051660908</v>
      </c>
      <c r="Q399" s="78">
        <v>1.2800000000000001E-2</v>
      </c>
      <c r="R399" s="78">
        <v>1.2999999999999999E-3</v>
      </c>
      <c r="W399" s="93"/>
    </row>
    <row r="400" spans="2:23">
      <c r="B400" t="s">
        <v>3247</v>
      </c>
      <c r="C400" t="s">
        <v>2356</v>
      </c>
      <c r="D400" s="92">
        <v>8977</v>
      </c>
      <c r="E400"/>
      <c r="F400" t="s">
        <v>3309</v>
      </c>
      <c r="G400" s="86">
        <v>44553</v>
      </c>
      <c r="H400" t="s">
        <v>210</v>
      </c>
      <c r="I400" s="77">
        <v>2.34</v>
      </c>
      <c r="J400" t="s">
        <v>973</v>
      </c>
      <c r="K400" t="s">
        <v>110</v>
      </c>
      <c r="L400" s="78">
        <v>6.1100000000000002E-2</v>
      </c>
      <c r="M400" s="78">
        <v>7.0400000000000004E-2</v>
      </c>
      <c r="N400" s="77">
        <v>265.33999999999997</v>
      </c>
      <c r="O400" s="77">
        <v>101.7</v>
      </c>
      <c r="P400" s="77">
        <v>1.09491953985</v>
      </c>
      <c r="Q400" s="78">
        <v>1E-4</v>
      </c>
      <c r="R400" s="78">
        <v>0</v>
      </c>
      <c r="W400" s="93"/>
    </row>
    <row r="401" spans="2:23">
      <c r="B401" t="s">
        <v>3247</v>
      </c>
      <c r="C401" t="s">
        <v>2356</v>
      </c>
      <c r="D401" s="92">
        <v>8978</v>
      </c>
      <c r="E401"/>
      <c r="F401" t="s">
        <v>3309</v>
      </c>
      <c r="G401" s="86">
        <v>44553</v>
      </c>
      <c r="H401" t="s">
        <v>210</v>
      </c>
      <c r="I401" s="77">
        <v>2.34</v>
      </c>
      <c r="J401" t="s">
        <v>973</v>
      </c>
      <c r="K401" t="s">
        <v>110</v>
      </c>
      <c r="L401" s="78">
        <v>6.1100000000000002E-2</v>
      </c>
      <c r="M401" s="78">
        <v>7.1400000000000005E-2</v>
      </c>
      <c r="N401" s="77">
        <v>341.16</v>
      </c>
      <c r="O401" s="77">
        <v>101.93</v>
      </c>
      <c r="P401" s="77">
        <v>1.41097285431</v>
      </c>
      <c r="Q401" s="78">
        <v>1E-4</v>
      </c>
      <c r="R401" s="78">
        <v>0</v>
      </c>
      <c r="W401" s="93"/>
    </row>
    <row r="402" spans="2:23">
      <c r="B402" t="s">
        <v>3247</v>
      </c>
      <c r="C402" t="s">
        <v>2356</v>
      </c>
      <c r="D402" s="92">
        <v>8979</v>
      </c>
      <c r="E402"/>
      <c r="F402" t="s">
        <v>3309</v>
      </c>
      <c r="G402" s="86">
        <v>44553</v>
      </c>
      <c r="H402" t="s">
        <v>210</v>
      </c>
      <c r="I402" s="77">
        <v>2.34</v>
      </c>
      <c r="J402" t="s">
        <v>973</v>
      </c>
      <c r="K402" t="s">
        <v>110</v>
      </c>
      <c r="L402" s="78">
        <v>6.1100000000000002E-2</v>
      </c>
      <c r="M402" s="78">
        <v>7.0300000000000001E-2</v>
      </c>
      <c r="N402" s="77">
        <v>1592.06</v>
      </c>
      <c r="O402" s="77">
        <v>102.17</v>
      </c>
      <c r="P402" s="77">
        <v>6.5999607508649998</v>
      </c>
      <c r="Q402" s="78">
        <v>6.9999999999999999E-4</v>
      </c>
      <c r="R402" s="78">
        <v>1E-4</v>
      </c>
      <c r="W402" s="93"/>
    </row>
    <row r="403" spans="2:23">
      <c r="B403" t="s">
        <v>3247</v>
      </c>
      <c r="C403" t="s">
        <v>2356</v>
      </c>
      <c r="D403" s="92">
        <v>9313</v>
      </c>
      <c r="E403"/>
      <c r="F403" t="s">
        <v>3309</v>
      </c>
      <c r="G403" s="86">
        <v>44886</v>
      </c>
      <c r="H403" t="s">
        <v>210</v>
      </c>
      <c r="I403" s="77">
        <v>2.34</v>
      </c>
      <c r="J403" t="s">
        <v>973</v>
      </c>
      <c r="K403" t="s">
        <v>110</v>
      </c>
      <c r="L403" s="78">
        <v>6.1100000000000002E-2</v>
      </c>
      <c r="M403" s="78">
        <v>7.0199999999999999E-2</v>
      </c>
      <c r="N403" s="77">
        <v>388.54</v>
      </c>
      <c r="O403" s="77">
        <v>102.2</v>
      </c>
      <c r="P403" s="77">
        <v>1.6111840731</v>
      </c>
      <c r="Q403" s="78">
        <v>2.0000000000000001E-4</v>
      </c>
      <c r="R403" s="78">
        <v>0</v>
      </c>
      <c r="W403" s="93"/>
    </row>
    <row r="404" spans="2:23">
      <c r="B404" t="s">
        <v>3247</v>
      </c>
      <c r="C404" t="s">
        <v>2356</v>
      </c>
      <c r="D404" s="92">
        <v>9496</v>
      </c>
      <c r="E404"/>
      <c r="F404" t="s">
        <v>3309</v>
      </c>
      <c r="G404" s="86">
        <v>44985</v>
      </c>
      <c r="H404" t="s">
        <v>210</v>
      </c>
      <c r="I404" s="77">
        <v>2.34</v>
      </c>
      <c r="J404" t="s">
        <v>973</v>
      </c>
      <c r="K404" t="s">
        <v>110</v>
      </c>
      <c r="L404" s="78">
        <v>6.1100000000000002E-2</v>
      </c>
      <c r="M404" s="78">
        <v>7.0199999999999999E-2</v>
      </c>
      <c r="N404" s="77">
        <v>606.5</v>
      </c>
      <c r="O404" s="77">
        <v>102.2</v>
      </c>
      <c r="P404" s="77">
        <v>2.5150129725000001</v>
      </c>
      <c r="Q404" s="78">
        <v>2.9999999999999997E-4</v>
      </c>
      <c r="R404" s="78">
        <v>0</v>
      </c>
      <c r="W404" s="93"/>
    </row>
    <row r="405" spans="2:23">
      <c r="B405" t="s">
        <v>3247</v>
      </c>
      <c r="C405" t="s">
        <v>2356</v>
      </c>
      <c r="D405" s="92">
        <v>9547</v>
      </c>
      <c r="E405"/>
      <c r="F405" t="s">
        <v>3309</v>
      </c>
      <c r="G405" s="86">
        <v>45036</v>
      </c>
      <c r="H405" t="s">
        <v>210</v>
      </c>
      <c r="I405" s="77">
        <v>2.34</v>
      </c>
      <c r="J405" t="s">
        <v>973</v>
      </c>
      <c r="K405" t="s">
        <v>110</v>
      </c>
      <c r="L405" s="78">
        <v>6.1100000000000002E-2</v>
      </c>
      <c r="M405" s="78">
        <v>7.0099999999999996E-2</v>
      </c>
      <c r="N405" s="77">
        <v>142.15</v>
      </c>
      <c r="O405" s="77">
        <v>101.75</v>
      </c>
      <c r="P405" s="77">
        <v>0.58686716343750001</v>
      </c>
      <c r="Q405" s="78">
        <v>1E-4</v>
      </c>
      <c r="R405" s="78">
        <v>0</v>
      </c>
      <c r="W405" s="93"/>
    </row>
    <row r="406" spans="2:23">
      <c r="B406" t="s">
        <v>3247</v>
      </c>
      <c r="C406" t="s">
        <v>2356</v>
      </c>
      <c r="D406" s="92">
        <v>9718</v>
      </c>
      <c r="E406"/>
      <c r="F406" t="s">
        <v>3309</v>
      </c>
      <c r="G406" s="86">
        <v>45163</v>
      </c>
      <c r="H406" t="s">
        <v>210</v>
      </c>
      <c r="I406" s="77">
        <v>2.39</v>
      </c>
      <c r="J406" t="s">
        <v>973</v>
      </c>
      <c r="K406" t="s">
        <v>110</v>
      </c>
      <c r="L406" s="78">
        <v>6.4299999999999996E-2</v>
      </c>
      <c r="M406" s="78">
        <v>7.2499999999999995E-2</v>
      </c>
      <c r="N406" s="77">
        <v>1312.32</v>
      </c>
      <c r="O406" s="77">
        <v>99.6</v>
      </c>
      <c r="P406" s="77">
        <v>5.3034394463999996</v>
      </c>
      <c r="Q406" s="78">
        <v>5.0000000000000001E-4</v>
      </c>
      <c r="R406" s="78">
        <v>1E-4</v>
      </c>
      <c r="W406" s="93"/>
    </row>
    <row r="407" spans="2:23">
      <c r="B407" t="s">
        <v>3306</v>
      </c>
      <c r="C407" t="s">
        <v>2356</v>
      </c>
      <c r="D407" s="92">
        <v>7382</v>
      </c>
      <c r="E407"/>
      <c r="F407" t="s">
        <v>3309</v>
      </c>
      <c r="G407" s="86">
        <v>43860</v>
      </c>
      <c r="H407" t="s">
        <v>210</v>
      </c>
      <c r="I407" s="77">
        <v>2.58</v>
      </c>
      <c r="J407" t="s">
        <v>854</v>
      </c>
      <c r="K407" t="s">
        <v>106</v>
      </c>
      <c r="L407" s="78">
        <v>8.1699999999999995E-2</v>
      </c>
      <c r="M407" s="78">
        <v>8.3599999999999994E-2</v>
      </c>
      <c r="N407" s="77">
        <v>28932.28</v>
      </c>
      <c r="O407" s="77">
        <v>102.76</v>
      </c>
      <c r="P407" s="77">
        <v>114.43389126187201</v>
      </c>
      <c r="Q407" s="78">
        <v>1.18E-2</v>
      </c>
      <c r="R407" s="78">
        <v>1.1999999999999999E-3</v>
      </c>
      <c r="W407" s="93"/>
    </row>
    <row r="408" spans="2:23">
      <c r="B408" t="s">
        <v>3304</v>
      </c>
      <c r="C408" t="s">
        <v>2356</v>
      </c>
      <c r="D408" s="92">
        <v>9158</v>
      </c>
      <c r="E408"/>
      <c r="F408" t="s">
        <v>3309</v>
      </c>
      <c r="G408" s="86">
        <v>44179</v>
      </c>
      <c r="H408" t="s">
        <v>210</v>
      </c>
      <c r="I408" s="77">
        <v>2.4700000000000002</v>
      </c>
      <c r="J408" t="s">
        <v>854</v>
      </c>
      <c r="K408" t="s">
        <v>106</v>
      </c>
      <c r="L408" s="78">
        <v>8.0399999999999999E-2</v>
      </c>
      <c r="M408" s="78">
        <v>9.6600000000000005E-2</v>
      </c>
      <c r="N408" s="77">
        <v>13098.97</v>
      </c>
      <c r="O408" s="77">
        <v>100.8</v>
      </c>
      <c r="P408" s="77">
        <v>50.821279014239998</v>
      </c>
      <c r="Q408" s="78">
        <v>5.1999999999999998E-3</v>
      </c>
      <c r="R408" s="78">
        <v>5.0000000000000001E-4</v>
      </c>
      <c r="W408" s="93"/>
    </row>
    <row r="409" spans="2:23">
      <c r="B409" t="s">
        <v>3305</v>
      </c>
      <c r="C409" t="s">
        <v>2356</v>
      </c>
      <c r="D409" s="92">
        <v>7823</v>
      </c>
      <c r="E409"/>
      <c r="F409" t="s">
        <v>3309</v>
      </c>
      <c r="G409" s="86">
        <v>44027</v>
      </c>
      <c r="H409" t="s">
        <v>210</v>
      </c>
      <c r="I409" s="77">
        <v>3.37</v>
      </c>
      <c r="J409" t="s">
        <v>973</v>
      </c>
      <c r="K409" t="s">
        <v>110</v>
      </c>
      <c r="L409" s="78">
        <v>2.35E-2</v>
      </c>
      <c r="M409" s="78">
        <v>2.1399999999999999E-2</v>
      </c>
      <c r="N409" s="77">
        <v>20077.07</v>
      </c>
      <c r="O409" s="77">
        <v>101.43</v>
      </c>
      <c r="P409" s="77">
        <v>82.627628299807498</v>
      </c>
      <c r="Q409" s="78">
        <v>8.5000000000000006E-3</v>
      </c>
      <c r="R409" s="78">
        <v>8.9999999999999998E-4</v>
      </c>
      <c r="W409" s="93"/>
    </row>
    <row r="410" spans="2:23">
      <c r="B410" t="s">
        <v>3305</v>
      </c>
      <c r="C410" t="s">
        <v>2356</v>
      </c>
      <c r="D410" s="92">
        <v>7993</v>
      </c>
      <c r="E410"/>
      <c r="F410" t="s">
        <v>3309</v>
      </c>
      <c r="G410" s="86">
        <v>44119</v>
      </c>
      <c r="H410" t="s">
        <v>210</v>
      </c>
      <c r="I410" s="77">
        <v>3.37</v>
      </c>
      <c r="J410" t="s">
        <v>973</v>
      </c>
      <c r="K410" t="s">
        <v>110</v>
      </c>
      <c r="L410" s="78">
        <v>2.35E-2</v>
      </c>
      <c r="M410" s="78">
        <v>2.1399999999999999E-2</v>
      </c>
      <c r="N410" s="77">
        <v>20077.07</v>
      </c>
      <c r="O410" s="77">
        <v>101.43</v>
      </c>
      <c r="P410" s="77">
        <v>82.627628299807498</v>
      </c>
      <c r="Q410" s="78">
        <v>8.5000000000000006E-3</v>
      </c>
      <c r="R410" s="78">
        <v>8.9999999999999998E-4</v>
      </c>
      <c r="W410" s="93"/>
    </row>
    <row r="411" spans="2:23">
      <c r="B411" t="s">
        <v>3305</v>
      </c>
      <c r="C411" t="s">
        <v>2356</v>
      </c>
      <c r="D411" s="92">
        <v>8187</v>
      </c>
      <c r="E411"/>
      <c r="F411" t="s">
        <v>3309</v>
      </c>
      <c r="G411" s="86">
        <v>44211</v>
      </c>
      <c r="H411" t="s">
        <v>210</v>
      </c>
      <c r="I411" s="77">
        <v>3.37</v>
      </c>
      <c r="J411" t="s">
        <v>973</v>
      </c>
      <c r="K411" t="s">
        <v>110</v>
      </c>
      <c r="L411" s="78">
        <v>2.35E-2</v>
      </c>
      <c r="M411" s="78">
        <v>2.1399999999999999E-2</v>
      </c>
      <c r="N411" s="77">
        <v>20077.07</v>
      </c>
      <c r="O411" s="77">
        <v>101.43</v>
      </c>
      <c r="P411" s="77">
        <v>82.627628299807498</v>
      </c>
      <c r="Q411" s="78">
        <v>8.5000000000000006E-3</v>
      </c>
      <c r="R411" s="78">
        <v>8.9999999999999998E-4</v>
      </c>
      <c r="W411" s="93"/>
    </row>
    <row r="412" spans="2:23">
      <c r="B412" s="79" t="s">
        <v>2364</v>
      </c>
      <c r="I412" s="81">
        <v>0</v>
      </c>
      <c r="M412" s="80">
        <v>0</v>
      </c>
      <c r="N412" s="81">
        <v>0</v>
      </c>
      <c r="P412" s="81">
        <v>0</v>
      </c>
      <c r="Q412" s="80">
        <v>0</v>
      </c>
      <c r="R412" s="80">
        <v>0</v>
      </c>
    </row>
    <row r="413" spans="2:23">
      <c r="B413" t="s">
        <v>209</v>
      </c>
      <c r="D413" s="92">
        <v>0</v>
      </c>
      <c r="F413" t="s">
        <v>209</v>
      </c>
      <c r="I413" s="77">
        <v>0</v>
      </c>
      <c r="J413" t="s">
        <v>209</v>
      </c>
      <c r="K413" t="s">
        <v>209</v>
      </c>
      <c r="L413" s="78">
        <v>0</v>
      </c>
      <c r="M413" s="78">
        <v>0</v>
      </c>
      <c r="N413" s="77">
        <v>0</v>
      </c>
      <c r="O413" s="77">
        <v>0</v>
      </c>
      <c r="P413" s="77">
        <v>0</v>
      </c>
      <c r="Q413" s="78">
        <v>0</v>
      </c>
      <c r="R413" s="78">
        <v>0</v>
      </c>
    </row>
    <row r="414" spans="2:23">
      <c r="B414" t="s">
        <v>223</v>
      </c>
    </row>
    <row r="415" spans="2:23">
      <c r="B415" t="s">
        <v>309</v>
      </c>
    </row>
    <row r="416" spans="2:23">
      <c r="B416" t="s">
        <v>310</v>
      </c>
    </row>
    <row r="417" spans="2:2">
      <c r="B417" t="s">
        <v>311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2406</v>
      </c>
    </row>
    <row r="3" spans="2:64" s="1" customFormat="1">
      <c r="B3" s="2" t="s">
        <v>2</v>
      </c>
      <c r="C3" s="26" t="s">
        <v>2407</v>
      </c>
    </row>
    <row r="4" spans="2:64" s="1" customFormat="1">
      <c r="B4" s="2" t="s">
        <v>3</v>
      </c>
      <c r="C4" s="83" t="s">
        <v>196</v>
      </c>
    </row>
    <row r="5" spans="2:64">
      <c r="B5" s="2"/>
    </row>
    <row r="7" spans="2:64" ht="26.25" customHeight="1">
      <c r="B7" s="113" t="s">
        <v>152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1938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1939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2366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2367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832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223</v>
      </c>
    </row>
    <row r="26" spans="2:15">
      <c r="B26" t="s">
        <v>309</v>
      </c>
    </row>
    <row r="27" spans="2:15">
      <c r="B27" t="s">
        <v>310</v>
      </c>
    </row>
    <row r="28" spans="2:15">
      <c r="B28" t="s">
        <v>311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0"/>
  <sheetViews>
    <sheetView rightToLeft="1" topLeftCell="A9" workbookViewId="0">
      <selection activeCell="H11" sqref="H11:I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2406</v>
      </c>
    </row>
    <row r="3" spans="2:55" s="1" customFormat="1">
      <c r="B3" s="2" t="s">
        <v>2</v>
      </c>
      <c r="C3" s="26" t="s">
        <v>2407</v>
      </c>
    </row>
    <row r="4" spans="2:55" s="1" customFormat="1">
      <c r="B4" s="2" t="s">
        <v>3</v>
      </c>
      <c r="C4" s="83" t="s">
        <v>196</v>
      </c>
    </row>
    <row r="5" spans="2:55">
      <c r="B5" s="2"/>
    </row>
    <row r="7" spans="2:55" ht="26.25" customHeight="1">
      <c r="B7" s="113" t="s">
        <v>155</v>
      </c>
      <c r="C7" s="114"/>
      <c r="D7" s="114"/>
      <c r="E7" s="114"/>
      <c r="F7" s="114"/>
      <c r="G7" s="114"/>
      <c r="H7" s="114"/>
      <c r="I7" s="114"/>
      <c r="J7" s="115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6">
        <f>E12</f>
        <v>7.8379799111181134E-3</v>
      </c>
      <c r="F11" s="7"/>
      <c r="G11" s="75">
        <v>391.84902</v>
      </c>
      <c r="H11" s="76">
        <f>G11/$G$11</f>
        <v>1</v>
      </c>
      <c r="I11" s="76">
        <f>G11/'סכום נכסי הקרן'!$C$42</f>
        <v>4.054814513308103E-3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f>E13*G13/G12</f>
        <v>7.8379799111181134E-3</v>
      </c>
      <c r="F12" s="19"/>
      <c r="G12" s="81">
        <v>391.84902</v>
      </c>
      <c r="H12" s="80">
        <f t="shared" ref="H12:H25" si="0">G12/$G$11</f>
        <v>1</v>
      </c>
      <c r="I12" s="80">
        <f>G12/'סכום נכסי הקרן'!$C$42</f>
        <v>4.054814513308103E-3</v>
      </c>
    </row>
    <row r="13" spans="2:55">
      <c r="B13" s="79" t="s">
        <v>2368</v>
      </c>
      <c r="E13" s="80">
        <f>(E14*G14+E15*G15+E16*G16)/G13</f>
        <v>9.1885080161891956E-3</v>
      </c>
      <c r="F13" s="19"/>
      <c r="G13" s="81">
        <v>334.255</v>
      </c>
      <c r="H13" s="80">
        <f t="shared" si="0"/>
        <v>0.85301986974472976</v>
      </c>
      <c r="I13" s="80">
        <f>G13/'סכום נכסי הקרן'!$C$42</f>
        <v>3.4588373479811176E-3</v>
      </c>
    </row>
    <row r="14" spans="2:55">
      <c r="B14" s="87" t="s">
        <v>2499</v>
      </c>
      <c r="C14" s="86">
        <v>44834</v>
      </c>
      <c r="D14" t="s">
        <v>2498</v>
      </c>
      <c r="E14" s="88">
        <v>9.2883575254452705E-4</v>
      </c>
      <c r="F14" s="89" t="s">
        <v>102</v>
      </c>
      <c r="G14" s="90">
        <v>83.91</v>
      </c>
      <c r="H14" s="88">
        <f t="shared" si="0"/>
        <v>0.21413859858575121</v>
      </c>
      <c r="I14" s="88">
        <f>G14/'סכום נכסי הקרן'!$C$42</f>
        <v>8.6829229740496209E-4</v>
      </c>
      <c r="J14" t="s">
        <v>2500</v>
      </c>
    </row>
    <row r="15" spans="2:55">
      <c r="B15" s="87" t="s">
        <v>2501</v>
      </c>
      <c r="C15" s="86">
        <v>44977</v>
      </c>
      <c r="D15" t="s">
        <v>123</v>
      </c>
      <c r="E15" s="88">
        <v>1.5207678865906626E-2</v>
      </c>
      <c r="F15" s="89" t="s">
        <v>102</v>
      </c>
      <c r="G15" s="90">
        <v>138.56</v>
      </c>
      <c r="H15" s="88">
        <f t="shared" si="0"/>
        <v>0.35360558002671538</v>
      </c>
      <c r="I15" s="88">
        <f>G15/'סכום נכסי הקרן'!$C$42</f>
        <v>1.4338050378790556E-3</v>
      </c>
      <c r="J15" t="s">
        <v>2502</v>
      </c>
    </row>
    <row r="16" spans="2:55">
      <c r="B16" s="87" t="s">
        <v>2503</v>
      </c>
      <c r="C16" s="86">
        <v>45077</v>
      </c>
      <c r="D16" t="s">
        <v>123</v>
      </c>
      <c r="E16" s="88">
        <v>7.9272757428686461E-3</v>
      </c>
      <c r="F16" s="89" t="s">
        <v>102</v>
      </c>
      <c r="G16" s="90">
        <v>111.79</v>
      </c>
      <c r="H16" s="88">
        <f t="shared" si="0"/>
        <v>0.28528845114886342</v>
      </c>
      <c r="I16" s="88">
        <f>G16/'סכום נכסי הקרן'!$C$42</f>
        <v>1.1567917521976012E-3</v>
      </c>
      <c r="J16" t="s">
        <v>2504</v>
      </c>
    </row>
    <row r="17" spans="2:10">
      <c r="B17" s="79" t="s">
        <v>2369</v>
      </c>
      <c r="E17" s="80">
        <v>0</v>
      </c>
      <c r="F17" s="19"/>
      <c r="G17" s="81">
        <v>57.59402</v>
      </c>
      <c r="H17" s="80">
        <f t="shared" si="0"/>
        <v>0.14698013025527026</v>
      </c>
      <c r="I17" s="80">
        <f>G17/'סכום נכסי הקרן'!$C$42</f>
        <v>5.9597716532698531E-4</v>
      </c>
    </row>
    <row r="18" spans="2:10">
      <c r="B18" t="s">
        <v>2505</v>
      </c>
      <c r="C18">
        <v>44377</v>
      </c>
      <c r="D18" t="s">
        <v>123</v>
      </c>
      <c r="E18" s="78">
        <v>0</v>
      </c>
      <c r="F18" t="s">
        <v>102</v>
      </c>
      <c r="G18" s="90">
        <v>12.75</v>
      </c>
      <c r="H18" s="78">
        <f t="shared" si="0"/>
        <v>3.2538042330691554E-2</v>
      </c>
      <c r="I18" s="78">
        <f>G18/'סכום נכסי הקרן'!$C$42</f>
        <v>1.3193572627712152E-4</v>
      </c>
      <c r="J18" t="s">
        <v>2506</v>
      </c>
    </row>
    <row r="19" spans="2:10">
      <c r="B19" t="s">
        <v>2507</v>
      </c>
      <c r="C19">
        <v>44377</v>
      </c>
      <c r="D19" t="s">
        <v>123</v>
      </c>
      <c r="E19" s="78">
        <v>0</v>
      </c>
      <c r="F19" t="s">
        <v>102</v>
      </c>
      <c r="G19" s="90">
        <v>17.41</v>
      </c>
      <c r="H19" s="78">
        <f t="shared" si="0"/>
        <v>4.4430377802144309E-2</v>
      </c>
      <c r="I19" s="78">
        <f>G19/'סכום נכסי הקרן'!$C$42</f>
        <v>1.8015694074389693E-4</v>
      </c>
      <c r="J19" t="s">
        <v>2506</v>
      </c>
    </row>
    <row r="20" spans="2:10">
      <c r="B20" t="s">
        <v>2508</v>
      </c>
      <c r="C20">
        <v>44834</v>
      </c>
      <c r="D20" t="s">
        <v>123</v>
      </c>
      <c r="E20" s="78">
        <v>0</v>
      </c>
      <c r="F20" t="s">
        <v>102</v>
      </c>
      <c r="G20" s="90">
        <v>27.43</v>
      </c>
      <c r="H20" s="78">
        <f t="shared" si="0"/>
        <v>7.0001451069087783E-2</v>
      </c>
      <c r="I20" s="78">
        <f>G20/'סכום נכסי הקרן'!$C$42</f>
        <v>2.8384289974756418E-4</v>
      </c>
      <c r="J20" t="s">
        <v>2509</v>
      </c>
    </row>
    <row r="21" spans="2:10">
      <c r="B21" s="79" t="s">
        <v>221</v>
      </c>
      <c r="E21" s="80">
        <v>0</v>
      </c>
      <c r="F21" s="19"/>
      <c r="G21" s="81">
        <v>0</v>
      </c>
      <c r="H21" s="80">
        <f t="shared" si="0"/>
        <v>0</v>
      </c>
      <c r="I21" s="80">
        <f>G21/'סכום נכסי הקרן'!$C$42</f>
        <v>0</v>
      </c>
    </row>
    <row r="22" spans="2:10">
      <c r="B22" s="79" t="s">
        <v>2368</v>
      </c>
      <c r="E22" s="80">
        <v>0</v>
      </c>
      <c r="F22" s="19"/>
      <c r="G22" s="81">
        <v>0</v>
      </c>
      <c r="H22" s="80">
        <f t="shared" si="0"/>
        <v>0</v>
      </c>
      <c r="I22" s="80">
        <f>G22/'סכום נכסי הקרן'!$C$42</f>
        <v>0</v>
      </c>
    </row>
    <row r="23" spans="2:10">
      <c r="B23" t="s">
        <v>209</v>
      </c>
      <c r="E23" s="78">
        <v>0</v>
      </c>
      <c r="F23" t="s">
        <v>209</v>
      </c>
      <c r="G23" s="77">
        <v>0</v>
      </c>
      <c r="H23" s="78">
        <f t="shared" si="0"/>
        <v>0</v>
      </c>
      <c r="I23" s="78">
        <f>G23/'סכום נכסי הקרן'!$C$42</f>
        <v>0</v>
      </c>
    </row>
    <row r="24" spans="2:10">
      <c r="B24" s="79" t="s">
        <v>2369</v>
      </c>
      <c r="E24" s="80">
        <v>0</v>
      </c>
      <c r="F24" s="19"/>
      <c r="G24" s="81">
        <v>0</v>
      </c>
      <c r="H24" s="80">
        <f t="shared" si="0"/>
        <v>0</v>
      </c>
      <c r="I24" s="80">
        <f>G24/'סכום נכסי הקרן'!$C$42</f>
        <v>0</v>
      </c>
    </row>
    <row r="25" spans="2:10">
      <c r="B25" t="s">
        <v>209</v>
      </c>
      <c r="E25" s="78">
        <v>0</v>
      </c>
      <c r="F25" t="s">
        <v>209</v>
      </c>
      <c r="G25" s="77">
        <v>0</v>
      </c>
      <c r="H25" s="78">
        <f t="shared" si="0"/>
        <v>0</v>
      </c>
      <c r="I25" s="78">
        <f>G25/'סכום נכסי הקרן'!$C$42</f>
        <v>0</v>
      </c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</sheetData>
  <mergeCells count="1">
    <mergeCell ref="B7:J7"/>
  </mergeCells>
  <dataValidations count="1">
    <dataValidation allowBlank="1" showInputMessage="1" showErrorMessage="1" sqref="C1:C4 A5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2406</v>
      </c>
    </row>
    <row r="3" spans="2:60" s="1" customFormat="1">
      <c r="B3" s="2" t="s">
        <v>2</v>
      </c>
      <c r="C3" s="26" t="s">
        <v>2407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7" spans="2:60" ht="26.25" customHeight="1">
      <c r="B7" s="113" t="s">
        <v>161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2406</v>
      </c>
    </row>
    <row r="3" spans="2:60" s="1" customFormat="1">
      <c r="B3" s="2" t="s">
        <v>2</v>
      </c>
      <c r="C3" s="26" t="s">
        <v>2407</v>
      </c>
    </row>
    <row r="4" spans="2:60" s="1" customFormat="1">
      <c r="B4" s="2" t="s">
        <v>3</v>
      </c>
      <c r="C4" s="83" t="s">
        <v>196</v>
      </c>
    </row>
    <row r="5" spans="2:60">
      <c r="B5" s="2"/>
    </row>
    <row r="7" spans="2:60" ht="26.25" customHeight="1">
      <c r="B7" s="113" t="s">
        <v>166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-2.0000000000000001E-4</v>
      </c>
      <c r="I11" s="75">
        <v>1446.2467839236001</v>
      </c>
      <c r="J11" s="76">
        <v>1</v>
      </c>
      <c r="K11" s="76">
        <v>1.4999999999999999E-2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-2.0000000000000001E-4</v>
      </c>
      <c r="I12" s="81">
        <v>1446.2467839236001</v>
      </c>
      <c r="J12" s="80">
        <v>1</v>
      </c>
      <c r="K12" s="80">
        <v>1.4999999999999999E-2</v>
      </c>
    </row>
    <row r="13" spans="2:60">
      <c r="B13" t="s">
        <v>2370</v>
      </c>
      <c r="C13" t="s">
        <v>2371</v>
      </c>
      <c r="D13" t="s">
        <v>209</v>
      </c>
      <c r="E13" t="s">
        <v>210</v>
      </c>
      <c r="F13" s="78">
        <v>0</v>
      </c>
      <c r="G13" t="s">
        <v>106</v>
      </c>
      <c r="H13" s="78">
        <v>0</v>
      </c>
      <c r="I13" s="77">
        <v>2.4814503000000001</v>
      </c>
      <c r="J13" s="78">
        <v>1.6999999999999999E-3</v>
      </c>
      <c r="K13" s="78">
        <v>0</v>
      </c>
    </row>
    <row r="14" spans="2:60">
      <c r="B14" t="s">
        <v>2372</v>
      </c>
      <c r="C14" t="s">
        <v>2373</v>
      </c>
      <c r="D14" t="s">
        <v>209</v>
      </c>
      <c r="E14" t="s">
        <v>210</v>
      </c>
      <c r="F14" s="78">
        <v>0</v>
      </c>
      <c r="G14" t="s">
        <v>102</v>
      </c>
      <c r="H14" s="78">
        <v>0</v>
      </c>
      <c r="I14" s="77">
        <v>4.3894700000000002</v>
      </c>
      <c r="J14" s="78">
        <v>3.0000000000000001E-3</v>
      </c>
      <c r="K14" s="78">
        <v>0</v>
      </c>
    </row>
    <row r="15" spans="2:60">
      <c r="B15" t="s">
        <v>2374</v>
      </c>
      <c r="C15" t="s">
        <v>2375</v>
      </c>
      <c r="D15" t="s">
        <v>209</v>
      </c>
      <c r="E15" t="s">
        <v>210</v>
      </c>
      <c r="F15" s="78">
        <v>0</v>
      </c>
      <c r="G15" t="s">
        <v>102</v>
      </c>
      <c r="H15" s="78">
        <v>0</v>
      </c>
      <c r="I15" s="77">
        <v>-0.64322000000000001</v>
      </c>
      <c r="J15" s="78">
        <v>-4.0000000000000002E-4</v>
      </c>
      <c r="K15" s="78">
        <v>0</v>
      </c>
    </row>
    <row r="16" spans="2:60">
      <c r="B16" t="s">
        <v>2376</v>
      </c>
      <c r="C16" t="s">
        <v>2377</v>
      </c>
      <c r="D16" t="s">
        <v>209</v>
      </c>
      <c r="E16" t="s">
        <v>210</v>
      </c>
      <c r="F16" s="78">
        <v>0</v>
      </c>
      <c r="G16" t="s">
        <v>102</v>
      </c>
      <c r="H16" s="78">
        <v>0</v>
      </c>
      <c r="I16" s="77">
        <v>-3.6939899999999999</v>
      </c>
      <c r="J16" s="78">
        <v>-2.5999999999999999E-3</v>
      </c>
      <c r="K16" s="78">
        <v>0</v>
      </c>
    </row>
    <row r="17" spans="2:11">
      <c r="B17" t="s">
        <v>2378</v>
      </c>
      <c r="C17" t="s">
        <v>2379</v>
      </c>
      <c r="D17" t="s">
        <v>209</v>
      </c>
      <c r="E17" t="s">
        <v>210</v>
      </c>
      <c r="F17" s="78">
        <v>0</v>
      </c>
      <c r="G17" t="s">
        <v>102</v>
      </c>
      <c r="H17" s="78">
        <v>0</v>
      </c>
      <c r="I17" s="77">
        <v>-1.3629500000000001</v>
      </c>
      <c r="J17" s="78">
        <v>-8.9999999999999998E-4</v>
      </c>
      <c r="K17" s="78">
        <v>0</v>
      </c>
    </row>
    <row r="18" spans="2:11">
      <c r="B18" t="s">
        <v>2380</v>
      </c>
      <c r="C18" t="s">
        <v>2381</v>
      </c>
      <c r="D18" t="s">
        <v>209</v>
      </c>
      <c r="E18" t="s">
        <v>210</v>
      </c>
      <c r="F18" s="78">
        <v>0</v>
      </c>
      <c r="G18" t="s">
        <v>102</v>
      </c>
      <c r="H18" s="78">
        <v>0</v>
      </c>
      <c r="I18" s="77">
        <v>-6.9945199999999996</v>
      </c>
      <c r="J18" s="78">
        <v>-4.7999999999999996E-3</v>
      </c>
      <c r="K18" s="78">
        <v>-1E-4</v>
      </c>
    </row>
    <row r="19" spans="2:11">
      <c r="B19" t="s">
        <v>2382</v>
      </c>
      <c r="C19" t="s">
        <v>2383</v>
      </c>
      <c r="D19" t="s">
        <v>209</v>
      </c>
      <c r="E19" t="s">
        <v>210</v>
      </c>
      <c r="F19" s="78">
        <v>0</v>
      </c>
      <c r="G19" t="s">
        <v>102</v>
      </c>
      <c r="H19" s="78">
        <v>0</v>
      </c>
      <c r="I19" s="77">
        <v>-1.7244699999999999</v>
      </c>
      <c r="J19" s="78">
        <v>-1.1999999999999999E-3</v>
      </c>
      <c r="K19" s="78">
        <v>0</v>
      </c>
    </row>
    <row r="20" spans="2:11">
      <c r="B20" t="s">
        <v>2384</v>
      </c>
      <c r="C20" t="s">
        <v>2385</v>
      </c>
      <c r="D20" t="s">
        <v>209</v>
      </c>
      <c r="E20" t="s">
        <v>210</v>
      </c>
      <c r="F20" s="78">
        <v>0</v>
      </c>
      <c r="G20" t="s">
        <v>102</v>
      </c>
      <c r="H20" s="78">
        <v>0</v>
      </c>
      <c r="I20" s="77">
        <v>-3.0984400000000001</v>
      </c>
      <c r="J20" s="78">
        <v>-2.0999999999999999E-3</v>
      </c>
      <c r="K20" s="78">
        <v>0</v>
      </c>
    </row>
    <row r="21" spans="2:11">
      <c r="B21" t="s">
        <v>2386</v>
      </c>
      <c r="C21" t="s">
        <v>2387</v>
      </c>
      <c r="D21" t="s">
        <v>209</v>
      </c>
      <c r="E21" t="s">
        <v>210</v>
      </c>
      <c r="F21" s="78">
        <v>0</v>
      </c>
      <c r="G21" t="s">
        <v>106</v>
      </c>
      <c r="H21" s="78">
        <v>0</v>
      </c>
      <c r="I21" s="77">
        <v>0.73712199</v>
      </c>
      <c r="J21" s="78">
        <v>5.0000000000000001E-4</v>
      </c>
      <c r="K21" s="78">
        <v>0</v>
      </c>
    </row>
    <row r="22" spans="2:11">
      <c r="B22" t="s">
        <v>2388</v>
      </c>
      <c r="C22" t="s">
        <v>2389</v>
      </c>
      <c r="D22" t="s">
        <v>209</v>
      </c>
      <c r="E22" t="s">
        <v>210</v>
      </c>
      <c r="F22" s="78">
        <v>0</v>
      </c>
      <c r="G22" t="s">
        <v>120</v>
      </c>
      <c r="H22" s="78">
        <v>0</v>
      </c>
      <c r="I22" s="77">
        <v>-1.3884552E-2</v>
      </c>
      <c r="J22" s="78">
        <v>0</v>
      </c>
      <c r="K22" s="78">
        <v>0</v>
      </c>
    </row>
    <row r="23" spans="2:11">
      <c r="B23" t="s">
        <v>2390</v>
      </c>
      <c r="C23" t="s">
        <v>2391</v>
      </c>
      <c r="D23" t="s">
        <v>209</v>
      </c>
      <c r="E23" t="s">
        <v>210</v>
      </c>
      <c r="F23" s="78">
        <v>0</v>
      </c>
      <c r="G23" t="s">
        <v>110</v>
      </c>
      <c r="H23" s="78">
        <v>0</v>
      </c>
      <c r="I23" s="77">
        <v>8.5126350000000003E-2</v>
      </c>
      <c r="J23" s="78">
        <v>1E-4</v>
      </c>
      <c r="K23" s="78">
        <v>0</v>
      </c>
    </row>
    <row r="24" spans="2:11">
      <c r="B24" t="s">
        <v>2392</v>
      </c>
      <c r="C24" t="s">
        <v>2393</v>
      </c>
      <c r="D24" t="s">
        <v>209</v>
      </c>
      <c r="E24" t="s">
        <v>210</v>
      </c>
      <c r="F24" s="78">
        <v>0</v>
      </c>
      <c r="G24" t="s">
        <v>202</v>
      </c>
      <c r="H24" s="78">
        <v>0</v>
      </c>
      <c r="I24" s="77">
        <v>-0.32763673500000001</v>
      </c>
      <c r="J24" s="78">
        <v>-2.0000000000000001E-4</v>
      </c>
      <c r="K24" s="78">
        <v>0</v>
      </c>
    </row>
    <row r="25" spans="2:11">
      <c r="B25" t="s">
        <v>2394</v>
      </c>
      <c r="C25" t="s">
        <v>2395</v>
      </c>
      <c r="D25" t="s">
        <v>209</v>
      </c>
      <c r="E25" t="s">
        <v>210</v>
      </c>
      <c r="F25" s="78">
        <v>0</v>
      </c>
      <c r="G25" t="s">
        <v>113</v>
      </c>
      <c r="H25" s="78">
        <v>0</v>
      </c>
      <c r="I25" s="77">
        <v>-0.18002149000000001</v>
      </c>
      <c r="J25" s="78">
        <v>-1E-4</v>
      </c>
      <c r="K25" s="78">
        <v>0</v>
      </c>
    </row>
    <row r="26" spans="2:11">
      <c r="B26" t="s">
        <v>2396</v>
      </c>
      <c r="C26" t="s">
        <v>2397</v>
      </c>
      <c r="D26" t="s">
        <v>209</v>
      </c>
      <c r="E26" t="s">
        <v>210</v>
      </c>
      <c r="F26" s="78">
        <v>0</v>
      </c>
      <c r="G26" t="s">
        <v>106</v>
      </c>
      <c r="H26" s="78">
        <v>0</v>
      </c>
      <c r="I26" s="77">
        <v>1422.93634812</v>
      </c>
      <c r="J26" s="78">
        <v>0.9839</v>
      </c>
      <c r="K26" s="78">
        <v>1.47E-2</v>
      </c>
    </row>
    <row r="27" spans="2:11">
      <c r="B27" t="s">
        <v>2398</v>
      </c>
      <c r="C27" t="s">
        <v>2399</v>
      </c>
      <c r="D27" t="s">
        <v>209</v>
      </c>
      <c r="E27" t="s">
        <v>210</v>
      </c>
      <c r="F27" s="78">
        <v>0</v>
      </c>
      <c r="G27" t="s">
        <v>199</v>
      </c>
      <c r="H27" s="78">
        <v>0</v>
      </c>
      <c r="I27" s="77">
        <v>0.8311799406</v>
      </c>
      <c r="J27" s="78">
        <v>5.9999999999999995E-4</v>
      </c>
      <c r="K27" s="78">
        <v>0</v>
      </c>
    </row>
    <row r="28" spans="2:11">
      <c r="B28" t="s">
        <v>2400</v>
      </c>
      <c r="C28" t="s">
        <v>2401</v>
      </c>
      <c r="D28" t="s">
        <v>209</v>
      </c>
      <c r="E28" t="s">
        <v>210</v>
      </c>
      <c r="F28" s="78">
        <v>5.1499999999999997E-2</v>
      </c>
      <c r="G28" t="s">
        <v>102</v>
      </c>
      <c r="H28" s="78">
        <v>3.6299999999999999E-2</v>
      </c>
      <c r="I28" s="77">
        <v>-8.0308200000000003</v>
      </c>
      <c r="J28" s="78">
        <v>-5.5999999999999999E-3</v>
      </c>
      <c r="K28" s="78">
        <v>-1E-4</v>
      </c>
    </row>
    <row r="29" spans="2:11">
      <c r="B29" t="s">
        <v>2402</v>
      </c>
      <c r="C29" t="s">
        <v>2403</v>
      </c>
      <c r="D29" t="s">
        <v>206</v>
      </c>
      <c r="E29" t="s">
        <v>207</v>
      </c>
      <c r="F29" s="78">
        <v>0</v>
      </c>
      <c r="G29" t="s">
        <v>102</v>
      </c>
      <c r="H29" s="78">
        <v>0</v>
      </c>
      <c r="I29" s="77">
        <v>-16.865259999999999</v>
      </c>
      <c r="J29" s="78">
        <v>-1.17E-2</v>
      </c>
      <c r="K29" s="78">
        <v>-2.0000000000000001E-4</v>
      </c>
    </row>
    <row r="30" spans="2:11">
      <c r="B30" t="s">
        <v>2404</v>
      </c>
      <c r="C30" t="s">
        <v>2405</v>
      </c>
      <c r="D30" t="s">
        <v>206</v>
      </c>
      <c r="E30" t="s">
        <v>207</v>
      </c>
      <c r="F30" s="78">
        <v>0</v>
      </c>
      <c r="G30" t="s">
        <v>102</v>
      </c>
      <c r="H30" s="78">
        <v>0</v>
      </c>
      <c r="I30" s="77">
        <v>57.721299999999999</v>
      </c>
      <c r="J30" s="78">
        <v>3.9899999999999998E-2</v>
      </c>
      <c r="K30" s="78">
        <v>5.9999999999999995E-4</v>
      </c>
    </row>
    <row r="31" spans="2:11">
      <c r="B31" s="79" t="s">
        <v>221</v>
      </c>
      <c r="D31" s="19"/>
      <c r="E31" s="19"/>
      <c r="F31" s="19"/>
      <c r="G31" s="19"/>
      <c r="H31" s="80">
        <v>0</v>
      </c>
      <c r="I31" s="81">
        <v>0</v>
      </c>
      <c r="J31" s="80">
        <v>0</v>
      </c>
      <c r="K31" s="80">
        <v>0</v>
      </c>
    </row>
    <row r="32" spans="2:11">
      <c r="B32" t="s">
        <v>209</v>
      </c>
      <c r="C32" t="s">
        <v>209</v>
      </c>
      <c r="D32" t="s">
        <v>209</v>
      </c>
      <c r="E32" s="19"/>
      <c r="F32" s="78">
        <v>0</v>
      </c>
      <c r="G32" t="s">
        <v>209</v>
      </c>
      <c r="H32" s="78">
        <v>0</v>
      </c>
      <c r="I32" s="77">
        <v>0</v>
      </c>
      <c r="J32" s="78">
        <v>0</v>
      </c>
      <c r="K32" s="78">
        <v>0</v>
      </c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47"/>
  <sheetViews>
    <sheetView rightToLeft="1" topLeftCell="A37" workbookViewId="0">
      <selection activeCell="B48" sqref="B48:D1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2406</v>
      </c>
    </row>
    <row r="3" spans="2:17" s="1" customFormat="1">
      <c r="B3" s="2" t="s">
        <v>2</v>
      </c>
      <c r="C3" s="26" t="s">
        <v>2407</v>
      </c>
    </row>
    <row r="4" spans="2:17" s="1" customFormat="1">
      <c r="B4" s="2" t="s">
        <v>3</v>
      </c>
      <c r="C4" s="83" t="s">
        <v>196</v>
      </c>
    </row>
    <row r="5" spans="2:17">
      <c r="B5" s="2"/>
    </row>
    <row r="7" spans="2:17" ht="26.25" customHeight="1">
      <c r="B7" s="113" t="s">
        <v>168</v>
      </c>
      <c r="C7" s="114"/>
      <c r="D7" s="114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C12+C47</f>
        <v>8584.9573371508177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f>SUM(C13:C46)</f>
        <v>2330.5086483647051</v>
      </c>
    </row>
    <row r="13" spans="2:17">
      <c r="B13" t="s">
        <v>3233</v>
      </c>
      <c r="C13" s="85">
        <v>4.8616548310250502</v>
      </c>
      <c r="D13" s="86">
        <v>45340</v>
      </c>
    </row>
    <row r="14" spans="2:17">
      <c r="B14" t="s">
        <v>3238</v>
      </c>
      <c r="C14" s="85">
        <v>26.018625</v>
      </c>
      <c r="D14" s="86">
        <v>45363</v>
      </c>
    </row>
    <row r="15" spans="2:17">
      <c r="B15" t="s">
        <v>3227</v>
      </c>
      <c r="C15" s="85">
        <v>7.3821051227830505</v>
      </c>
      <c r="D15" s="86">
        <v>45383</v>
      </c>
    </row>
    <row r="16" spans="2:17">
      <c r="B16" t="s">
        <v>3230</v>
      </c>
      <c r="C16" s="85">
        <v>63.189533280249961</v>
      </c>
      <c r="D16" s="86">
        <v>45473</v>
      </c>
    </row>
    <row r="17" spans="2:4">
      <c r="B17" t="s">
        <v>3234</v>
      </c>
      <c r="C17" s="85">
        <v>85.455174999999997</v>
      </c>
      <c r="D17" s="86">
        <v>45838</v>
      </c>
    </row>
    <row r="18" spans="2:4">
      <c r="B18" t="s">
        <v>3235</v>
      </c>
      <c r="C18" s="85">
        <v>238.30302198461777</v>
      </c>
      <c r="D18" s="86">
        <v>45935</v>
      </c>
    </row>
    <row r="19" spans="2:4">
      <c r="B19" t="s">
        <v>3226</v>
      </c>
      <c r="C19" s="85">
        <v>208.41439755749423</v>
      </c>
      <c r="D19" s="86">
        <v>46022</v>
      </c>
    </row>
    <row r="20" spans="2:4">
      <c r="B20" t="s">
        <v>3231</v>
      </c>
      <c r="C20" s="85">
        <v>167.10739541672592</v>
      </c>
      <c r="D20" s="86">
        <v>46022</v>
      </c>
    </row>
    <row r="21" spans="2:4">
      <c r="B21" t="s">
        <v>2408</v>
      </c>
      <c r="C21" s="85">
        <v>7.4069378478106618</v>
      </c>
      <c r="D21" s="86">
        <v>46054</v>
      </c>
    </row>
    <row r="22" spans="2:4">
      <c r="B22" t="s">
        <v>3225</v>
      </c>
      <c r="C22" s="85">
        <v>83.897212375681903</v>
      </c>
      <c r="D22" s="86">
        <v>46698</v>
      </c>
    </row>
    <row r="23" spans="2:4">
      <c r="B23" t="s">
        <v>2409</v>
      </c>
      <c r="C23" s="85">
        <v>8.4313282647984789</v>
      </c>
      <c r="D23" s="86">
        <v>46752</v>
      </c>
    </row>
    <row r="24" spans="2:4">
      <c r="B24" t="s">
        <v>3228</v>
      </c>
      <c r="C24" s="85">
        <v>203.18707664221762</v>
      </c>
      <c r="D24" s="86">
        <v>46871</v>
      </c>
    </row>
    <row r="25" spans="2:4">
      <c r="B25" t="s">
        <v>2410</v>
      </c>
      <c r="C25" s="85">
        <v>42.849069999999998</v>
      </c>
      <c r="D25" s="86">
        <v>47118</v>
      </c>
    </row>
    <row r="26" spans="2:4">
      <c r="B26" t="s">
        <v>2423</v>
      </c>
      <c r="C26" s="85">
        <v>80.518768386446254</v>
      </c>
      <c r="D26" s="86">
        <v>47308</v>
      </c>
    </row>
    <row r="27" spans="2:4">
      <c r="B27" t="s">
        <v>3236</v>
      </c>
      <c r="C27" s="85">
        <v>458.92400069425975</v>
      </c>
      <c r="D27" s="86">
        <v>47391</v>
      </c>
    </row>
    <row r="28" spans="2:4">
      <c r="B28" t="s">
        <v>2414</v>
      </c>
      <c r="C28" s="85">
        <v>0.48989264000000005</v>
      </c>
      <c r="D28" s="86">
        <v>47566</v>
      </c>
    </row>
    <row r="29" spans="2:4">
      <c r="B29" t="s">
        <v>2411</v>
      </c>
      <c r="C29" s="85">
        <v>13.494895999999999</v>
      </c>
      <c r="D29" s="86">
        <v>47848</v>
      </c>
    </row>
    <row r="30" spans="2:4">
      <c r="B30" t="s">
        <v>2416</v>
      </c>
      <c r="C30" s="85">
        <v>0.48721583999999996</v>
      </c>
      <c r="D30" s="86">
        <v>47848</v>
      </c>
    </row>
    <row r="31" spans="2:4">
      <c r="B31" t="s">
        <v>2412</v>
      </c>
      <c r="C31" s="85">
        <v>0.5435816</v>
      </c>
      <c r="D31" s="86">
        <v>47907</v>
      </c>
    </row>
    <row r="32" spans="2:4">
      <c r="B32" t="s">
        <v>2424</v>
      </c>
      <c r="C32" s="85">
        <v>235.24760000000001</v>
      </c>
      <c r="D32" s="86">
        <v>47938</v>
      </c>
    </row>
    <row r="33" spans="2:4">
      <c r="B33" t="s">
        <v>2415</v>
      </c>
      <c r="C33" s="85">
        <v>68.833644319999991</v>
      </c>
      <c r="D33" s="86">
        <v>47969</v>
      </c>
    </row>
    <row r="34" spans="2:4">
      <c r="B34" t="s">
        <v>2425</v>
      </c>
      <c r="C34" s="85">
        <v>71.149199999999993</v>
      </c>
      <c r="D34" s="86">
        <v>47969</v>
      </c>
    </row>
    <row r="35" spans="2:4">
      <c r="B35" t="s">
        <v>2418</v>
      </c>
      <c r="C35" s="85">
        <v>11.771730451680831</v>
      </c>
      <c r="D35" s="86">
        <v>48212</v>
      </c>
    </row>
    <row r="36" spans="2:4">
      <c r="B36" t="s">
        <v>2419</v>
      </c>
      <c r="C36" s="85">
        <v>15.889066126836159</v>
      </c>
      <c r="D36" s="86">
        <v>48212</v>
      </c>
    </row>
    <row r="37" spans="2:4">
      <c r="B37" t="s">
        <v>2420</v>
      </c>
      <c r="C37" s="85">
        <v>50.653732667464396</v>
      </c>
      <c r="D37" s="86">
        <v>48233</v>
      </c>
    </row>
    <row r="38" spans="2:4">
      <c r="B38" t="s">
        <v>2417</v>
      </c>
      <c r="C38" s="85">
        <v>20.418375451904755</v>
      </c>
      <c r="D38" s="86">
        <v>48274</v>
      </c>
    </row>
    <row r="39" spans="2:4">
      <c r="B39" t="s">
        <v>2288</v>
      </c>
      <c r="C39" s="85">
        <v>10.749275022663557</v>
      </c>
      <c r="D39" s="86">
        <v>48274</v>
      </c>
    </row>
    <row r="40" spans="2:4">
      <c r="B40" t="s">
        <v>2421</v>
      </c>
      <c r="C40" s="85">
        <v>0.34113903999999995</v>
      </c>
      <c r="D40" s="86">
        <v>48297</v>
      </c>
    </row>
    <row r="41" spans="2:4">
      <c r="B41" t="s">
        <v>2422</v>
      </c>
      <c r="C41" s="85">
        <v>71.356851393370349</v>
      </c>
      <c r="D41" s="86">
        <v>48297</v>
      </c>
    </row>
    <row r="42" spans="2:4">
      <c r="B42" t="s">
        <v>3229</v>
      </c>
      <c r="C42" s="85">
        <v>6.8433471511823001</v>
      </c>
      <c r="D42" s="86">
        <v>48482</v>
      </c>
    </row>
    <row r="43" spans="2:4">
      <c r="B43" t="s">
        <v>2413</v>
      </c>
      <c r="C43" s="85">
        <v>53.364609999999999</v>
      </c>
      <c r="D43" s="86">
        <v>48700</v>
      </c>
    </row>
    <row r="44" spans="2:4">
      <c r="B44" t="s">
        <v>3232</v>
      </c>
      <c r="C44" s="85">
        <v>2.5490145096450001</v>
      </c>
      <c r="D44" s="86">
        <v>48844</v>
      </c>
    </row>
    <row r="45" spans="2:4">
      <c r="B45" t="s">
        <v>3237</v>
      </c>
      <c r="C45" s="85">
        <v>10.37917374584705</v>
      </c>
      <c r="D45" s="86">
        <v>52047</v>
      </c>
    </row>
    <row r="46" spans="2:4">
      <c r="B46"/>
      <c r="C46" s="77"/>
    </row>
    <row r="47" spans="2:4">
      <c r="B47" s="79" t="s">
        <v>221</v>
      </c>
      <c r="C47" s="81">
        <f>SUM(C48:C146)</f>
        <v>6254.4486887861121</v>
      </c>
    </row>
    <row r="48" spans="2:4">
      <c r="B48" t="s">
        <v>3243</v>
      </c>
      <c r="C48" s="85">
        <v>0.39147584243356992</v>
      </c>
      <c r="D48" s="86">
        <v>45239</v>
      </c>
    </row>
    <row r="49" spans="2:4">
      <c r="B49" t="s">
        <v>3244</v>
      </c>
      <c r="C49" s="85">
        <v>0.45704099838987999</v>
      </c>
      <c r="D49" s="86">
        <v>45371</v>
      </c>
    </row>
    <row r="50" spans="2:4">
      <c r="B50" t="s">
        <v>2427</v>
      </c>
      <c r="C50" s="85">
        <v>21.412592736378958</v>
      </c>
      <c r="D50" s="86">
        <v>45485</v>
      </c>
    </row>
    <row r="51" spans="2:4">
      <c r="B51" t="s">
        <v>3239</v>
      </c>
      <c r="C51" s="85">
        <v>1.3880802018512797</v>
      </c>
      <c r="D51" s="86">
        <v>45515</v>
      </c>
    </row>
    <row r="52" spans="2:4">
      <c r="B52" t="s">
        <v>3240</v>
      </c>
      <c r="C52" s="85">
        <v>8.7767103647983387</v>
      </c>
      <c r="D52" s="86">
        <v>45515</v>
      </c>
    </row>
    <row r="53" spans="2:4">
      <c r="B53" t="s">
        <v>3245</v>
      </c>
      <c r="C53" s="85">
        <v>18.311422769058261</v>
      </c>
      <c r="D53" s="86">
        <v>45553</v>
      </c>
    </row>
    <row r="54" spans="2:4">
      <c r="B54" t="s">
        <v>3246</v>
      </c>
      <c r="C54" s="85">
        <v>24.981559201175774</v>
      </c>
      <c r="D54" s="86">
        <v>45602</v>
      </c>
    </row>
    <row r="55" spans="2:4">
      <c r="B55" t="s">
        <v>3241</v>
      </c>
      <c r="C55" s="85">
        <v>22.290240000000001</v>
      </c>
      <c r="D55" s="86">
        <v>45615</v>
      </c>
    </row>
    <row r="56" spans="2:4">
      <c r="B56" t="s">
        <v>2428</v>
      </c>
      <c r="C56" s="85">
        <v>20.282670941405108</v>
      </c>
      <c r="D56" s="86">
        <v>45778</v>
      </c>
    </row>
    <row r="57" spans="2:4">
      <c r="B57" t="s">
        <v>3248</v>
      </c>
      <c r="C57" s="85">
        <v>2.7849071074718306</v>
      </c>
      <c r="D57" s="86">
        <v>45830</v>
      </c>
    </row>
    <row r="58" spans="2:4">
      <c r="B58" t="s">
        <v>2448</v>
      </c>
      <c r="C58" s="85">
        <v>115.248860952</v>
      </c>
      <c r="D58" s="86">
        <v>45930</v>
      </c>
    </row>
    <row r="59" spans="2:4">
      <c r="B59" t="s">
        <v>3247</v>
      </c>
      <c r="C59" s="85">
        <v>0.59611458842062004</v>
      </c>
      <c r="D59" s="86">
        <v>46014</v>
      </c>
    </row>
    <row r="60" spans="2:4">
      <c r="B60" t="s">
        <v>2442</v>
      </c>
      <c r="C60" s="85">
        <v>0.17304622922233215</v>
      </c>
      <c r="D60" s="86">
        <v>46082</v>
      </c>
    </row>
    <row r="61" spans="2:4">
      <c r="B61" t="s">
        <v>2443</v>
      </c>
      <c r="C61" s="85">
        <v>76.589328160000008</v>
      </c>
      <c r="D61" s="86">
        <v>46112</v>
      </c>
    </row>
    <row r="62" spans="2:4">
      <c r="B62" t="s">
        <v>2457</v>
      </c>
      <c r="C62" s="85">
        <v>124.480295384</v>
      </c>
      <c r="D62" s="86">
        <v>46149</v>
      </c>
    </row>
    <row r="63" spans="2:4">
      <c r="B63" t="s">
        <v>2439</v>
      </c>
      <c r="C63" s="85">
        <v>43.015717119999991</v>
      </c>
      <c r="D63" s="86">
        <v>46203</v>
      </c>
    </row>
    <row r="64" spans="2:4">
      <c r="B64" t="s">
        <v>2274</v>
      </c>
      <c r="C64" s="85">
        <v>3.3292110018436576</v>
      </c>
      <c r="D64" s="86">
        <v>46326</v>
      </c>
    </row>
    <row r="65" spans="2:4">
      <c r="B65" t="s">
        <v>2432</v>
      </c>
      <c r="C65" s="85">
        <v>57.632743641962584</v>
      </c>
      <c r="D65" s="86">
        <v>46417</v>
      </c>
    </row>
    <row r="66" spans="2:4">
      <c r="B66" t="s">
        <v>3242</v>
      </c>
      <c r="C66" s="85">
        <v>43.867543104275498</v>
      </c>
      <c r="D66" s="86">
        <v>46418</v>
      </c>
    </row>
    <row r="67" spans="2:4">
      <c r="B67" t="s">
        <v>2433</v>
      </c>
      <c r="C67" s="85">
        <v>88.873904408999991</v>
      </c>
      <c r="D67" s="86">
        <v>46465</v>
      </c>
    </row>
    <row r="68" spans="2:4">
      <c r="B68" t="s">
        <v>2431</v>
      </c>
      <c r="C68" s="85">
        <v>28.117785863180348</v>
      </c>
      <c r="D68" s="86">
        <v>46572</v>
      </c>
    </row>
    <row r="69" spans="2:4">
      <c r="B69" t="s">
        <v>2429</v>
      </c>
      <c r="C69" s="85">
        <v>44.217780822000002</v>
      </c>
      <c r="D69" s="86">
        <v>46573</v>
      </c>
    </row>
    <row r="70" spans="2:4">
      <c r="B70" t="s">
        <v>2462</v>
      </c>
      <c r="C70" s="85">
        <v>61.102254734399999</v>
      </c>
      <c r="D70" s="86">
        <v>46660</v>
      </c>
    </row>
    <row r="71" spans="2:4">
      <c r="B71" t="s">
        <v>2426</v>
      </c>
      <c r="C71" s="85">
        <v>11.238198765329072</v>
      </c>
      <c r="D71" s="86">
        <v>46722</v>
      </c>
    </row>
    <row r="72" spans="2:4">
      <c r="B72" t="s">
        <v>2477</v>
      </c>
      <c r="C72" s="85">
        <v>201.15837590719997</v>
      </c>
      <c r="D72" s="86">
        <v>46722</v>
      </c>
    </row>
    <row r="73" spans="2:4">
      <c r="B73" t="s">
        <v>2489</v>
      </c>
      <c r="C73" s="85">
        <v>15.551366720000001</v>
      </c>
      <c r="D73" s="86">
        <v>46722</v>
      </c>
    </row>
    <row r="74" spans="2:4">
      <c r="B74" t="s">
        <v>2456</v>
      </c>
      <c r="C74" s="85">
        <v>79.311170673600003</v>
      </c>
      <c r="D74" s="86">
        <v>46742</v>
      </c>
    </row>
    <row r="75" spans="2:4">
      <c r="B75" t="s">
        <v>2469</v>
      </c>
      <c r="C75" s="85">
        <v>140.89206554559999</v>
      </c>
      <c r="D75" s="86">
        <v>46752</v>
      </c>
    </row>
    <row r="76" spans="2:4">
      <c r="B76" t="s">
        <v>2471</v>
      </c>
      <c r="C76" s="85">
        <v>12.487581239164372</v>
      </c>
      <c r="D76" s="86">
        <v>46753</v>
      </c>
    </row>
    <row r="77" spans="2:4">
      <c r="B77" t="s">
        <v>2430</v>
      </c>
      <c r="C77" s="85">
        <v>14.316173339428858</v>
      </c>
      <c r="D77" s="86">
        <v>46794</v>
      </c>
    </row>
    <row r="78" spans="2:4">
      <c r="B78" t="s">
        <v>2438</v>
      </c>
      <c r="C78" s="85">
        <v>47.789993603509096</v>
      </c>
      <c r="D78" s="86">
        <v>46997</v>
      </c>
    </row>
    <row r="79" spans="2:4">
      <c r="B79" t="s">
        <v>2467</v>
      </c>
      <c r="C79" s="85">
        <v>98.153122212749992</v>
      </c>
      <c r="D79" s="86">
        <v>46997</v>
      </c>
    </row>
    <row r="80" spans="2:4">
      <c r="B80" t="s">
        <v>2440</v>
      </c>
      <c r="C80" s="85">
        <v>82.171068000000005</v>
      </c>
      <c r="D80" s="86">
        <v>47082</v>
      </c>
    </row>
    <row r="81" spans="2:4">
      <c r="B81" t="s">
        <v>2435</v>
      </c>
      <c r="C81" s="85">
        <v>77.751021120000004</v>
      </c>
      <c r="D81" s="86">
        <v>47201</v>
      </c>
    </row>
    <row r="82" spans="2:4">
      <c r="B82" t="s">
        <v>2445</v>
      </c>
      <c r="C82" s="85">
        <v>29.523367953312089</v>
      </c>
      <c r="D82" s="86">
        <v>47236</v>
      </c>
    </row>
    <row r="83" spans="2:4">
      <c r="B83" t="s">
        <v>2451</v>
      </c>
      <c r="C83" s="85">
        <v>33.177215199999999</v>
      </c>
      <c r="D83" s="86">
        <v>47301</v>
      </c>
    </row>
    <row r="84" spans="2:4">
      <c r="B84" t="s">
        <v>2454</v>
      </c>
      <c r="C84" s="85">
        <v>85.856112494537811</v>
      </c>
      <c r="D84" s="86">
        <v>47301</v>
      </c>
    </row>
    <row r="85" spans="2:4">
      <c r="B85" t="s">
        <v>2463</v>
      </c>
      <c r="C85" s="85">
        <v>55.3841392</v>
      </c>
      <c r="D85" s="86">
        <v>47301</v>
      </c>
    </row>
    <row r="86" spans="2:4">
      <c r="B86" t="s">
        <v>2294</v>
      </c>
      <c r="C86" s="85">
        <v>208.73294178964247</v>
      </c>
      <c r="D86" s="86">
        <v>47312</v>
      </c>
    </row>
    <row r="87" spans="2:4">
      <c r="B87" t="s">
        <v>2468</v>
      </c>
      <c r="C87" s="85">
        <v>147.19092239999998</v>
      </c>
      <c r="D87" s="86">
        <v>47398</v>
      </c>
    </row>
    <row r="88" spans="2:4">
      <c r="B88" t="s">
        <v>2434</v>
      </c>
      <c r="C88" s="85">
        <v>3.7768883199999994</v>
      </c>
      <c r="D88" s="86">
        <v>47447</v>
      </c>
    </row>
    <row r="89" spans="2:4">
      <c r="B89" t="s">
        <v>2446</v>
      </c>
      <c r="C89" s="85">
        <v>0.23628495999999999</v>
      </c>
      <c r="D89" s="86">
        <v>47453</v>
      </c>
    </row>
    <row r="90" spans="2:4">
      <c r="B90" t="s">
        <v>2458</v>
      </c>
      <c r="C90" s="85">
        <v>50.29565406079999</v>
      </c>
      <c r="D90" s="86">
        <v>47463</v>
      </c>
    </row>
    <row r="91" spans="2:4">
      <c r="B91" t="s">
        <v>2466</v>
      </c>
      <c r="C91" s="85">
        <v>12.479024174740777</v>
      </c>
      <c r="D91" s="86">
        <v>47467</v>
      </c>
    </row>
    <row r="92" spans="2:4">
      <c r="B92" t="s">
        <v>2284</v>
      </c>
      <c r="C92" s="85">
        <v>7.0648301120703154</v>
      </c>
      <c r="D92" s="86">
        <v>47467</v>
      </c>
    </row>
    <row r="93" spans="2:4">
      <c r="B93" t="s">
        <v>2157</v>
      </c>
      <c r="C93" s="85">
        <v>82.039841703999997</v>
      </c>
      <c r="D93" s="86">
        <v>47528</v>
      </c>
    </row>
    <row r="94" spans="2:4">
      <c r="B94" t="s">
        <v>2486</v>
      </c>
      <c r="C94" s="85">
        <v>1.7054657600000001</v>
      </c>
      <c r="D94" s="86">
        <v>47599</v>
      </c>
    </row>
    <row r="95" spans="2:4">
      <c r="B95" t="s">
        <v>2479</v>
      </c>
      <c r="C95" s="85">
        <v>292.00852688744152</v>
      </c>
      <c r="D95" s="86">
        <v>47665</v>
      </c>
    </row>
    <row r="96" spans="2:4">
      <c r="B96" t="s">
        <v>2485</v>
      </c>
      <c r="C96" s="85">
        <v>134.47411336852878</v>
      </c>
      <c r="D96" s="86">
        <v>47665</v>
      </c>
    </row>
    <row r="97" spans="2:4">
      <c r="B97" t="s">
        <v>2447</v>
      </c>
      <c r="C97" s="85">
        <v>196.23620799999998</v>
      </c>
      <c r="D97" s="86">
        <v>47735</v>
      </c>
    </row>
    <row r="98" spans="2:4">
      <c r="B98" t="s">
        <v>2487</v>
      </c>
      <c r="C98" s="85">
        <v>125.13619226535228</v>
      </c>
      <c r="D98" s="86">
        <v>47832</v>
      </c>
    </row>
    <row r="99" spans="2:4">
      <c r="B99" t="s">
        <v>2452</v>
      </c>
      <c r="C99" s="85">
        <v>25.756072445999997</v>
      </c>
      <c r="D99" s="86">
        <v>47848</v>
      </c>
    </row>
    <row r="100" spans="2:4">
      <c r="B100" t="s">
        <v>2465</v>
      </c>
      <c r="C100" s="85">
        <v>45.916207850611741</v>
      </c>
      <c r="D100" s="86">
        <v>47848</v>
      </c>
    </row>
    <row r="101" spans="2:4">
      <c r="B101" t="s">
        <v>2202</v>
      </c>
      <c r="C101" s="85">
        <v>20.362515884434259</v>
      </c>
      <c r="D101" s="86">
        <v>47848</v>
      </c>
    </row>
    <row r="102" spans="2:4">
      <c r="B102" t="s">
        <v>2436</v>
      </c>
      <c r="C102" s="85">
        <v>91.846747473090005</v>
      </c>
      <c r="D102" s="86">
        <v>47849</v>
      </c>
    </row>
    <row r="103" spans="2:4">
      <c r="B103" t="s">
        <v>2492</v>
      </c>
      <c r="C103" s="85">
        <v>200.2695066096</v>
      </c>
      <c r="D103" s="86">
        <v>47927</v>
      </c>
    </row>
    <row r="104" spans="2:4">
      <c r="B104" t="s">
        <v>2172</v>
      </c>
      <c r="C104" s="85">
        <v>188.99761052132999</v>
      </c>
      <c r="D104" s="86">
        <v>47937</v>
      </c>
    </row>
    <row r="105" spans="2:4">
      <c r="B105" t="s">
        <v>2449</v>
      </c>
      <c r="C105" s="85">
        <v>62.873351041599996</v>
      </c>
      <c r="D105" s="86">
        <v>47987</v>
      </c>
    </row>
    <row r="106" spans="2:4">
      <c r="B106" t="s">
        <v>2455</v>
      </c>
      <c r="C106" s="85">
        <v>15.454329252120001</v>
      </c>
      <c r="D106" s="86">
        <v>48029</v>
      </c>
    </row>
    <row r="107" spans="2:4">
      <c r="B107" t="s">
        <v>2453</v>
      </c>
      <c r="C107" s="85">
        <v>0.44876284319999998</v>
      </c>
      <c r="D107" s="86">
        <v>48030</v>
      </c>
    </row>
    <row r="108" spans="2:4">
      <c r="B108" t="s">
        <v>2204</v>
      </c>
      <c r="C108" s="85">
        <v>79.030991589999999</v>
      </c>
      <c r="D108" s="86">
        <v>48054</v>
      </c>
    </row>
    <row r="109" spans="2:4">
      <c r="B109" t="s">
        <v>2472</v>
      </c>
      <c r="C109" s="85">
        <v>85.270942237125851</v>
      </c>
      <c r="D109" s="86">
        <v>48121</v>
      </c>
    </row>
    <row r="110" spans="2:4">
      <c r="B110" t="s">
        <v>2473</v>
      </c>
      <c r="C110" s="85">
        <v>20.443161227291633</v>
      </c>
      <c r="D110" s="86">
        <v>48121</v>
      </c>
    </row>
    <row r="111" spans="2:4">
      <c r="B111" t="s">
        <v>2464</v>
      </c>
      <c r="C111" s="85">
        <v>0.18446103846681819</v>
      </c>
      <c r="D111" s="86">
        <v>48122</v>
      </c>
    </row>
    <row r="112" spans="2:4">
      <c r="B112" t="s">
        <v>2461</v>
      </c>
      <c r="C112" s="85">
        <v>5.5432294832000002</v>
      </c>
      <c r="D112" s="86">
        <v>48151</v>
      </c>
    </row>
    <row r="113" spans="2:4">
      <c r="B113" t="s">
        <v>2459</v>
      </c>
      <c r="C113" s="85">
        <v>96.115484760000001</v>
      </c>
      <c r="D113" s="86">
        <v>48176</v>
      </c>
    </row>
    <row r="114" spans="2:4">
      <c r="B114" t="s">
        <v>2292</v>
      </c>
      <c r="C114" s="85">
        <v>49.985264504502027</v>
      </c>
      <c r="D114" s="86">
        <v>48180</v>
      </c>
    </row>
    <row r="115" spans="2:4">
      <c r="B115" t="s">
        <v>2441</v>
      </c>
      <c r="C115" s="85">
        <v>5.9492021488000004</v>
      </c>
      <c r="D115" s="86">
        <v>48213</v>
      </c>
    </row>
    <row r="116" spans="2:4">
      <c r="B116" t="s">
        <v>2478</v>
      </c>
      <c r="C116" s="85">
        <v>91.683513328999993</v>
      </c>
      <c r="D116" s="86">
        <v>48234</v>
      </c>
    </row>
    <row r="117" spans="2:4">
      <c r="B117" t="s">
        <v>2437</v>
      </c>
      <c r="C117" s="85">
        <v>29.03119616</v>
      </c>
      <c r="D117" s="86">
        <v>48268</v>
      </c>
    </row>
    <row r="118" spans="2:4">
      <c r="B118" t="s">
        <v>2470</v>
      </c>
      <c r="C118" s="85">
        <v>18.232831999999998</v>
      </c>
      <c r="D118" s="86">
        <v>48294</v>
      </c>
    </row>
    <row r="119" spans="2:4">
      <c r="B119" t="s">
        <v>2474</v>
      </c>
      <c r="C119" s="85">
        <v>3.8648610660799996</v>
      </c>
      <c r="D119" s="86">
        <v>48319</v>
      </c>
    </row>
    <row r="120" spans="2:4">
      <c r="B120" t="s">
        <v>2476</v>
      </c>
      <c r="C120" s="85">
        <v>86.673181050359645</v>
      </c>
      <c r="D120" s="86">
        <v>48332</v>
      </c>
    </row>
    <row r="121" spans="2:4">
      <c r="B121" t="s">
        <v>2481</v>
      </c>
      <c r="C121" s="85">
        <v>141.37538320000002</v>
      </c>
      <c r="D121" s="86">
        <v>48365</v>
      </c>
    </row>
    <row r="122" spans="2:4">
      <c r="B122" t="s">
        <v>2200</v>
      </c>
      <c r="C122" s="85">
        <v>77.876263399999999</v>
      </c>
      <c r="D122" s="86">
        <v>48366</v>
      </c>
    </row>
    <row r="123" spans="2:4">
      <c r="B123" t="s">
        <v>2482</v>
      </c>
      <c r="C123" s="85">
        <v>59.464060038016342</v>
      </c>
      <c r="D123" s="86">
        <v>48395</v>
      </c>
    </row>
    <row r="124" spans="2:4">
      <c r="B124" t="s">
        <v>2168</v>
      </c>
      <c r="C124" s="85">
        <v>19.24755387692224</v>
      </c>
      <c r="D124" s="86">
        <v>48395</v>
      </c>
    </row>
    <row r="125" spans="2:4">
      <c r="B125" t="s">
        <v>2208</v>
      </c>
      <c r="C125" s="85">
        <v>7.4229193599999999</v>
      </c>
      <c r="D125" s="86">
        <v>48466</v>
      </c>
    </row>
    <row r="126" spans="2:4">
      <c r="B126" t="s">
        <v>2483</v>
      </c>
      <c r="C126" s="85">
        <v>6.8991868199999997</v>
      </c>
      <c r="D126" s="86">
        <v>48466</v>
      </c>
    </row>
    <row r="127" spans="2:4">
      <c r="B127" t="s">
        <v>2490</v>
      </c>
      <c r="C127" s="85">
        <v>122.56878053788743</v>
      </c>
      <c r="D127" s="86">
        <v>48669</v>
      </c>
    </row>
    <row r="128" spans="2:4">
      <c r="B128" t="s">
        <v>2493</v>
      </c>
      <c r="C128" s="85">
        <v>186.23842967319885</v>
      </c>
      <c r="D128" s="86">
        <v>48693</v>
      </c>
    </row>
    <row r="129" spans="2:4">
      <c r="B129" t="s">
        <v>2488</v>
      </c>
      <c r="C129" s="85">
        <v>65.424572629974193</v>
      </c>
      <c r="D129" s="86">
        <v>48757</v>
      </c>
    </row>
    <row r="130" spans="2:4">
      <c r="B130" t="s">
        <v>2132</v>
      </c>
      <c r="C130" s="85">
        <v>81.213110766370605</v>
      </c>
      <c r="D130" s="86">
        <v>48760</v>
      </c>
    </row>
    <row r="131" spans="2:4">
      <c r="B131" t="s">
        <v>2497</v>
      </c>
      <c r="C131" s="85">
        <v>197.08604059999999</v>
      </c>
      <c r="D131" s="86">
        <v>48781</v>
      </c>
    </row>
    <row r="132" spans="2:4">
      <c r="B132" t="s">
        <v>2484</v>
      </c>
      <c r="C132" s="85">
        <v>114.66103392000001</v>
      </c>
      <c r="D132" s="86">
        <v>48914</v>
      </c>
    </row>
    <row r="133" spans="2:4">
      <c r="B133" t="s">
        <v>2450</v>
      </c>
      <c r="C133" s="85">
        <v>53.7276386128</v>
      </c>
      <c r="D133" s="86">
        <v>48942</v>
      </c>
    </row>
    <row r="134" spans="2:4">
      <c r="B134" t="s">
        <v>2460</v>
      </c>
      <c r="C134" s="85">
        <v>37.813469128000001</v>
      </c>
      <c r="D134" s="86">
        <v>48942</v>
      </c>
    </row>
    <row r="135" spans="2:4">
      <c r="B135" t="s">
        <v>2496</v>
      </c>
      <c r="C135" s="85">
        <v>0.52566628668814441</v>
      </c>
      <c r="D135" s="86">
        <v>48944</v>
      </c>
    </row>
    <row r="136" spans="2:4">
      <c r="B136" t="s">
        <v>2328</v>
      </c>
      <c r="C136" s="85">
        <v>1.2547058876397847</v>
      </c>
      <c r="D136" s="86">
        <v>49126</v>
      </c>
    </row>
    <row r="137" spans="2:4">
      <c r="B137" t="s">
        <v>2326</v>
      </c>
      <c r="C137" s="85">
        <v>116.99698818545183</v>
      </c>
      <c r="D137" s="86">
        <v>49126</v>
      </c>
    </row>
    <row r="138" spans="2:4">
      <c r="B138" t="s">
        <v>2494</v>
      </c>
      <c r="C138" s="85">
        <v>3.5733256542719991E-8</v>
      </c>
      <c r="D138" s="86">
        <v>49337</v>
      </c>
    </row>
    <row r="139" spans="2:4">
      <c r="B139" t="s">
        <v>2216</v>
      </c>
      <c r="C139" s="85">
        <v>132.29778079999997</v>
      </c>
      <c r="D139" s="86">
        <v>49405</v>
      </c>
    </row>
    <row r="140" spans="2:4">
      <c r="B140" t="s">
        <v>2475</v>
      </c>
      <c r="C140" s="85">
        <v>121.30912087599998</v>
      </c>
      <c r="D140" s="86">
        <v>49427</v>
      </c>
    </row>
    <row r="141" spans="2:4">
      <c r="B141" t="s">
        <v>2444</v>
      </c>
      <c r="C141" s="85">
        <v>212.90002086999999</v>
      </c>
      <c r="D141" s="86">
        <v>50678</v>
      </c>
    </row>
    <row r="142" spans="2:4">
      <c r="B142" t="s">
        <v>2296</v>
      </c>
      <c r="C142" s="85">
        <v>1.3926451600000001E-3</v>
      </c>
      <c r="D142" s="86">
        <v>50678</v>
      </c>
    </row>
    <row r="143" spans="2:4">
      <c r="B143" t="s">
        <v>2480</v>
      </c>
      <c r="C143" s="85">
        <v>26.259645281927479</v>
      </c>
      <c r="D143" s="86">
        <v>50678</v>
      </c>
    </row>
    <row r="144" spans="2:4">
      <c r="B144" t="s">
        <v>2491</v>
      </c>
      <c r="C144" s="85">
        <v>63.034242399999989</v>
      </c>
      <c r="D144" s="86">
        <v>50678</v>
      </c>
    </row>
    <row r="145" spans="2:4">
      <c r="B145" t="s">
        <v>2495</v>
      </c>
      <c r="C145" s="85">
        <v>130.45810648725453</v>
      </c>
      <c r="D145" s="86">
        <v>50678</v>
      </c>
    </row>
    <row r="146" spans="2:4">
      <c r="B146"/>
      <c r="C146" s="85"/>
      <c r="D146" s="86"/>
    </row>
    <row r="147" spans="2:4">
      <c r="B147"/>
      <c r="C147" s="85"/>
      <c r="D147"/>
    </row>
  </sheetData>
  <sortState xmlns:xlrd2="http://schemas.microsoft.com/office/spreadsheetml/2017/richdata2" ref="B48:D145">
    <sortCondition ref="D48:D145"/>
  </sortState>
  <mergeCells count="1">
    <mergeCell ref="B7:D7"/>
  </mergeCells>
  <dataValidations count="1">
    <dataValidation allowBlank="1" showInputMessage="1" showErrorMessage="1" sqref="C1:C4 B148:D1048576 E48:XFD1048576 A5:XFD47 A48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2406</v>
      </c>
    </row>
    <row r="3" spans="2:18" s="1" customFormat="1">
      <c r="B3" s="2" t="s">
        <v>2</v>
      </c>
      <c r="C3" s="26" t="s">
        <v>2407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3" t="s">
        <v>172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832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2406</v>
      </c>
    </row>
    <row r="3" spans="2:18" s="1" customFormat="1">
      <c r="B3" s="2" t="s">
        <v>2</v>
      </c>
      <c r="C3" s="26" t="s">
        <v>2407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3" t="s">
        <v>176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1938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1939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832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5" workbookViewId="0">
      <selection activeCell="G60" sqref="G15:G6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2406</v>
      </c>
    </row>
    <row r="3" spans="2:53" s="1" customFormat="1">
      <c r="B3" s="2" t="s">
        <v>2</v>
      </c>
      <c r="C3" s="26" t="s">
        <v>2407</v>
      </c>
    </row>
    <row r="4" spans="2:53" s="1" customFormat="1">
      <c r="B4" s="2" t="s">
        <v>3</v>
      </c>
      <c r="C4" s="83" t="s">
        <v>196</v>
      </c>
    </row>
    <row r="6" spans="2:53" ht="21.7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53" ht="27.7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6.41</v>
      </c>
      <c r="I11" s="7"/>
      <c r="J11" s="7"/>
      <c r="K11" s="76">
        <v>3.4299999999999997E-2</v>
      </c>
      <c r="L11" s="75">
        <v>13166527.41</v>
      </c>
      <c r="M11" s="7"/>
      <c r="N11" s="75">
        <v>18.058758000000001</v>
      </c>
      <c r="O11" s="75">
        <v>12011.816557252649</v>
      </c>
      <c r="P11" s="7"/>
      <c r="Q11" s="76">
        <v>1</v>
      </c>
      <c r="R11" s="76">
        <v>0.12429999999999999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6.4</v>
      </c>
      <c r="K12" s="80">
        <v>3.4299999999999997E-2</v>
      </c>
      <c r="L12" s="81">
        <v>13161242.49</v>
      </c>
      <c r="N12" s="81">
        <v>18.058758000000001</v>
      </c>
      <c r="O12" s="81">
        <v>11996.842961864</v>
      </c>
      <c r="Q12" s="80">
        <v>0.99880000000000002</v>
      </c>
      <c r="R12" s="80">
        <v>0.1241</v>
      </c>
    </row>
    <row r="13" spans="2:53">
      <c r="B13" s="79" t="s">
        <v>224</v>
      </c>
      <c r="C13" s="16"/>
      <c r="D13" s="16"/>
      <c r="H13" s="81">
        <v>5.24</v>
      </c>
      <c r="K13" s="80">
        <v>1.6E-2</v>
      </c>
      <c r="L13" s="81">
        <v>3918470.25</v>
      </c>
      <c r="N13" s="81">
        <v>0</v>
      </c>
      <c r="O13" s="81">
        <v>4165.0404660109998</v>
      </c>
      <c r="Q13" s="80">
        <v>0.34670000000000001</v>
      </c>
      <c r="R13" s="80">
        <v>4.3099999999999999E-2</v>
      </c>
    </row>
    <row r="14" spans="2:53">
      <c r="B14" s="79" t="s">
        <v>225</v>
      </c>
      <c r="C14" s="16"/>
      <c r="D14" s="16"/>
      <c r="H14" s="81">
        <v>5.24</v>
      </c>
      <c r="K14" s="80">
        <v>1.6E-2</v>
      </c>
      <c r="L14" s="81">
        <v>3918470.25</v>
      </c>
      <c r="N14" s="81">
        <v>0</v>
      </c>
      <c r="O14" s="81">
        <v>4165.0404660109998</v>
      </c>
      <c r="Q14" s="80">
        <v>0.34670000000000001</v>
      </c>
      <c r="R14" s="80">
        <v>4.3099999999999999E-2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7383.96</v>
      </c>
      <c r="M15" s="77">
        <v>140.66999999999999</v>
      </c>
      <c r="N15" s="77">
        <v>0</v>
      </c>
      <c r="O15" s="77">
        <v>10.387016532000001</v>
      </c>
      <c r="P15" s="78">
        <v>0</v>
      </c>
      <c r="Q15" s="78">
        <v>8.9999999999999998E-4</v>
      </c>
      <c r="R15" s="78">
        <v>1E-4</v>
      </c>
    </row>
    <row r="16" spans="2:53">
      <c r="B16" t="s">
        <v>229</v>
      </c>
      <c r="C16" t="s">
        <v>230</v>
      </c>
      <c r="D16" t="s">
        <v>100</v>
      </c>
      <c r="E16" t="s">
        <v>228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386840.88</v>
      </c>
      <c r="M16" s="77">
        <v>109.59</v>
      </c>
      <c r="N16" s="77">
        <v>0</v>
      </c>
      <c r="O16" s="77">
        <v>423.938920392</v>
      </c>
      <c r="P16" s="78">
        <v>0</v>
      </c>
      <c r="Q16" s="78">
        <v>3.5299999999999998E-2</v>
      </c>
      <c r="R16" s="78">
        <v>4.4000000000000003E-3</v>
      </c>
    </row>
    <row r="17" spans="2:18">
      <c r="B17" t="s">
        <v>231</v>
      </c>
      <c r="C17" t="s">
        <v>232</v>
      </c>
      <c r="D17" t="s">
        <v>100</v>
      </c>
      <c r="E17" t="s">
        <v>228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30021.51</v>
      </c>
      <c r="M17" s="77">
        <v>100.01</v>
      </c>
      <c r="N17" s="77">
        <v>0</v>
      </c>
      <c r="O17" s="77">
        <v>30.024512151</v>
      </c>
      <c r="P17" s="78">
        <v>0</v>
      </c>
      <c r="Q17" s="78">
        <v>2.5000000000000001E-3</v>
      </c>
      <c r="R17" s="78">
        <v>2.9999999999999997E-4</v>
      </c>
    </row>
    <row r="18" spans="2:18">
      <c r="B18" t="s">
        <v>233</v>
      </c>
      <c r="C18" t="s">
        <v>234</v>
      </c>
      <c r="D18" t="s">
        <v>100</v>
      </c>
      <c r="E18" t="s">
        <v>228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6000.99</v>
      </c>
      <c r="M18" s="77">
        <v>114.81</v>
      </c>
      <c r="N18" s="77">
        <v>0</v>
      </c>
      <c r="O18" s="77">
        <v>6.8897366189999998</v>
      </c>
      <c r="P18" s="78">
        <v>0</v>
      </c>
      <c r="Q18" s="78">
        <v>5.9999999999999995E-4</v>
      </c>
      <c r="R18" s="78">
        <v>1E-4</v>
      </c>
    </row>
    <row r="19" spans="2:18">
      <c r="B19" t="s">
        <v>235</v>
      </c>
      <c r="C19" t="s">
        <v>236</v>
      </c>
      <c r="D19" t="s">
        <v>100</v>
      </c>
      <c r="E19" t="s">
        <v>228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615111.77</v>
      </c>
      <c r="M19" s="77">
        <v>110.36</v>
      </c>
      <c r="N19" s="77">
        <v>0</v>
      </c>
      <c r="O19" s="77">
        <v>678.83734937199995</v>
      </c>
      <c r="P19" s="78">
        <v>0</v>
      </c>
      <c r="Q19" s="78">
        <v>5.6500000000000002E-2</v>
      </c>
      <c r="R19" s="78">
        <v>7.0000000000000001E-3</v>
      </c>
    </row>
    <row r="20" spans="2:18">
      <c r="B20" t="s">
        <v>237</v>
      </c>
      <c r="C20" t="s">
        <v>238</v>
      </c>
      <c r="D20" t="s">
        <v>100</v>
      </c>
      <c r="E20" t="s">
        <v>228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714315.36</v>
      </c>
      <c r="M20" s="77">
        <v>99.42</v>
      </c>
      <c r="N20" s="77">
        <v>0</v>
      </c>
      <c r="O20" s="77">
        <v>710.17233091200001</v>
      </c>
      <c r="P20" s="78">
        <v>0</v>
      </c>
      <c r="Q20" s="78">
        <v>5.91E-2</v>
      </c>
      <c r="R20" s="78">
        <v>7.3000000000000001E-3</v>
      </c>
    </row>
    <row r="21" spans="2:18">
      <c r="B21" t="s">
        <v>239</v>
      </c>
      <c r="C21" t="s">
        <v>240</v>
      </c>
      <c r="D21" t="s">
        <v>100</v>
      </c>
      <c r="E21" t="s">
        <v>228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101997.93</v>
      </c>
      <c r="M21" s="77">
        <v>82.95</v>
      </c>
      <c r="N21" s="77">
        <v>0</v>
      </c>
      <c r="O21" s="77">
        <v>84.607282935000001</v>
      </c>
      <c r="P21" s="78">
        <v>0</v>
      </c>
      <c r="Q21" s="78">
        <v>7.0000000000000001E-3</v>
      </c>
      <c r="R21" s="78">
        <v>8.9999999999999998E-4</v>
      </c>
    </row>
    <row r="22" spans="2:18">
      <c r="B22" t="s">
        <v>241</v>
      </c>
      <c r="C22" t="s">
        <v>242</v>
      </c>
      <c r="D22" t="s">
        <v>100</v>
      </c>
      <c r="E22" t="s">
        <v>228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53747.519999999997</v>
      </c>
      <c r="M22" s="77">
        <v>141.94</v>
      </c>
      <c r="N22" s="77">
        <v>0</v>
      </c>
      <c r="O22" s="77">
        <v>76.289229887999994</v>
      </c>
      <c r="P22" s="78">
        <v>0</v>
      </c>
      <c r="Q22" s="78">
        <v>6.4000000000000003E-3</v>
      </c>
      <c r="R22" s="78">
        <v>8.0000000000000004E-4</v>
      </c>
    </row>
    <row r="23" spans="2:18">
      <c r="B23" t="s">
        <v>243</v>
      </c>
      <c r="C23" t="s">
        <v>244</v>
      </c>
      <c r="D23" t="s">
        <v>100</v>
      </c>
      <c r="E23" t="s">
        <v>228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36082.879999999997</v>
      </c>
      <c r="M23" s="77">
        <v>172.93</v>
      </c>
      <c r="N23" s="77">
        <v>0</v>
      </c>
      <c r="O23" s="77">
        <v>62.398124383999999</v>
      </c>
      <c r="P23" s="78">
        <v>0</v>
      </c>
      <c r="Q23" s="78">
        <v>5.1999999999999998E-3</v>
      </c>
      <c r="R23" s="78">
        <v>5.9999999999999995E-4</v>
      </c>
    </row>
    <row r="24" spans="2:18">
      <c r="B24" t="s">
        <v>245</v>
      </c>
      <c r="C24" t="s">
        <v>246</v>
      </c>
      <c r="D24" t="s">
        <v>100</v>
      </c>
      <c r="E24" t="s">
        <v>228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823942.04</v>
      </c>
      <c r="M24" s="77">
        <v>105.57</v>
      </c>
      <c r="N24" s="77">
        <v>0</v>
      </c>
      <c r="O24" s="77">
        <v>869.83561162800004</v>
      </c>
      <c r="P24" s="78">
        <v>0</v>
      </c>
      <c r="Q24" s="78">
        <v>7.2400000000000006E-2</v>
      </c>
      <c r="R24" s="78">
        <v>8.9999999999999993E-3</v>
      </c>
    </row>
    <row r="25" spans="2:18">
      <c r="B25" t="s">
        <v>247</v>
      </c>
      <c r="C25" t="s">
        <v>248</v>
      </c>
      <c r="D25" t="s">
        <v>100</v>
      </c>
      <c r="E25" t="s">
        <v>228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1036700.75</v>
      </c>
      <c r="M25" s="77">
        <v>106.72</v>
      </c>
      <c r="N25" s="77">
        <v>0</v>
      </c>
      <c r="O25" s="77">
        <v>1106.3670404</v>
      </c>
      <c r="P25" s="78">
        <v>1E-4</v>
      </c>
      <c r="Q25" s="78">
        <v>9.2100000000000001E-2</v>
      </c>
      <c r="R25" s="78">
        <v>1.14E-2</v>
      </c>
    </row>
    <row r="26" spans="2:18">
      <c r="B26" t="s">
        <v>249</v>
      </c>
      <c r="C26" t="s">
        <v>250</v>
      </c>
      <c r="D26" t="s">
        <v>100</v>
      </c>
      <c r="E26" t="s">
        <v>228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106324.66</v>
      </c>
      <c r="M26" s="77">
        <v>99.03</v>
      </c>
      <c r="N26" s="77">
        <v>0</v>
      </c>
      <c r="O26" s="77">
        <v>105.29331079799999</v>
      </c>
      <c r="P26" s="78">
        <v>0</v>
      </c>
      <c r="Q26" s="78">
        <v>8.8000000000000005E-3</v>
      </c>
      <c r="R26" s="78">
        <v>1.1000000000000001E-3</v>
      </c>
    </row>
    <row r="27" spans="2:18">
      <c r="B27" s="79" t="s">
        <v>251</v>
      </c>
      <c r="C27" s="16"/>
      <c r="D27" s="16"/>
      <c r="H27" s="81">
        <v>7.02</v>
      </c>
      <c r="K27" s="80">
        <v>4.41E-2</v>
      </c>
      <c r="L27" s="81">
        <v>9242772.2400000002</v>
      </c>
      <c r="N27" s="81">
        <v>18.058758000000001</v>
      </c>
      <c r="O27" s="81">
        <v>7831.8024958530004</v>
      </c>
      <c r="Q27" s="80">
        <v>0.65200000000000002</v>
      </c>
      <c r="R27" s="80">
        <v>8.1000000000000003E-2</v>
      </c>
    </row>
    <row r="28" spans="2:18">
      <c r="B28" s="79" t="s">
        <v>252</v>
      </c>
      <c r="C28" s="16"/>
      <c r="D28" s="16"/>
      <c r="H28" s="81">
        <v>0.54</v>
      </c>
      <c r="K28" s="80">
        <v>4.8000000000000001E-2</v>
      </c>
      <c r="L28" s="81">
        <v>1495059.7</v>
      </c>
      <c r="N28" s="81">
        <v>0</v>
      </c>
      <c r="O28" s="81">
        <v>1457.8122575919999</v>
      </c>
      <c r="Q28" s="80">
        <v>0.12139999999999999</v>
      </c>
      <c r="R28" s="80">
        <v>1.5100000000000001E-2</v>
      </c>
    </row>
    <row r="29" spans="2:18">
      <c r="B29" t="s">
        <v>253</v>
      </c>
      <c r="C29" t="s">
        <v>254</v>
      </c>
      <c r="D29" t="s">
        <v>100</v>
      </c>
      <c r="E29" t="s">
        <v>228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215395.13</v>
      </c>
      <c r="M29" s="77">
        <v>97.64</v>
      </c>
      <c r="N29" s="77">
        <v>0</v>
      </c>
      <c r="O29" s="77">
        <v>210.311804932</v>
      </c>
      <c r="P29" s="78">
        <v>0</v>
      </c>
      <c r="Q29" s="78">
        <v>1.7500000000000002E-2</v>
      </c>
      <c r="R29" s="78">
        <v>2.2000000000000001E-3</v>
      </c>
    </row>
    <row r="30" spans="2:18">
      <c r="B30" t="s">
        <v>255</v>
      </c>
      <c r="C30" t="s">
        <v>256</v>
      </c>
      <c r="D30" t="s">
        <v>100</v>
      </c>
      <c r="E30" t="s">
        <v>228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2993.22</v>
      </c>
      <c r="M30" s="77">
        <v>98.78</v>
      </c>
      <c r="N30" s="77">
        <v>0</v>
      </c>
      <c r="O30" s="77">
        <v>2.9567027160000001</v>
      </c>
      <c r="P30" s="78">
        <v>0</v>
      </c>
      <c r="Q30" s="78">
        <v>2.0000000000000001E-4</v>
      </c>
      <c r="R30" s="78">
        <v>0</v>
      </c>
    </row>
    <row r="31" spans="2:18">
      <c r="B31" t="s">
        <v>257</v>
      </c>
      <c r="C31" t="s">
        <v>258</v>
      </c>
      <c r="D31" t="s">
        <v>100</v>
      </c>
      <c r="E31" t="s">
        <v>228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289218.03999999998</v>
      </c>
      <c r="M31" s="77">
        <v>98.33</v>
      </c>
      <c r="N31" s="77">
        <v>0</v>
      </c>
      <c r="O31" s="77">
        <v>284.388098732</v>
      </c>
      <c r="P31" s="78">
        <v>0</v>
      </c>
      <c r="Q31" s="78">
        <v>2.3699999999999999E-2</v>
      </c>
      <c r="R31" s="78">
        <v>2.8999999999999998E-3</v>
      </c>
    </row>
    <row r="32" spans="2:18">
      <c r="B32" t="s">
        <v>259</v>
      </c>
      <c r="C32" t="s">
        <v>260</v>
      </c>
      <c r="D32" t="s">
        <v>100</v>
      </c>
      <c r="E32" t="s">
        <v>228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383745.38</v>
      </c>
      <c r="M32" s="77">
        <v>97.97</v>
      </c>
      <c r="N32" s="77">
        <v>0</v>
      </c>
      <c r="O32" s="77">
        <v>375.955348786</v>
      </c>
      <c r="P32" s="78">
        <v>0</v>
      </c>
      <c r="Q32" s="78">
        <v>3.1300000000000001E-2</v>
      </c>
      <c r="R32" s="78">
        <v>3.8999999999999998E-3</v>
      </c>
    </row>
    <row r="33" spans="2:18">
      <c r="B33" t="s">
        <v>261</v>
      </c>
      <c r="C33" t="s">
        <v>262</v>
      </c>
      <c r="D33" t="s">
        <v>100</v>
      </c>
      <c r="E33" t="s">
        <v>228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363.4</v>
      </c>
      <c r="M33" s="77">
        <v>96.05</v>
      </c>
      <c r="N33" s="77">
        <v>0</v>
      </c>
      <c r="O33" s="77">
        <v>0.34904570000000001</v>
      </c>
      <c r="P33" s="78">
        <v>0</v>
      </c>
      <c r="Q33" s="78">
        <v>0</v>
      </c>
      <c r="R33" s="78">
        <v>0</v>
      </c>
    </row>
    <row r="34" spans="2:18">
      <c r="B34" t="s">
        <v>263</v>
      </c>
      <c r="C34" t="s">
        <v>264</v>
      </c>
      <c r="D34" t="s">
        <v>100</v>
      </c>
      <c r="E34" t="s">
        <v>228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110471.9</v>
      </c>
      <c r="M34" s="77">
        <v>95.72</v>
      </c>
      <c r="N34" s="77">
        <v>0</v>
      </c>
      <c r="O34" s="77">
        <v>105.74370268</v>
      </c>
      <c r="P34" s="78">
        <v>0</v>
      </c>
      <c r="Q34" s="78">
        <v>8.8000000000000005E-3</v>
      </c>
      <c r="R34" s="78">
        <v>1.1000000000000001E-3</v>
      </c>
    </row>
    <row r="35" spans="2:18">
      <c r="B35" t="s">
        <v>265</v>
      </c>
      <c r="C35" t="s">
        <v>266</v>
      </c>
      <c r="D35" t="s">
        <v>100</v>
      </c>
      <c r="E35" t="s">
        <v>228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0.34</v>
      </c>
      <c r="M35" s="77">
        <v>99.15</v>
      </c>
      <c r="N35" s="77">
        <v>0</v>
      </c>
      <c r="O35" s="77">
        <v>3.3711E-4</v>
      </c>
      <c r="P35" s="78">
        <v>0</v>
      </c>
      <c r="Q35" s="78">
        <v>0</v>
      </c>
      <c r="R35" s="78">
        <v>0</v>
      </c>
    </row>
    <row r="36" spans="2:18">
      <c r="B36" t="s">
        <v>267</v>
      </c>
      <c r="C36" t="s">
        <v>268</v>
      </c>
      <c r="D36" t="s">
        <v>100</v>
      </c>
      <c r="E36" t="s">
        <v>228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224914.25</v>
      </c>
      <c r="M36" s="77">
        <v>97.2</v>
      </c>
      <c r="N36" s="77">
        <v>0</v>
      </c>
      <c r="O36" s="77">
        <v>218.61665099999999</v>
      </c>
      <c r="P36" s="78">
        <v>0</v>
      </c>
      <c r="Q36" s="78">
        <v>1.8200000000000001E-2</v>
      </c>
      <c r="R36" s="78">
        <v>2.3E-3</v>
      </c>
    </row>
    <row r="37" spans="2:18">
      <c r="B37" t="s">
        <v>269</v>
      </c>
      <c r="C37" t="s">
        <v>270</v>
      </c>
      <c r="D37" t="s">
        <v>100</v>
      </c>
      <c r="E37" t="s">
        <v>228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267958.03999999998</v>
      </c>
      <c r="M37" s="77">
        <v>96.84</v>
      </c>
      <c r="N37" s="77">
        <v>0</v>
      </c>
      <c r="O37" s="77">
        <v>259.490565936</v>
      </c>
      <c r="P37" s="78">
        <v>0</v>
      </c>
      <c r="Q37" s="78">
        <v>2.1600000000000001E-2</v>
      </c>
      <c r="R37" s="78">
        <v>2.7000000000000001E-3</v>
      </c>
    </row>
    <row r="38" spans="2:18">
      <c r="B38" s="79" t="s">
        <v>271</v>
      </c>
      <c r="C38" s="16"/>
      <c r="D38" s="16"/>
      <c r="H38" s="81">
        <v>8.5</v>
      </c>
      <c r="K38" s="80">
        <v>4.3200000000000002E-2</v>
      </c>
      <c r="L38" s="81">
        <v>7747712.54</v>
      </c>
      <c r="N38" s="81">
        <v>18.058758000000001</v>
      </c>
      <c r="O38" s="81">
        <v>6373.9902382609998</v>
      </c>
      <c r="Q38" s="80">
        <v>0.53059999999999996</v>
      </c>
      <c r="R38" s="80">
        <v>6.6000000000000003E-2</v>
      </c>
    </row>
    <row r="39" spans="2:18">
      <c r="B39" t="s">
        <v>272</v>
      </c>
      <c r="C39" t="s">
        <v>273</v>
      </c>
      <c r="D39" t="s">
        <v>100</v>
      </c>
      <c r="E39" t="s">
        <v>228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804818.03</v>
      </c>
      <c r="M39" s="77">
        <v>91.16</v>
      </c>
      <c r="N39" s="77">
        <v>18.058758000000001</v>
      </c>
      <c r="O39" s="77">
        <v>751.730874148</v>
      </c>
      <c r="P39" s="78">
        <v>0</v>
      </c>
      <c r="Q39" s="78">
        <v>6.2600000000000003E-2</v>
      </c>
      <c r="R39" s="78">
        <v>7.7999999999999996E-3</v>
      </c>
    </row>
    <row r="40" spans="2:18">
      <c r="B40" t="s">
        <v>274</v>
      </c>
      <c r="C40" t="s">
        <v>275</v>
      </c>
      <c r="D40" t="s">
        <v>100</v>
      </c>
      <c r="E40" t="s">
        <v>228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47882.42</v>
      </c>
      <c r="M40" s="77">
        <v>91.2</v>
      </c>
      <c r="N40" s="77">
        <v>0</v>
      </c>
      <c r="O40" s="77">
        <v>43.668767039999999</v>
      </c>
      <c r="P40" s="78">
        <v>0</v>
      </c>
      <c r="Q40" s="78">
        <v>3.5999999999999999E-3</v>
      </c>
      <c r="R40" s="78">
        <v>5.0000000000000001E-4</v>
      </c>
    </row>
    <row r="41" spans="2:18">
      <c r="B41" t="s">
        <v>276</v>
      </c>
      <c r="C41" t="s">
        <v>277</v>
      </c>
      <c r="D41" t="s">
        <v>100</v>
      </c>
      <c r="E41" t="s">
        <v>228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507369.7</v>
      </c>
      <c r="M41" s="77">
        <v>99.4</v>
      </c>
      <c r="N41" s="77">
        <v>0</v>
      </c>
      <c r="O41" s="77">
        <v>504.32548179999998</v>
      </c>
      <c r="P41" s="78">
        <v>1E-4</v>
      </c>
      <c r="Q41" s="78">
        <v>4.2000000000000003E-2</v>
      </c>
      <c r="R41" s="78">
        <v>5.1999999999999998E-3</v>
      </c>
    </row>
    <row r="42" spans="2:18">
      <c r="B42" t="s">
        <v>278</v>
      </c>
      <c r="C42" t="s">
        <v>279</v>
      </c>
      <c r="D42" t="s">
        <v>100</v>
      </c>
      <c r="E42" t="s">
        <v>228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312626.37</v>
      </c>
      <c r="M42" s="77">
        <v>93.59</v>
      </c>
      <c r="N42" s="77">
        <v>0</v>
      </c>
      <c r="O42" s="77">
        <v>292.58701968299999</v>
      </c>
      <c r="P42" s="78">
        <v>0</v>
      </c>
      <c r="Q42" s="78">
        <v>2.4400000000000002E-2</v>
      </c>
      <c r="R42" s="78">
        <v>3.0000000000000001E-3</v>
      </c>
    </row>
    <row r="43" spans="2:18">
      <c r="B43" t="s">
        <v>280</v>
      </c>
      <c r="C43" t="s">
        <v>281</v>
      </c>
      <c r="D43" t="s">
        <v>100</v>
      </c>
      <c r="E43" t="s">
        <v>228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357895.14</v>
      </c>
      <c r="M43" s="77">
        <v>91.42</v>
      </c>
      <c r="N43" s="77">
        <v>0</v>
      </c>
      <c r="O43" s="77">
        <v>327.18773698799998</v>
      </c>
      <c r="P43" s="78">
        <v>0</v>
      </c>
      <c r="Q43" s="78">
        <v>2.7199999999999998E-2</v>
      </c>
      <c r="R43" s="78">
        <v>3.3999999999999998E-3</v>
      </c>
    </row>
    <row r="44" spans="2:18">
      <c r="B44" t="s">
        <v>282</v>
      </c>
      <c r="C44" t="s">
        <v>283</v>
      </c>
      <c r="D44" t="s">
        <v>100</v>
      </c>
      <c r="E44" t="s">
        <v>228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334.64</v>
      </c>
      <c r="M44" s="77">
        <v>95.09</v>
      </c>
      <c r="N44" s="77">
        <v>0</v>
      </c>
      <c r="O44" s="77">
        <v>0.31820917599999998</v>
      </c>
      <c r="P44" s="78">
        <v>0</v>
      </c>
      <c r="Q44" s="78">
        <v>0</v>
      </c>
      <c r="R44" s="78">
        <v>0</v>
      </c>
    </row>
    <row r="45" spans="2:18">
      <c r="B45" t="s">
        <v>284</v>
      </c>
      <c r="C45" t="s">
        <v>285</v>
      </c>
      <c r="D45" t="s">
        <v>100</v>
      </c>
      <c r="E45" t="s">
        <v>228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561031.78</v>
      </c>
      <c r="M45" s="77">
        <v>74.349999999999994</v>
      </c>
      <c r="N45" s="77">
        <v>0</v>
      </c>
      <c r="O45" s="77">
        <v>417.12712843000003</v>
      </c>
      <c r="P45" s="78">
        <v>1E-4</v>
      </c>
      <c r="Q45" s="78">
        <v>3.4700000000000002E-2</v>
      </c>
      <c r="R45" s="78">
        <v>4.3E-3</v>
      </c>
    </row>
    <row r="46" spans="2:18">
      <c r="B46" t="s">
        <v>286</v>
      </c>
      <c r="C46" t="s">
        <v>287</v>
      </c>
      <c r="D46" t="s">
        <v>100</v>
      </c>
      <c r="E46" t="s">
        <v>228</v>
      </c>
      <c r="G46"/>
      <c r="H46" s="77">
        <v>0.51</v>
      </c>
      <c r="I46" t="s">
        <v>102</v>
      </c>
      <c r="J46" s="78">
        <v>3.7499999999999999E-2</v>
      </c>
      <c r="K46" s="78">
        <v>4.3999999999999997E-2</v>
      </c>
      <c r="L46" s="77">
        <v>74.510000000000005</v>
      </c>
      <c r="M46" s="77">
        <v>101.56</v>
      </c>
      <c r="N46" s="77">
        <v>0</v>
      </c>
      <c r="O46" s="77">
        <v>7.5672355999999996E-2</v>
      </c>
      <c r="P46" s="78">
        <v>0</v>
      </c>
      <c r="Q46" s="78">
        <v>0</v>
      </c>
      <c r="R46" s="78">
        <v>0</v>
      </c>
    </row>
    <row r="47" spans="2:18">
      <c r="B47" t="s">
        <v>288</v>
      </c>
      <c r="C47" t="s">
        <v>289</v>
      </c>
      <c r="D47" t="s">
        <v>100</v>
      </c>
      <c r="E47" t="s">
        <v>228</v>
      </c>
      <c r="G47"/>
      <c r="H47" s="77">
        <v>12.08</v>
      </c>
      <c r="I47" t="s">
        <v>102</v>
      </c>
      <c r="J47" s="78">
        <v>5.5E-2</v>
      </c>
      <c r="K47" s="78">
        <v>4.4299999999999999E-2</v>
      </c>
      <c r="L47" s="77">
        <v>336.66</v>
      </c>
      <c r="M47" s="77">
        <v>117.33</v>
      </c>
      <c r="N47" s="77">
        <v>0</v>
      </c>
      <c r="O47" s="77">
        <v>0.39500317800000001</v>
      </c>
      <c r="P47" s="78">
        <v>0</v>
      </c>
      <c r="Q47" s="78">
        <v>0</v>
      </c>
      <c r="R47" s="78">
        <v>0</v>
      </c>
    </row>
    <row r="48" spans="2:18">
      <c r="B48" t="s">
        <v>290</v>
      </c>
      <c r="C48" t="s">
        <v>291</v>
      </c>
      <c r="D48" t="s">
        <v>100</v>
      </c>
      <c r="E48" t="s">
        <v>228</v>
      </c>
      <c r="G48"/>
      <c r="H48" s="77">
        <v>1.0900000000000001</v>
      </c>
      <c r="I48" t="s">
        <v>102</v>
      </c>
      <c r="J48" s="78">
        <v>4.0000000000000001E-3</v>
      </c>
      <c r="K48" s="78">
        <v>4.5100000000000001E-2</v>
      </c>
      <c r="L48" s="77">
        <v>2806.71</v>
      </c>
      <c r="M48" s="77">
        <v>96.08</v>
      </c>
      <c r="N48" s="77">
        <v>0</v>
      </c>
      <c r="O48" s="77">
        <v>2.6966869679999999</v>
      </c>
      <c r="P48" s="78">
        <v>0</v>
      </c>
      <c r="Q48" s="78">
        <v>2.0000000000000001E-4</v>
      </c>
      <c r="R48" s="78">
        <v>0</v>
      </c>
    </row>
    <row r="49" spans="2:18">
      <c r="B49" t="s">
        <v>292</v>
      </c>
      <c r="C49" t="s">
        <v>293</v>
      </c>
      <c r="D49" t="s">
        <v>100</v>
      </c>
      <c r="E49" t="s">
        <v>228</v>
      </c>
      <c r="G49"/>
      <c r="H49" s="77">
        <v>1.58</v>
      </c>
      <c r="I49" t="s">
        <v>102</v>
      </c>
      <c r="J49" s="78">
        <v>5.0000000000000001E-3</v>
      </c>
      <c r="K49" s="78">
        <v>4.6199999999999998E-2</v>
      </c>
      <c r="L49" s="77">
        <v>1061.82</v>
      </c>
      <c r="M49" s="77">
        <v>94.08</v>
      </c>
      <c r="N49" s="77">
        <v>0</v>
      </c>
      <c r="O49" s="77">
        <v>0.99896025600000005</v>
      </c>
      <c r="P49" s="78">
        <v>0</v>
      </c>
      <c r="Q49" s="78">
        <v>1E-4</v>
      </c>
      <c r="R49" s="78">
        <v>0</v>
      </c>
    </row>
    <row r="50" spans="2:18">
      <c r="B50" t="s">
        <v>294</v>
      </c>
      <c r="C50" t="s">
        <v>295</v>
      </c>
      <c r="D50" t="s">
        <v>100</v>
      </c>
      <c r="E50" t="s">
        <v>228</v>
      </c>
      <c r="G50"/>
      <c r="H50" s="77">
        <v>6.28</v>
      </c>
      <c r="I50" t="s">
        <v>102</v>
      </c>
      <c r="J50" s="78">
        <v>0.01</v>
      </c>
      <c r="K50" s="78">
        <v>4.2700000000000002E-2</v>
      </c>
      <c r="L50" s="77">
        <v>1401662.77</v>
      </c>
      <c r="M50" s="77">
        <v>82.4</v>
      </c>
      <c r="N50" s="77">
        <v>0</v>
      </c>
      <c r="O50" s="77">
        <v>1154.9701224800001</v>
      </c>
      <c r="P50" s="78">
        <v>1E-4</v>
      </c>
      <c r="Q50" s="78">
        <v>9.6199999999999994E-2</v>
      </c>
      <c r="R50" s="78">
        <v>1.2E-2</v>
      </c>
    </row>
    <row r="51" spans="2:18">
      <c r="B51" t="s">
        <v>296</v>
      </c>
      <c r="C51" t="s">
        <v>297</v>
      </c>
      <c r="D51" t="s">
        <v>100</v>
      </c>
      <c r="E51" t="s">
        <v>228</v>
      </c>
      <c r="G51"/>
      <c r="H51" s="77">
        <v>8.08</v>
      </c>
      <c r="I51" t="s">
        <v>102</v>
      </c>
      <c r="J51" s="78">
        <v>1.2999999999999999E-2</v>
      </c>
      <c r="K51" s="78">
        <v>4.2700000000000002E-2</v>
      </c>
      <c r="L51" s="77">
        <v>2361645.0299999998</v>
      </c>
      <c r="M51" s="77">
        <v>79.739999999999995</v>
      </c>
      <c r="N51" s="77">
        <v>0</v>
      </c>
      <c r="O51" s="77">
        <v>1883.1757469219999</v>
      </c>
      <c r="P51" s="78">
        <v>2.0000000000000001E-4</v>
      </c>
      <c r="Q51" s="78">
        <v>0.15679999999999999</v>
      </c>
      <c r="R51" s="78">
        <v>1.95E-2</v>
      </c>
    </row>
    <row r="52" spans="2:18">
      <c r="B52" t="s">
        <v>298</v>
      </c>
      <c r="C52" t="s">
        <v>299</v>
      </c>
      <c r="D52" t="s">
        <v>100</v>
      </c>
      <c r="E52" t="s">
        <v>228</v>
      </c>
      <c r="G52"/>
      <c r="H52" s="77">
        <v>0.17</v>
      </c>
      <c r="I52" t="s">
        <v>102</v>
      </c>
      <c r="J52" s="78">
        <v>1.4999999999999999E-2</v>
      </c>
      <c r="K52" s="78">
        <v>4.3999999999999997E-2</v>
      </c>
      <c r="L52" s="77">
        <v>2761.61</v>
      </c>
      <c r="M52" s="77">
        <v>100.76</v>
      </c>
      <c r="N52" s="77">
        <v>0</v>
      </c>
      <c r="O52" s="77">
        <v>2.7825982360000001</v>
      </c>
      <c r="P52" s="78">
        <v>0</v>
      </c>
      <c r="Q52" s="78">
        <v>2.0000000000000001E-4</v>
      </c>
      <c r="R52" s="78">
        <v>0</v>
      </c>
    </row>
    <row r="53" spans="2:18">
      <c r="B53" t="s">
        <v>300</v>
      </c>
      <c r="C53" t="s">
        <v>301</v>
      </c>
      <c r="D53" t="s">
        <v>100</v>
      </c>
      <c r="E53" t="s">
        <v>228</v>
      </c>
      <c r="G53"/>
      <c r="H53" s="77">
        <v>12.11</v>
      </c>
      <c r="I53" t="s">
        <v>102</v>
      </c>
      <c r="J53" s="78">
        <v>1.4999999999999999E-2</v>
      </c>
      <c r="K53" s="78">
        <v>4.3900000000000002E-2</v>
      </c>
      <c r="L53" s="77">
        <v>1385405.35</v>
      </c>
      <c r="M53" s="77">
        <v>71.599999999999994</v>
      </c>
      <c r="N53" s="77">
        <v>0</v>
      </c>
      <c r="O53" s="77">
        <v>991.95023060000005</v>
      </c>
      <c r="P53" s="78">
        <v>1E-4</v>
      </c>
      <c r="Q53" s="78">
        <v>8.2600000000000007E-2</v>
      </c>
      <c r="R53" s="78">
        <v>1.03E-2</v>
      </c>
    </row>
    <row r="54" spans="2:18">
      <c r="B54" s="79" t="s">
        <v>302</v>
      </c>
      <c r="C54" s="16"/>
      <c r="D54" s="16"/>
      <c r="H54" s="81">
        <v>0</v>
      </c>
      <c r="K54" s="80">
        <v>0</v>
      </c>
      <c r="L54" s="81">
        <v>0</v>
      </c>
      <c r="N54" s="81">
        <v>0</v>
      </c>
      <c r="O54" s="81">
        <v>0</v>
      </c>
      <c r="Q54" s="80">
        <v>0</v>
      </c>
      <c r="R54" s="80">
        <v>0</v>
      </c>
    </row>
    <row r="55" spans="2:18">
      <c r="B55" t="s">
        <v>209</v>
      </c>
      <c r="C55" t="s">
        <v>209</v>
      </c>
      <c r="D55" s="16"/>
      <c r="E55" t="s">
        <v>209</v>
      </c>
      <c r="H55" s="77">
        <v>0</v>
      </c>
      <c r="I55" t="s">
        <v>209</v>
      </c>
      <c r="J55" s="78">
        <v>0</v>
      </c>
      <c r="K55" s="78">
        <v>0</v>
      </c>
      <c r="L55" s="77">
        <v>0</v>
      </c>
      <c r="M55" s="77">
        <v>0</v>
      </c>
      <c r="O55" s="77">
        <v>0</v>
      </c>
      <c r="P55" s="78">
        <v>0</v>
      </c>
      <c r="Q55" s="78">
        <v>0</v>
      </c>
      <c r="R55" s="78">
        <v>0</v>
      </c>
    </row>
    <row r="56" spans="2:18">
      <c r="B56" s="79" t="s">
        <v>303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209</v>
      </c>
      <c r="C57" t="s">
        <v>209</v>
      </c>
      <c r="D57" s="16"/>
      <c r="E57" t="s">
        <v>209</v>
      </c>
      <c r="H57" s="77">
        <v>0</v>
      </c>
      <c r="I57" t="s">
        <v>209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221</v>
      </c>
      <c r="C58" s="16"/>
      <c r="D58" s="16"/>
      <c r="H58" s="81">
        <v>16.559999999999999</v>
      </c>
      <c r="K58" s="80">
        <v>6.2399999999999997E-2</v>
      </c>
      <c r="L58" s="81">
        <v>5284.92</v>
      </c>
      <c r="N58" s="81">
        <v>0</v>
      </c>
      <c r="O58" s="81">
        <v>14.9735953886484</v>
      </c>
      <c r="Q58" s="80">
        <v>1.1999999999999999E-3</v>
      </c>
      <c r="R58" s="80">
        <v>2.0000000000000001E-4</v>
      </c>
    </row>
    <row r="59" spans="2:18">
      <c r="B59" s="79" t="s">
        <v>304</v>
      </c>
      <c r="C59" s="16"/>
      <c r="D59" s="16"/>
      <c r="H59" s="81">
        <v>16.559999999999999</v>
      </c>
      <c r="K59" s="80">
        <v>6.2399999999999997E-2</v>
      </c>
      <c r="L59" s="81">
        <v>5284.92</v>
      </c>
      <c r="N59" s="81">
        <v>0</v>
      </c>
      <c r="O59" s="81">
        <v>14.9735953886484</v>
      </c>
      <c r="Q59" s="80">
        <v>1.1999999999999999E-3</v>
      </c>
      <c r="R59" s="80">
        <v>2.0000000000000001E-4</v>
      </c>
    </row>
    <row r="60" spans="2:18">
      <c r="B60" t="s">
        <v>305</v>
      </c>
      <c r="C60" t="s">
        <v>306</v>
      </c>
      <c r="D60" t="s">
        <v>123</v>
      </c>
      <c r="E60" t="s">
        <v>867</v>
      </c>
      <c r="F60" t="s">
        <v>2546</v>
      </c>
      <c r="G60"/>
      <c r="H60" s="77">
        <v>16.559999999999999</v>
      </c>
      <c r="I60" t="s">
        <v>106</v>
      </c>
      <c r="J60" s="78">
        <v>4.4999999999999998E-2</v>
      </c>
      <c r="K60" s="78">
        <v>6.2399999999999997E-2</v>
      </c>
      <c r="L60" s="77">
        <v>5284.92</v>
      </c>
      <c r="M60" s="77">
        <v>73.610499526955948</v>
      </c>
      <c r="N60" s="77">
        <v>0</v>
      </c>
      <c r="O60" s="77">
        <v>14.9735953886484</v>
      </c>
      <c r="P60" s="78">
        <v>0</v>
      </c>
      <c r="Q60" s="78">
        <v>1.1999999999999999E-3</v>
      </c>
      <c r="R60" s="78">
        <v>2.0000000000000001E-4</v>
      </c>
    </row>
    <row r="61" spans="2:18">
      <c r="B61" s="79" t="s">
        <v>308</v>
      </c>
      <c r="C61" s="16"/>
      <c r="D61" s="16"/>
      <c r="H61" s="81">
        <v>0</v>
      </c>
      <c r="K61" s="80">
        <v>0</v>
      </c>
      <c r="L61" s="81">
        <v>0</v>
      </c>
      <c r="N61" s="81">
        <v>0</v>
      </c>
      <c r="O61" s="81">
        <v>0</v>
      </c>
      <c r="Q61" s="80">
        <v>0</v>
      </c>
      <c r="R61" s="80">
        <v>0</v>
      </c>
    </row>
    <row r="62" spans="2:18">
      <c r="B62" t="s">
        <v>209</v>
      </c>
      <c r="C62" t="s">
        <v>209</v>
      </c>
      <c r="D62" s="16"/>
      <c r="E62" t="s">
        <v>209</v>
      </c>
      <c r="H62" s="77">
        <v>0</v>
      </c>
      <c r="I62" t="s">
        <v>209</v>
      </c>
      <c r="J62" s="78">
        <v>0</v>
      </c>
      <c r="K62" s="78">
        <v>0</v>
      </c>
      <c r="L62" s="77">
        <v>0</v>
      </c>
      <c r="M62" s="77">
        <v>0</v>
      </c>
      <c r="O62" s="77">
        <v>0</v>
      </c>
      <c r="P62" s="78">
        <v>0</v>
      </c>
      <c r="Q62" s="78">
        <v>0</v>
      </c>
      <c r="R62" s="78">
        <v>0</v>
      </c>
    </row>
    <row r="63" spans="2:18">
      <c r="B63" t="s">
        <v>309</v>
      </c>
      <c r="C63" s="16"/>
      <c r="D63" s="16"/>
    </row>
    <row r="64" spans="2:18">
      <c r="B64" t="s">
        <v>310</v>
      </c>
      <c r="C64" s="16"/>
      <c r="D64" s="16"/>
    </row>
    <row r="65" spans="2:4">
      <c r="B65" t="s">
        <v>311</v>
      </c>
      <c r="C65" s="16"/>
      <c r="D65" s="16"/>
    </row>
    <row r="66" spans="2:4">
      <c r="B66" t="s">
        <v>312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2406</v>
      </c>
    </row>
    <row r="3" spans="2:23" s="1" customFormat="1">
      <c r="B3" s="2" t="s">
        <v>2</v>
      </c>
      <c r="C3" s="26" t="s">
        <v>2407</v>
      </c>
    </row>
    <row r="4" spans="2:23" s="1" customFormat="1">
      <c r="B4" s="2" t="s">
        <v>3</v>
      </c>
      <c r="C4" s="83" t="s">
        <v>196</v>
      </c>
    </row>
    <row r="5" spans="2:23">
      <c r="B5" s="2"/>
    </row>
    <row r="7" spans="2:23" ht="26.25" customHeight="1">
      <c r="B7" s="113" t="s">
        <v>178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1938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1939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832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2406</v>
      </c>
    </row>
    <row r="3" spans="2:68" s="1" customFormat="1">
      <c r="B3" s="2" t="s">
        <v>2</v>
      </c>
      <c r="C3" s="26" t="s">
        <v>2407</v>
      </c>
    </row>
    <row r="4" spans="2:68" s="1" customFormat="1">
      <c r="B4" s="2" t="s">
        <v>3</v>
      </c>
      <c r="C4" s="83" t="s">
        <v>196</v>
      </c>
    </row>
    <row r="6" spans="2:68" ht="26.25" customHeight="1">
      <c r="B6" s="108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BP6" s="19"/>
    </row>
    <row r="7" spans="2:68" ht="26.25" customHeight="1">
      <c r="B7" s="108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B28" t="s">
        <v>312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6"/>
  <sheetViews>
    <sheetView rightToLeft="1" topLeftCell="A141" workbookViewId="0">
      <selection activeCell="A158" sqref="A158:XFD15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2406</v>
      </c>
    </row>
    <row r="3" spans="2:66" s="1" customFormat="1">
      <c r="B3" s="2" t="s">
        <v>2</v>
      </c>
      <c r="C3" s="26" t="s">
        <v>2407</v>
      </c>
    </row>
    <row r="4" spans="2:66" s="1" customFormat="1">
      <c r="B4" s="2" t="s">
        <v>3</v>
      </c>
      <c r="C4" s="83" t="s">
        <v>196</v>
      </c>
    </row>
    <row r="6" spans="2:66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66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4.53</v>
      </c>
      <c r="L11" s="7"/>
      <c r="M11" s="7"/>
      <c r="N11" s="76">
        <v>4.8599999999999997E-2</v>
      </c>
      <c r="O11" s="75">
        <f>O12+O226</f>
        <v>12764768.830000002</v>
      </c>
      <c r="P11" s="33"/>
      <c r="Q11" s="75">
        <f>Q12+Q226</f>
        <v>59.988829999999993</v>
      </c>
      <c r="R11" s="75">
        <f>R12+R226</f>
        <v>18252.177289236934</v>
      </c>
      <c r="S11" s="7"/>
      <c r="T11" s="76">
        <f>R11/$R$11</f>
        <v>1</v>
      </c>
      <c r="U11" s="76">
        <f>R11/'סכום נכסי הקרן'!$C$42</f>
        <v>0.18887170719954963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4.3899999999999997</v>
      </c>
      <c r="N12" s="80">
        <v>3.9399999999999998E-2</v>
      </c>
      <c r="O12" s="81">
        <f>O13+O160+O221+O224</f>
        <v>11547240.290000003</v>
      </c>
      <c r="Q12" s="81">
        <f>Q13+Q160+Q221+Q224</f>
        <v>59.988829999999993</v>
      </c>
      <c r="R12" s="81">
        <f>R13+R160+R221+R224</f>
        <v>13809.349317901007</v>
      </c>
      <c r="T12" s="80">
        <f t="shared" ref="T12:T75" si="0">R12/$R$11</f>
        <v>0.75658641153152706</v>
      </c>
      <c r="U12" s="80">
        <f>R12/'סכום נכסי הקרן'!$C$42</f>
        <v>0.14289776718994054</v>
      </c>
    </row>
    <row r="13" spans="2:66">
      <c r="B13" s="79" t="s">
        <v>313</v>
      </c>
      <c r="C13" s="16"/>
      <c r="D13" s="16"/>
      <c r="E13" s="16"/>
      <c r="F13" s="16"/>
      <c r="K13" s="81">
        <v>4.47</v>
      </c>
      <c r="N13" s="80">
        <v>3.5499999999999997E-2</v>
      </c>
      <c r="O13" s="81">
        <f>SUM(O14:O159)</f>
        <v>9116118.0000000019</v>
      </c>
      <c r="Q13" s="81">
        <f>SUM(Q14:Q159)</f>
        <v>50.073579999999993</v>
      </c>
      <c r="R13" s="81">
        <f>SUM(R14:R159)</f>
        <v>11574.538090057007</v>
      </c>
      <c r="T13" s="80">
        <f t="shared" si="0"/>
        <v>0.63414560940531506</v>
      </c>
      <c r="U13" s="80">
        <f>R13/'סכום נכסי הקרן'!$C$42</f>
        <v>0.11977216386148064</v>
      </c>
    </row>
    <row r="14" spans="2:66">
      <c r="B14" t="s">
        <v>317</v>
      </c>
      <c r="C14" t="s">
        <v>318</v>
      </c>
      <c r="D14" t="s">
        <v>100</v>
      </c>
      <c r="E14" t="s">
        <v>123</v>
      </c>
      <c r="F14" t="s">
        <v>319</v>
      </c>
      <c r="G14" t="s">
        <v>320</v>
      </c>
      <c r="H14" t="s">
        <v>321</v>
      </c>
      <c r="I14" t="s">
        <v>149</v>
      </c>
      <c r="J14"/>
      <c r="K14" s="77">
        <v>6.72</v>
      </c>
      <c r="L14" t="s">
        <v>102</v>
      </c>
      <c r="M14" s="78">
        <v>2E-3</v>
      </c>
      <c r="N14" s="78">
        <v>2.4199999999999999E-2</v>
      </c>
      <c r="O14" s="77">
        <v>11912.52</v>
      </c>
      <c r="P14" s="77">
        <v>96.35</v>
      </c>
      <c r="Q14" s="77">
        <v>0</v>
      </c>
      <c r="R14" s="77">
        <v>11.477713019999999</v>
      </c>
      <c r="S14" s="78">
        <v>0</v>
      </c>
      <c r="T14" s="78">
        <f t="shared" si="0"/>
        <v>6.2884075900184551E-4</v>
      </c>
      <c r="U14" s="78">
        <f>R14/'סכום נכסי הקרן'!$C$42</f>
        <v>1.1877022770933911E-4</v>
      </c>
    </row>
    <row r="15" spans="2:66">
      <c r="B15" t="s">
        <v>322</v>
      </c>
      <c r="C15" t="s">
        <v>323</v>
      </c>
      <c r="D15" t="s">
        <v>100</v>
      </c>
      <c r="E15" t="s">
        <v>123</v>
      </c>
      <c r="F15" t="s">
        <v>319</v>
      </c>
      <c r="G15" t="s">
        <v>320</v>
      </c>
      <c r="H15" t="s">
        <v>321</v>
      </c>
      <c r="I15" t="s">
        <v>149</v>
      </c>
      <c r="J15"/>
      <c r="K15" s="77">
        <v>2.73</v>
      </c>
      <c r="L15" t="s">
        <v>102</v>
      </c>
      <c r="M15" s="78">
        <v>3.8E-3</v>
      </c>
      <c r="N15" s="78">
        <v>2.3800000000000002E-2</v>
      </c>
      <c r="O15" s="77">
        <v>76606.509999999995</v>
      </c>
      <c r="P15" s="77">
        <v>104.01</v>
      </c>
      <c r="Q15" s="77">
        <v>0</v>
      </c>
      <c r="R15" s="77">
        <v>79.678431051000004</v>
      </c>
      <c r="S15" s="78">
        <v>0</v>
      </c>
      <c r="T15" s="78">
        <f t="shared" si="0"/>
        <v>4.3654206174068514E-3</v>
      </c>
      <c r="U15" s="78">
        <f>R15/'סכום נכסי הקרן'!$C$42</f>
        <v>8.2450444465374405E-4</v>
      </c>
    </row>
    <row r="16" spans="2:66">
      <c r="B16" t="s">
        <v>324</v>
      </c>
      <c r="C16" t="s">
        <v>325</v>
      </c>
      <c r="D16" t="s">
        <v>100</v>
      </c>
      <c r="E16" t="s">
        <v>123</v>
      </c>
      <c r="F16" t="s">
        <v>326</v>
      </c>
      <c r="G16" t="s">
        <v>127</v>
      </c>
      <c r="H16" t="s">
        <v>206</v>
      </c>
      <c r="I16" t="s">
        <v>207</v>
      </c>
      <c r="J16"/>
      <c r="K16" s="77">
        <v>12.17</v>
      </c>
      <c r="L16" t="s">
        <v>102</v>
      </c>
      <c r="M16" s="78">
        <v>2.07E-2</v>
      </c>
      <c r="N16" s="78">
        <v>2.7099999999999999E-2</v>
      </c>
      <c r="O16" s="77">
        <v>214436.27</v>
      </c>
      <c r="P16" s="77">
        <v>102.43</v>
      </c>
      <c r="Q16" s="77">
        <v>0</v>
      </c>
      <c r="R16" s="77">
        <v>219.647071361</v>
      </c>
      <c r="S16" s="78">
        <v>1E-4</v>
      </c>
      <c r="T16" s="78">
        <f t="shared" si="0"/>
        <v>1.2034020264011076E-2</v>
      </c>
      <c r="U16" s="78">
        <f>R16/'סכום נכסי הקרן'!$C$42</f>
        <v>2.2728859517377469E-3</v>
      </c>
    </row>
    <row r="17" spans="2:21">
      <c r="B17" t="s">
        <v>327</v>
      </c>
      <c r="C17" t="s">
        <v>328</v>
      </c>
      <c r="D17" t="s">
        <v>100</v>
      </c>
      <c r="E17" t="s">
        <v>123</v>
      </c>
      <c r="F17" t="s">
        <v>329</v>
      </c>
      <c r="G17" t="s">
        <v>330</v>
      </c>
      <c r="H17" t="s">
        <v>331</v>
      </c>
      <c r="I17" t="s">
        <v>149</v>
      </c>
      <c r="J17"/>
      <c r="K17" s="77">
        <v>1.86</v>
      </c>
      <c r="L17" t="s">
        <v>102</v>
      </c>
      <c r="M17" s="78">
        <v>4.4999999999999998E-2</v>
      </c>
      <c r="N17" s="78">
        <v>2.63E-2</v>
      </c>
      <c r="O17" s="77">
        <v>70276.94</v>
      </c>
      <c r="P17" s="77">
        <v>117.23</v>
      </c>
      <c r="Q17" s="77">
        <v>0</v>
      </c>
      <c r="R17" s="77">
        <v>82.385656761999996</v>
      </c>
      <c r="S17" s="78">
        <v>0</v>
      </c>
      <c r="T17" s="78">
        <f t="shared" si="0"/>
        <v>4.5137440567477793E-3</v>
      </c>
      <c r="U17" s="78">
        <f>R17/'סכום נכסי הקרן'!$C$42</f>
        <v>8.5251854585977386E-4</v>
      </c>
    </row>
    <row r="18" spans="2:21">
      <c r="B18" t="s">
        <v>332</v>
      </c>
      <c r="C18" t="s">
        <v>333</v>
      </c>
      <c r="D18" t="s">
        <v>100</v>
      </c>
      <c r="E18" t="s">
        <v>123</v>
      </c>
      <c r="F18" t="s">
        <v>329</v>
      </c>
      <c r="G18" t="s">
        <v>330</v>
      </c>
      <c r="H18" t="s">
        <v>331</v>
      </c>
      <c r="I18" t="s">
        <v>149</v>
      </c>
      <c r="J18"/>
      <c r="K18" s="77">
        <v>4.2</v>
      </c>
      <c r="L18" t="s">
        <v>102</v>
      </c>
      <c r="M18" s="78">
        <v>3.85E-2</v>
      </c>
      <c r="N18" s="78">
        <v>2.5499999999999998E-2</v>
      </c>
      <c r="O18" s="77">
        <v>166992.51</v>
      </c>
      <c r="P18" s="77">
        <v>120.55</v>
      </c>
      <c r="Q18" s="77">
        <v>0</v>
      </c>
      <c r="R18" s="77">
        <v>201.30947080499999</v>
      </c>
      <c r="S18" s="78">
        <v>1E-4</v>
      </c>
      <c r="T18" s="78">
        <f t="shared" si="0"/>
        <v>1.1029340095425739E-2</v>
      </c>
      <c r="U18" s="78">
        <f>R18/'סכום נכסי הקרן'!$C$42</f>
        <v>2.083130293107503E-3</v>
      </c>
    </row>
    <row r="19" spans="2:21">
      <c r="B19" t="s">
        <v>334</v>
      </c>
      <c r="C19" t="s">
        <v>335</v>
      </c>
      <c r="D19" t="s">
        <v>100</v>
      </c>
      <c r="E19" t="s">
        <v>123</v>
      </c>
      <c r="F19" t="s">
        <v>329</v>
      </c>
      <c r="G19" t="s">
        <v>330</v>
      </c>
      <c r="H19" t="s">
        <v>331</v>
      </c>
      <c r="I19" t="s">
        <v>149</v>
      </c>
      <c r="J19"/>
      <c r="K19" s="77">
        <v>6.66</v>
      </c>
      <c r="L19" t="s">
        <v>102</v>
      </c>
      <c r="M19" s="78">
        <v>2.3900000000000001E-2</v>
      </c>
      <c r="N19" s="78">
        <v>2.8500000000000001E-2</v>
      </c>
      <c r="O19" s="77">
        <v>247261.56</v>
      </c>
      <c r="P19" s="77">
        <v>108.05</v>
      </c>
      <c r="Q19" s="77">
        <v>0</v>
      </c>
      <c r="R19" s="77">
        <v>267.16611558</v>
      </c>
      <c r="S19" s="78">
        <v>1E-4</v>
      </c>
      <c r="T19" s="78">
        <f t="shared" si="0"/>
        <v>1.4637492905437879E-2</v>
      </c>
      <c r="U19" s="78">
        <f>R19/'סכום נכסי הקרן'!$C$42</f>
        <v>2.7646082741713484E-3</v>
      </c>
    </row>
    <row r="20" spans="2:21">
      <c r="B20" t="s">
        <v>336</v>
      </c>
      <c r="C20" t="s">
        <v>337</v>
      </c>
      <c r="D20" t="s">
        <v>100</v>
      </c>
      <c r="E20" t="s">
        <v>123</v>
      </c>
      <c r="F20" t="s">
        <v>329</v>
      </c>
      <c r="G20" t="s">
        <v>330</v>
      </c>
      <c r="H20" t="s">
        <v>331</v>
      </c>
      <c r="I20" t="s">
        <v>149</v>
      </c>
      <c r="J20"/>
      <c r="K20" s="77">
        <v>3.76</v>
      </c>
      <c r="L20" t="s">
        <v>102</v>
      </c>
      <c r="M20" s="78">
        <v>0.01</v>
      </c>
      <c r="N20" s="78">
        <v>2.3900000000000001E-2</v>
      </c>
      <c r="O20" s="77">
        <v>24286.36</v>
      </c>
      <c r="P20" s="77">
        <v>104.44</v>
      </c>
      <c r="Q20" s="77">
        <v>0</v>
      </c>
      <c r="R20" s="77">
        <v>25.364674384000001</v>
      </c>
      <c r="S20" s="78">
        <v>0</v>
      </c>
      <c r="T20" s="78">
        <f t="shared" si="0"/>
        <v>1.389679378084784E-3</v>
      </c>
      <c r="U20" s="78">
        <f>R20/'סכום נכסי הקרן'!$C$42</f>
        <v>2.6247111659888155E-4</v>
      </c>
    </row>
    <row r="21" spans="2:21">
      <c r="B21" t="s">
        <v>338</v>
      </c>
      <c r="C21" t="s">
        <v>339</v>
      </c>
      <c r="D21" t="s">
        <v>100</v>
      </c>
      <c r="E21" t="s">
        <v>123</v>
      </c>
      <c r="F21" t="s">
        <v>329</v>
      </c>
      <c r="G21" t="s">
        <v>330</v>
      </c>
      <c r="H21" t="s">
        <v>331</v>
      </c>
      <c r="I21" t="s">
        <v>149</v>
      </c>
      <c r="J21"/>
      <c r="K21" s="77">
        <v>11.64</v>
      </c>
      <c r="L21" t="s">
        <v>102</v>
      </c>
      <c r="M21" s="78">
        <v>1.2500000000000001E-2</v>
      </c>
      <c r="N21" s="78">
        <v>2.9399999999999999E-2</v>
      </c>
      <c r="O21" s="77">
        <v>105641.13</v>
      </c>
      <c r="P21" s="77">
        <v>91.1</v>
      </c>
      <c r="Q21" s="77">
        <v>0</v>
      </c>
      <c r="R21" s="77">
        <v>96.239069430000001</v>
      </c>
      <c r="S21" s="78">
        <v>0</v>
      </c>
      <c r="T21" s="78">
        <f t="shared" si="0"/>
        <v>5.2727446104060636E-3</v>
      </c>
      <c r="U21" s="78">
        <f>R21/'סכום נכסי הקרן'!$C$42</f>
        <v>9.958722761946176E-4</v>
      </c>
    </row>
    <row r="22" spans="2:21">
      <c r="B22" t="s">
        <v>340</v>
      </c>
      <c r="C22" t="s">
        <v>341</v>
      </c>
      <c r="D22" t="s">
        <v>100</v>
      </c>
      <c r="E22" t="s">
        <v>123</v>
      </c>
      <c r="F22" t="s">
        <v>329</v>
      </c>
      <c r="G22" t="s">
        <v>330</v>
      </c>
      <c r="H22" t="s">
        <v>331</v>
      </c>
      <c r="I22" t="s">
        <v>149</v>
      </c>
      <c r="J22"/>
      <c r="K22" s="77">
        <v>8.44</v>
      </c>
      <c r="L22" t="s">
        <v>102</v>
      </c>
      <c r="M22" s="78">
        <v>0.03</v>
      </c>
      <c r="N22" s="78">
        <v>2.9100000000000001E-2</v>
      </c>
      <c r="O22" s="77">
        <v>12826.96</v>
      </c>
      <c r="P22" s="77">
        <v>102.99</v>
      </c>
      <c r="Q22" s="77">
        <v>0</v>
      </c>
      <c r="R22" s="77">
        <v>13.210486103999999</v>
      </c>
      <c r="S22" s="78">
        <v>0</v>
      </c>
      <c r="T22" s="78">
        <f t="shared" si="0"/>
        <v>7.237759032611439E-4</v>
      </c>
      <c r="U22" s="78">
        <f>R22/'סכום נכסי הקרן'!$C$42</f>
        <v>1.3670079047882835E-4</v>
      </c>
    </row>
    <row r="23" spans="2:21">
      <c r="B23" t="s">
        <v>342</v>
      </c>
      <c r="C23" t="s">
        <v>343</v>
      </c>
      <c r="D23" t="s">
        <v>100</v>
      </c>
      <c r="E23" t="s">
        <v>123</v>
      </c>
      <c r="F23" t="s">
        <v>329</v>
      </c>
      <c r="G23" t="s">
        <v>330</v>
      </c>
      <c r="H23" t="s">
        <v>331</v>
      </c>
      <c r="I23" t="s">
        <v>149</v>
      </c>
      <c r="J23"/>
      <c r="K23" s="77">
        <v>11.16</v>
      </c>
      <c r="L23" t="s">
        <v>102</v>
      </c>
      <c r="M23" s="78">
        <v>3.2000000000000001E-2</v>
      </c>
      <c r="N23" s="78">
        <v>2.9399999999999999E-2</v>
      </c>
      <c r="O23" s="77">
        <v>84580.73</v>
      </c>
      <c r="P23" s="77">
        <v>105.31</v>
      </c>
      <c r="Q23" s="77">
        <v>0</v>
      </c>
      <c r="R23" s="77">
        <v>89.071966763000006</v>
      </c>
      <c r="S23" s="78">
        <v>1E-4</v>
      </c>
      <c r="T23" s="78">
        <f t="shared" si="0"/>
        <v>4.880073503095138E-3</v>
      </c>
      <c r="U23" s="78">
        <f>R23/'סכום נכסי הקרן'!$C$42</f>
        <v>9.2170781378886541E-4</v>
      </c>
    </row>
    <row r="24" spans="2:21">
      <c r="B24" t="s">
        <v>344</v>
      </c>
      <c r="C24" t="s">
        <v>345</v>
      </c>
      <c r="D24" t="s">
        <v>100</v>
      </c>
      <c r="E24" t="s">
        <v>123</v>
      </c>
      <c r="F24" t="s">
        <v>346</v>
      </c>
      <c r="G24" t="s">
        <v>127</v>
      </c>
      <c r="H24" t="s">
        <v>331</v>
      </c>
      <c r="I24" t="s">
        <v>149</v>
      </c>
      <c r="J24"/>
      <c r="K24" s="77">
        <v>6.24</v>
      </c>
      <c r="L24" t="s">
        <v>102</v>
      </c>
      <c r="M24" s="78">
        <v>2.6499999999999999E-2</v>
      </c>
      <c r="N24" s="78">
        <v>2.6599999999999999E-2</v>
      </c>
      <c r="O24" s="77">
        <v>25298.05</v>
      </c>
      <c r="P24" s="77">
        <v>112.76</v>
      </c>
      <c r="Q24" s="77">
        <v>0</v>
      </c>
      <c r="R24" s="77">
        <v>28.526081179999998</v>
      </c>
      <c r="S24" s="78">
        <v>0</v>
      </c>
      <c r="T24" s="78">
        <f t="shared" si="0"/>
        <v>1.5628864835112823E-3</v>
      </c>
      <c r="U24" s="78">
        <f>R24/'סכום נכסי הקרן'!$C$42</f>
        <v>2.9518503829987667E-4</v>
      </c>
    </row>
    <row r="25" spans="2:21">
      <c r="B25" t="s">
        <v>347</v>
      </c>
      <c r="C25" t="s">
        <v>348</v>
      </c>
      <c r="D25" t="s">
        <v>100</v>
      </c>
      <c r="E25" t="s">
        <v>123</v>
      </c>
      <c r="F25" t="s">
        <v>349</v>
      </c>
      <c r="G25" t="s">
        <v>350</v>
      </c>
      <c r="H25" t="s">
        <v>331</v>
      </c>
      <c r="I25" t="s">
        <v>149</v>
      </c>
      <c r="J25"/>
      <c r="K25" s="77">
        <v>3.35</v>
      </c>
      <c r="L25" t="s">
        <v>102</v>
      </c>
      <c r="M25" s="78">
        <v>1.34E-2</v>
      </c>
      <c r="N25" s="78">
        <v>3.0499999999999999E-2</v>
      </c>
      <c r="O25" s="77">
        <v>301118.64</v>
      </c>
      <c r="P25" s="77">
        <v>107.07</v>
      </c>
      <c r="Q25" s="77">
        <v>0</v>
      </c>
      <c r="R25" s="77">
        <v>322.40772784799998</v>
      </c>
      <c r="S25" s="78">
        <v>1E-4</v>
      </c>
      <c r="T25" s="78">
        <f t="shared" si="0"/>
        <v>1.7664069482719716E-2</v>
      </c>
      <c r="U25" s="78">
        <f>R25/'סכום נכסי הקרן'!$C$42</f>
        <v>3.3362429592927382E-3</v>
      </c>
    </row>
    <row r="26" spans="2:21">
      <c r="B26" t="s">
        <v>351</v>
      </c>
      <c r="C26" t="s">
        <v>352</v>
      </c>
      <c r="D26" t="s">
        <v>100</v>
      </c>
      <c r="E26" t="s">
        <v>123</v>
      </c>
      <c r="F26" t="s">
        <v>349</v>
      </c>
      <c r="G26" t="s">
        <v>350</v>
      </c>
      <c r="H26" t="s">
        <v>331</v>
      </c>
      <c r="I26" t="s">
        <v>149</v>
      </c>
      <c r="J26"/>
      <c r="K26" s="77">
        <v>3.33</v>
      </c>
      <c r="L26" t="s">
        <v>102</v>
      </c>
      <c r="M26" s="78">
        <v>1.77E-2</v>
      </c>
      <c r="N26" s="78">
        <v>0.03</v>
      </c>
      <c r="O26" s="77">
        <v>177252.8</v>
      </c>
      <c r="P26" s="77">
        <v>107.4</v>
      </c>
      <c r="Q26" s="77">
        <v>0</v>
      </c>
      <c r="R26" s="77">
        <v>190.36950719999999</v>
      </c>
      <c r="S26" s="78">
        <v>1E-4</v>
      </c>
      <c r="T26" s="78">
        <f t="shared" si="0"/>
        <v>1.0429961542848828E-2</v>
      </c>
      <c r="U26" s="78">
        <f>R26/'סכום נכסי הקרן'!$C$42</f>
        <v>1.969924642623507E-3</v>
      </c>
    </row>
    <row r="27" spans="2:21">
      <c r="B27" t="s">
        <v>353</v>
      </c>
      <c r="C27" t="s">
        <v>354</v>
      </c>
      <c r="D27" t="s">
        <v>100</v>
      </c>
      <c r="E27" t="s">
        <v>123</v>
      </c>
      <c r="F27" t="s">
        <v>349</v>
      </c>
      <c r="G27" t="s">
        <v>350</v>
      </c>
      <c r="H27" t="s">
        <v>331</v>
      </c>
      <c r="I27" t="s">
        <v>149</v>
      </c>
      <c r="J27"/>
      <c r="K27" s="77">
        <v>6.33</v>
      </c>
      <c r="L27" t="s">
        <v>102</v>
      </c>
      <c r="M27" s="78">
        <v>2.4799999999999999E-2</v>
      </c>
      <c r="N27" s="78">
        <v>3.1600000000000003E-2</v>
      </c>
      <c r="O27" s="77">
        <v>333289.21000000002</v>
      </c>
      <c r="P27" s="77">
        <v>107.59</v>
      </c>
      <c r="Q27" s="77">
        <v>0</v>
      </c>
      <c r="R27" s="77">
        <v>358.58586103900001</v>
      </c>
      <c r="S27" s="78">
        <v>1E-4</v>
      </c>
      <c r="T27" s="78">
        <f t="shared" si="0"/>
        <v>1.9646196470513869E-2</v>
      </c>
      <c r="U27" s="78">
        <f>R27/'סכום נכסי הקרן'!$C$42</f>
        <v>3.7106106673637207E-3</v>
      </c>
    </row>
    <row r="28" spans="2:21">
      <c r="B28" t="s">
        <v>355</v>
      </c>
      <c r="C28" t="s">
        <v>356</v>
      </c>
      <c r="D28" t="s">
        <v>100</v>
      </c>
      <c r="E28" t="s">
        <v>123</v>
      </c>
      <c r="F28" t="s">
        <v>349</v>
      </c>
      <c r="G28" t="s">
        <v>350</v>
      </c>
      <c r="H28" t="s">
        <v>357</v>
      </c>
      <c r="I28" t="s">
        <v>207</v>
      </c>
      <c r="J28"/>
      <c r="K28" s="77">
        <v>7.7</v>
      </c>
      <c r="L28" t="s">
        <v>102</v>
      </c>
      <c r="M28" s="78">
        <v>8.9999999999999993E-3</v>
      </c>
      <c r="N28" s="78">
        <v>3.2000000000000001E-2</v>
      </c>
      <c r="O28" s="77">
        <v>178146.45</v>
      </c>
      <c r="P28" s="77">
        <v>92.19</v>
      </c>
      <c r="Q28" s="77">
        <v>0</v>
      </c>
      <c r="R28" s="77">
        <v>164.23321225500001</v>
      </c>
      <c r="S28" s="78">
        <v>1E-4</v>
      </c>
      <c r="T28" s="78">
        <f t="shared" si="0"/>
        <v>8.9980066296992504E-3</v>
      </c>
      <c r="U28" s="78">
        <f>R28/'סכום נכסי הקרן'!$C$42</f>
        <v>1.6994688735441632E-3</v>
      </c>
    </row>
    <row r="29" spans="2:21">
      <c r="B29" t="s">
        <v>358</v>
      </c>
      <c r="C29" t="s">
        <v>359</v>
      </c>
      <c r="D29" t="s">
        <v>100</v>
      </c>
      <c r="E29" t="s">
        <v>123</v>
      </c>
      <c r="F29" t="s">
        <v>349</v>
      </c>
      <c r="G29" t="s">
        <v>350</v>
      </c>
      <c r="H29" t="s">
        <v>357</v>
      </c>
      <c r="I29" t="s">
        <v>207</v>
      </c>
      <c r="J29"/>
      <c r="K29" s="77">
        <v>11.19</v>
      </c>
      <c r="L29" t="s">
        <v>102</v>
      </c>
      <c r="M29" s="78">
        <v>1.6899999999999998E-2</v>
      </c>
      <c r="N29" s="78">
        <v>3.3500000000000002E-2</v>
      </c>
      <c r="O29" s="77">
        <v>222797.66</v>
      </c>
      <c r="P29" s="77">
        <v>92.05</v>
      </c>
      <c r="Q29" s="77">
        <v>0</v>
      </c>
      <c r="R29" s="77">
        <v>205.08524603000001</v>
      </c>
      <c r="S29" s="78">
        <v>1E-4</v>
      </c>
      <c r="T29" s="78">
        <f t="shared" si="0"/>
        <v>1.1236207208601686E-2</v>
      </c>
      <c r="U29" s="78">
        <f>R29/'סכום נכסי הקרן'!$C$42</f>
        <v>2.1222016379364864E-3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349</v>
      </c>
      <c r="G30" t="s">
        <v>350</v>
      </c>
      <c r="H30" t="s">
        <v>357</v>
      </c>
      <c r="I30" t="s">
        <v>207</v>
      </c>
      <c r="J30"/>
      <c r="K30" s="77">
        <v>1</v>
      </c>
      <c r="L30" t="s">
        <v>102</v>
      </c>
      <c r="M30" s="78">
        <v>6.4999999999999997E-3</v>
      </c>
      <c r="N30" s="78">
        <v>2.5499999999999998E-2</v>
      </c>
      <c r="O30" s="77">
        <v>9573.48</v>
      </c>
      <c r="P30" s="77">
        <v>109.23</v>
      </c>
      <c r="Q30" s="77">
        <v>3.8370000000000001E-2</v>
      </c>
      <c r="R30" s="77">
        <v>10.495482204</v>
      </c>
      <c r="S30" s="78">
        <v>0</v>
      </c>
      <c r="T30" s="78">
        <f t="shared" si="0"/>
        <v>5.7502631262457908E-4</v>
      </c>
      <c r="U30" s="78">
        <f>R30/'סכום נכסי הקרן'!$C$42</f>
        <v>1.086062013500662E-4</v>
      </c>
    </row>
    <row r="31" spans="2:21">
      <c r="B31" t="s">
        <v>362</v>
      </c>
      <c r="C31" t="s">
        <v>363</v>
      </c>
      <c r="D31" t="s">
        <v>100</v>
      </c>
      <c r="E31" t="s">
        <v>123</v>
      </c>
      <c r="F31" t="s">
        <v>364</v>
      </c>
      <c r="G31" t="s">
        <v>350</v>
      </c>
      <c r="H31" t="s">
        <v>365</v>
      </c>
      <c r="I31" t="s">
        <v>207</v>
      </c>
      <c r="J31"/>
      <c r="K31" s="77">
        <v>4.29</v>
      </c>
      <c r="L31" t="s">
        <v>102</v>
      </c>
      <c r="M31" s="78">
        <v>5.0000000000000001E-3</v>
      </c>
      <c r="N31" s="78">
        <v>3.2099999999999997E-2</v>
      </c>
      <c r="O31" s="77">
        <v>58383.63</v>
      </c>
      <c r="P31" s="77">
        <v>99.19</v>
      </c>
      <c r="Q31" s="77">
        <v>0</v>
      </c>
      <c r="R31" s="77">
        <v>57.910722597000003</v>
      </c>
      <c r="S31" s="78">
        <v>0</v>
      </c>
      <c r="T31" s="78">
        <f t="shared" si="0"/>
        <v>3.1728117516779319E-3</v>
      </c>
      <c r="U31" s="78">
        <f>R31/'סכום נכסי הקרן'!$C$42</f>
        <v>5.9925437216220461E-4</v>
      </c>
    </row>
    <row r="32" spans="2:21">
      <c r="B32" t="s">
        <v>366</v>
      </c>
      <c r="C32" t="s">
        <v>367</v>
      </c>
      <c r="D32" t="s">
        <v>100</v>
      </c>
      <c r="E32" t="s">
        <v>123</v>
      </c>
      <c r="F32" t="s">
        <v>364</v>
      </c>
      <c r="G32" t="s">
        <v>350</v>
      </c>
      <c r="H32" t="s">
        <v>365</v>
      </c>
      <c r="I32" t="s">
        <v>207</v>
      </c>
      <c r="J32"/>
      <c r="K32" s="77">
        <v>6.11</v>
      </c>
      <c r="L32" t="s">
        <v>102</v>
      </c>
      <c r="M32" s="78">
        <v>5.8999999999999999E-3</v>
      </c>
      <c r="N32" s="78">
        <v>3.39E-2</v>
      </c>
      <c r="O32" s="77">
        <v>176839.96</v>
      </c>
      <c r="P32" s="77">
        <v>91.47</v>
      </c>
      <c r="Q32" s="77">
        <v>0</v>
      </c>
      <c r="R32" s="77">
        <v>161.755511412</v>
      </c>
      <c r="S32" s="78">
        <v>2.0000000000000001E-4</v>
      </c>
      <c r="T32" s="78">
        <f t="shared" si="0"/>
        <v>8.8622583951880139E-3</v>
      </c>
      <c r="U32" s="78">
        <f>R32/'סכום נכסי הקרן'!$C$42</f>
        <v>1.673829872742701E-3</v>
      </c>
    </row>
    <row r="33" spans="2:21">
      <c r="B33" t="s">
        <v>368</v>
      </c>
      <c r="C33" t="s">
        <v>369</v>
      </c>
      <c r="D33" t="s">
        <v>100</v>
      </c>
      <c r="E33" t="s">
        <v>123</v>
      </c>
      <c r="F33" t="s">
        <v>364</v>
      </c>
      <c r="G33" t="s">
        <v>350</v>
      </c>
      <c r="H33" t="s">
        <v>365</v>
      </c>
      <c r="I33" t="s">
        <v>207</v>
      </c>
      <c r="J33"/>
      <c r="K33" s="77">
        <v>1.47</v>
      </c>
      <c r="L33" t="s">
        <v>102</v>
      </c>
      <c r="M33" s="78">
        <v>4.7500000000000001E-2</v>
      </c>
      <c r="N33" s="78">
        <v>3.3599999999999998E-2</v>
      </c>
      <c r="O33" s="77">
        <v>26609.96</v>
      </c>
      <c r="P33" s="77">
        <v>137.97999999999999</v>
      </c>
      <c r="Q33" s="77">
        <v>0.85355000000000003</v>
      </c>
      <c r="R33" s="77">
        <v>37.569972808000003</v>
      </c>
      <c r="S33" s="78">
        <v>0</v>
      </c>
      <c r="T33" s="78">
        <f t="shared" si="0"/>
        <v>2.0583830746677282E-3</v>
      </c>
      <c r="U33" s="78">
        <f>R33/'סכום נכסי הקרן'!$C$42</f>
        <v>3.8877032538315193E-4</v>
      </c>
    </row>
    <row r="34" spans="2:21">
      <c r="B34" t="s">
        <v>370</v>
      </c>
      <c r="C34" t="s">
        <v>371</v>
      </c>
      <c r="D34" t="s">
        <v>100</v>
      </c>
      <c r="E34" t="s">
        <v>123</v>
      </c>
      <c r="F34" t="s">
        <v>372</v>
      </c>
      <c r="G34" t="s">
        <v>350</v>
      </c>
      <c r="H34" t="s">
        <v>373</v>
      </c>
      <c r="I34" t="s">
        <v>149</v>
      </c>
      <c r="J34"/>
      <c r="K34" s="77">
        <v>6.82</v>
      </c>
      <c r="L34" t="s">
        <v>102</v>
      </c>
      <c r="M34" s="78">
        <v>3.5000000000000001E-3</v>
      </c>
      <c r="N34" s="78">
        <v>3.3300000000000003E-2</v>
      </c>
      <c r="O34" s="77">
        <v>318334.34999999998</v>
      </c>
      <c r="P34" s="77">
        <v>88.99</v>
      </c>
      <c r="Q34" s="77">
        <v>18.84863</v>
      </c>
      <c r="R34" s="77">
        <v>302.13436806499999</v>
      </c>
      <c r="S34" s="78">
        <v>1E-4</v>
      </c>
      <c r="T34" s="78">
        <f t="shared" si="0"/>
        <v>1.6553332968290015E-2</v>
      </c>
      <c r="U34" s="78">
        <f>R34/'סכום נכסי הקרן'!$C$42</f>
        <v>3.1264562575635236E-3</v>
      </c>
    </row>
    <row r="35" spans="2:21">
      <c r="B35" t="s">
        <v>374</v>
      </c>
      <c r="C35" t="s">
        <v>375</v>
      </c>
      <c r="D35" t="s">
        <v>100</v>
      </c>
      <c r="E35" t="s">
        <v>123</v>
      </c>
      <c r="F35" t="s">
        <v>372</v>
      </c>
      <c r="G35" t="s">
        <v>350</v>
      </c>
      <c r="H35" t="s">
        <v>365</v>
      </c>
      <c r="I35" t="s">
        <v>207</v>
      </c>
      <c r="J35"/>
      <c r="K35" s="77">
        <v>2.72</v>
      </c>
      <c r="L35" t="s">
        <v>102</v>
      </c>
      <c r="M35" s="78">
        <v>2.4E-2</v>
      </c>
      <c r="N35" s="78">
        <v>2.9399999999999999E-2</v>
      </c>
      <c r="O35" s="77">
        <v>3983.03</v>
      </c>
      <c r="P35" s="77">
        <v>110.4</v>
      </c>
      <c r="Q35" s="77">
        <v>0.36263000000000001</v>
      </c>
      <c r="R35" s="77">
        <v>4.7598951200000004</v>
      </c>
      <c r="S35" s="78">
        <v>0</v>
      </c>
      <c r="T35" s="78">
        <f t="shared" si="0"/>
        <v>2.607850583835194E-4</v>
      </c>
      <c r="U35" s="78">
        <f>R35/'סכום נכסי הקרן'!$C$42</f>
        <v>4.9254919189029531E-5</v>
      </c>
    </row>
    <row r="36" spans="2:21">
      <c r="B36" t="s">
        <v>376</v>
      </c>
      <c r="C36" t="s">
        <v>377</v>
      </c>
      <c r="D36" t="s">
        <v>100</v>
      </c>
      <c r="E36" t="s">
        <v>123</v>
      </c>
      <c r="F36" t="s">
        <v>372</v>
      </c>
      <c r="G36" t="s">
        <v>350</v>
      </c>
      <c r="H36" t="s">
        <v>373</v>
      </c>
      <c r="I36" t="s">
        <v>149</v>
      </c>
      <c r="J36"/>
      <c r="K36" s="77">
        <v>3.88</v>
      </c>
      <c r="L36" t="s">
        <v>102</v>
      </c>
      <c r="M36" s="78">
        <v>2.5999999999999999E-2</v>
      </c>
      <c r="N36" s="78">
        <v>2.9600000000000001E-2</v>
      </c>
      <c r="O36" s="77">
        <v>62018.14</v>
      </c>
      <c r="P36" s="77">
        <v>111.25</v>
      </c>
      <c r="Q36" s="77">
        <v>0</v>
      </c>
      <c r="R36" s="77">
        <v>68.995180750000003</v>
      </c>
      <c r="S36" s="78">
        <v>1E-4</v>
      </c>
      <c r="T36" s="78">
        <f t="shared" si="0"/>
        <v>3.7801068692602251E-3</v>
      </c>
      <c r="U36" s="78">
        <f>R36/'סכום נכסי הקרן'!$C$42</f>
        <v>7.139552377939235E-4</v>
      </c>
    </row>
    <row r="37" spans="2:21">
      <c r="B37" t="s">
        <v>378</v>
      </c>
      <c r="C37" t="s">
        <v>379</v>
      </c>
      <c r="D37" t="s">
        <v>100</v>
      </c>
      <c r="E37" t="s">
        <v>123</v>
      </c>
      <c r="F37" t="s">
        <v>372</v>
      </c>
      <c r="G37" t="s">
        <v>350</v>
      </c>
      <c r="H37" t="s">
        <v>373</v>
      </c>
      <c r="I37" t="s">
        <v>149</v>
      </c>
      <c r="J37"/>
      <c r="K37" s="77">
        <v>4.08</v>
      </c>
      <c r="L37" t="s">
        <v>102</v>
      </c>
      <c r="M37" s="78">
        <v>2.81E-2</v>
      </c>
      <c r="N37" s="78">
        <v>3.1300000000000001E-2</v>
      </c>
      <c r="O37" s="77">
        <v>18224.400000000001</v>
      </c>
      <c r="P37" s="77">
        <v>112.12</v>
      </c>
      <c r="Q37" s="77">
        <v>0</v>
      </c>
      <c r="R37" s="77">
        <v>20.433197280000002</v>
      </c>
      <c r="S37" s="78">
        <v>0</v>
      </c>
      <c r="T37" s="78">
        <f t="shared" si="0"/>
        <v>1.1194936886816888E-3</v>
      </c>
      <c r="U37" s="78">
        <f>R37/'סכום נכסי הקרן'!$C$42</f>
        <v>2.1144068418043171E-4</v>
      </c>
    </row>
    <row r="38" spans="2:21">
      <c r="B38" t="s">
        <v>380</v>
      </c>
      <c r="C38" t="s">
        <v>381</v>
      </c>
      <c r="D38" t="s">
        <v>100</v>
      </c>
      <c r="E38" t="s">
        <v>123</v>
      </c>
      <c r="F38" t="s">
        <v>372</v>
      </c>
      <c r="G38" t="s">
        <v>350</v>
      </c>
      <c r="H38" t="s">
        <v>373</v>
      </c>
      <c r="I38" t="s">
        <v>149</v>
      </c>
      <c r="J38"/>
      <c r="K38" s="77">
        <v>2.61</v>
      </c>
      <c r="L38" t="s">
        <v>102</v>
      </c>
      <c r="M38" s="78">
        <v>3.6999999999999998E-2</v>
      </c>
      <c r="N38" s="78">
        <v>3.09E-2</v>
      </c>
      <c r="O38" s="77">
        <v>4724.8500000000004</v>
      </c>
      <c r="P38" s="77">
        <v>114.36</v>
      </c>
      <c r="Q38" s="77">
        <v>0</v>
      </c>
      <c r="R38" s="77">
        <v>5.4033384599999996</v>
      </c>
      <c r="S38" s="78">
        <v>0</v>
      </c>
      <c r="T38" s="78">
        <f t="shared" si="0"/>
        <v>2.9603802189595628E-4</v>
      </c>
      <c r="U38" s="78">
        <f>R38/'סכום נכסי הקרן'!$C$42</f>
        <v>5.591320659146692E-5</v>
      </c>
    </row>
    <row r="39" spans="2:21">
      <c r="B39" t="s">
        <v>382</v>
      </c>
      <c r="C39" t="s">
        <v>383</v>
      </c>
      <c r="D39" t="s">
        <v>100</v>
      </c>
      <c r="E39" t="s">
        <v>123</v>
      </c>
      <c r="F39" t="s">
        <v>384</v>
      </c>
      <c r="G39" t="s">
        <v>350</v>
      </c>
      <c r="H39" t="s">
        <v>365</v>
      </c>
      <c r="I39" t="s">
        <v>207</v>
      </c>
      <c r="J39"/>
      <c r="K39" s="77">
        <v>4.4400000000000004</v>
      </c>
      <c r="L39" t="s">
        <v>102</v>
      </c>
      <c r="M39" s="78">
        <v>6.4999999999999997E-3</v>
      </c>
      <c r="N39" s="78">
        <v>2.7400000000000001E-2</v>
      </c>
      <c r="O39" s="77">
        <v>57410.55</v>
      </c>
      <c r="P39" s="77">
        <v>101.81</v>
      </c>
      <c r="Q39" s="77">
        <v>0</v>
      </c>
      <c r="R39" s="77">
        <v>58.449680954999998</v>
      </c>
      <c r="S39" s="78">
        <v>1E-4</v>
      </c>
      <c r="T39" s="78">
        <f t="shared" si="0"/>
        <v>3.2023401936527866E-3</v>
      </c>
      <c r="U39" s="78">
        <f>R39/'סכום נכסי הקרן'!$C$42</f>
        <v>6.048314594089382E-4</v>
      </c>
    </row>
    <row r="40" spans="2:21">
      <c r="B40" t="s">
        <v>385</v>
      </c>
      <c r="C40" t="s">
        <v>386</v>
      </c>
      <c r="D40" t="s">
        <v>100</v>
      </c>
      <c r="E40" t="s">
        <v>123</v>
      </c>
      <c r="F40" t="s">
        <v>384</v>
      </c>
      <c r="G40" t="s">
        <v>350</v>
      </c>
      <c r="H40" t="s">
        <v>365</v>
      </c>
      <c r="I40" t="s">
        <v>207</v>
      </c>
      <c r="J40"/>
      <c r="K40" s="77">
        <v>5.17</v>
      </c>
      <c r="L40" t="s">
        <v>102</v>
      </c>
      <c r="M40" s="78">
        <v>1.43E-2</v>
      </c>
      <c r="N40" s="78">
        <v>3.0499999999999999E-2</v>
      </c>
      <c r="O40" s="77">
        <v>922.82</v>
      </c>
      <c r="P40" s="77">
        <v>102.75</v>
      </c>
      <c r="Q40" s="77">
        <v>0</v>
      </c>
      <c r="R40" s="77">
        <v>0.94819754999999994</v>
      </c>
      <c r="S40" s="78">
        <v>0</v>
      </c>
      <c r="T40" s="78">
        <f t="shared" si="0"/>
        <v>5.1949832339133557E-5</v>
      </c>
      <c r="U40" s="78">
        <f>R40/'סכום נכסי הקרן'!$C$42</f>
        <v>9.8118535226225283E-6</v>
      </c>
    </row>
    <row r="41" spans="2:21">
      <c r="B41" t="s">
        <v>387</v>
      </c>
      <c r="C41" t="s">
        <v>388</v>
      </c>
      <c r="D41" t="s">
        <v>100</v>
      </c>
      <c r="E41" t="s">
        <v>123</v>
      </c>
      <c r="F41" t="s">
        <v>384</v>
      </c>
      <c r="G41" t="s">
        <v>350</v>
      </c>
      <c r="H41" t="s">
        <v>365</v>
      </c>
      <c r="I41" t="s">
        <v>207</v>
      </c>
      <c r="J41"/>
      <c r="K41" s="77">
        <v>6.74</v>
      </c>
      <c r="L41" t="s">
        <v>102</v>
      </c>
      <c r="M41" s="78">
        <v>3.61E-2</v>
      </c>
      <c r="N41" s="78">
        <v>3.3599999999999998E-2</v>
      </c>
      <c r="O41" s="77">
        <v>87636.7</v>
      </c>
      <c r="P41" s="77">
        <v>104.99</v>
      </c>
      <c r="Q41" s="77">
        <v>0</v>
      </c>
      <c r="R41" s="77">
        <v>92.009771330000007</v>
      </c>
      <c r="S41" s="78">
        <v>2.0000000000000001E-4</v>
      </c>
      <c r="T41" s="78">
        <f t="shared" si="0"/>
        <v>5.0410298931435945E-3</v>
      </c>
      <c r="U41" s="78">
        <f>R41/'סכום נכסי הקרן'!$C$42</f>
        <v>9.5210792196199405E-4</v>
      </c>
    </row>
    <row r="42" spans="2:21">
      <c r="B42" t="s">
        <v>389</v>
      </c>
      <c r="C42" t="s">
        <v>390</v>
      </c>
      <c r="D42" t="s">
        <v>100</v>
      </c>
      <c r="E42" t="s">
        <v>123</v>
      </c>
      <c r="F42" t="s">
        <v>384</v>
      </c>
      <c r="G42" t="s">
        <v>350</v>
      </c>
      <c r="H42" t="s">
        <v>365</v>
      </c>
      <c r="I42" t="s">
        <v>207</v>
      </c>
      <c r="J42"/>
      <c r="K42" s="77">
        <v>1.72</v>
      </c>
      <c r="L42" t="s">
        <v>102</v>
      </c>
      <c r="M42" s="78">
        <v>1.7600000000000001E-2</v>
      </c>
      <c r="N42" s="78">
        <v>3.0499999999999999E-2</v>
      </c>
      <c r="O42" s="77">
        <v>49072.45</v>
      </c>
      <c r="P42" s="77">
        <v>111.29</v>
      </c>
      <c r="Q42" s="77">
        <v>0</v>
      </c>
      <c r="R42" s="77">
        <v>54.612729604999998</v>
      </c>
      <c r="S42" s="78">
        <v>0</v>
      </c>
      <c r="T42" s="78">
        <f t="shared" si="0"/>
        <v>2.9921213639100691E-3</v>
      </c>
      <c r="U42" s="78">
        <f>R42/'סכום נכסי הקרן'!$C$42</f>
        <v>5.6512707014993969E-4</v>
      </c>
    </row>
    <row r="43" spans="2:21">
      <c r="B43" t="s">
        <v>391</v>
      </c>
      <c r="C43" t="s">
        <v>392</v>
      </c>
      <c r="D43" t="s">
        <v>100</v>
      </c>
      <c r="E43" t="s">
        <v>123</v>
      </c>
      <c r="F43" t="s">
        <v>384</v>
      </c>
      <c r="G43" t="s">
        <v>350</v>
      </c>
      <c r="H43" t="s">
        <v>365</v>
      </c>
      <c r="I43" t="s">
        <v>207</v>
      </c>
      <c r="J43"/>
      <c r="K43" s="77">
        <v>2.42</v>
      </c>
      <c r="L43" t="s">
        <v>102</v>
      </c>
      <c r="M43" s="78">
        <v>2.1499999999999998E-2</v>
      </c>
      <c r="N43" s="78">
        <v>2.9600000000000001E-2</v>
      </c>
      <c r="O43" s="77">
        <v>77168.98</v>
      </c>
      <c r="P43" s="77">
        <v>112.3</v>
      </c>
      <c r="Q43" s="77">
        <v>0</v>
      </c>
      <c r="R43" s="77">
        <v>86.660764540000002</v>
      </c>
      <c r="S43" s="78">
        <v>1E-4</v>
      </c>
      <c r="T43" s="78">
        <f t="shared" si="0"/>
        <v>4.7479685939223644E-3</v>
      </c>
      <c r="U43" s="78">
        <f>R43/'סכום נכסי הקרן'!$C$42</f>
        <v>8.9675693406396232E-4</v>
      </c>
    </row>
    <row r="44" spans="2:21">
      <c r="B44" t="s">
        <v>393</v>
      </c>
      <c r="C44" t="s">
        <v>394</v>
      </c>
      <c r="D44" t="s">
        <v>100</v>
      </c>
      <c r="E44" t="s">
        <v>123</v>
      </c>
      <c r="F44" t="s">
        <v>384</v>
      </c>
      <c r="G44" t="s">
        <v>350</v>
      </c>
      <c r="H44" t="s">
        <v>365</v>
      </c>
      <c r="I44" t="s">
        <v>207</v>
      </c>
      <c r="J44"/>
      <c r="K44" s="77">
        <v>4.22</v>
      </c>
      <c r="L44" t="s">
        <v>102</v>
      </c>
      <c r="M44" s="78">
        <v>2.2499999999999999E-2</v>
      </c>
      <c r="N44" s="78">
        <v>3.1E-2</v>
      </c>
      <c r="O44" s="77">
        <v>161768.95999999999</v>
      </c>
      <c r="P44" s="77">
        <v>109.55</v>
      </c>
      <c r="Q44" s="77">
        <v>0</v>
      </c>
      <c r="R44" s="77">
        <v>177.21789568</v>
      </c>
      <c r="S44" s="78">
        <v>2.0000000000000001E-4</v>
      </c>
      <c r="T44" s="78">
        <f t="shared" si="0"/>
        <v>9.7094112593626315E-3</v>
      </c>
      <c r="U44" s="78">
        <f>R44/'סכום נכסי הקרן'!$C$42</f>
        <v>1.8338330804583494E-3</v>
      </c>
    </row>
    <row r="45" spans="2:21">
      <c r="B45" t="s">
        <v>395</v>
      </c>
      <c r="C45" t="s">
        <v>396</v>
      </c>
      <c r="D45" t="s">
        <v>100</v>
      </c>
      <c r="E45" t="s">
        <v>123</v>
      </c>
      <c r="F45" t="s">
        <v>384</v>
      </c>
      <c r="G45" t="s">
        <v>350</v>
      </c>
      <c r="H45" t="s">
        <v>365</v>
      </c>
      <c r="I45" t="s">
        <v>207</v>
      </c>
      <c r="J45"/>
      <c r="K45" s="77">
        <v>6</v>
      </c>
      <c r="L45" t="s">
        <v>102</v>
      </c>
      <c r="M45" s="78">
        <v>2.5000000000000001E-3</v>
      </c>
      <c r="N45" s="78">
        <v>3.0700000000000002E-2</v>
      </c>
      <c r="O45" s="77">
        <v>134767.09</v>
      </c>
      <c r="P45" s="77">
        <v>92.21</v>
      </c>
      <c r="Q45" s="77">
        <v>0</v>
      </c>
      <c r="R45" s="77">
        <v>124.268733689</v>
      </c>
      <c r="S45" s="78">
        <v>1E-4</v>
      </c>
      <c r="T45" s="78">
        <f t="shared" si="0"/>
        <v>6.8084334115185051E-3</v>
      </c>
      <c r="U45" s="78">
        <f>R45/'סכום נכסי הקרן'!$C$42</f>
        <v>1.285920441787954E-3</v>
      </c>
    </row>
    <row r="46" spans="2:21">
      <c r="B46" t="s">
        <v>397</v>
      </c>
      <c r="C46" t="s">
        <v>398</v>
      </c>
      <c r="D46" t="s">
        <v>100</v>
      </c>
      <c r="E46" t="s">
        <v>123</v>
      </c>
      <c r="F46" t="s">
        <v>384</v>
      </c>
      <c r="G46" t="s">
        <v>350</v>
      </c>
      <c r="H46" t="s">
        <v>365</v>
      </c>
      <c r="I46" t="s">
        <v>207</v>
      </c>
      <c r="J46"/>
      <c r="K46" s="77">
        <v>3.27</v>
      </c>
      <c r="L46" t="s">
        <v>102</v>
      </c>
      <c r="M46" s="78">
        <v>2.35E-2</v>
      </c>
      <c r="N46" s="78">
        <v>2.86E-2</v>
      </c>
      <c r="O46" s="77">
        <v>113304.62</v>
      </c>
      <c r="P46" s="77">
        <v>110.9</v>
      </c>
      <c r="Q46" s="77">
        <v>3.0011800000000002</v>
      </c>
      <c r="R46" s="77">
        <v>128.65600358</v>
      </c>
      <c r="S46" s="78">
        <v>2.0000000000000001E-4</v>
      </c>
      <c r="T46" s="78">
        <f t="shared" si="0"/>
        <v>7.0488030847622079E-3</v>
      </c>
      <c r="U46" s="78">
        <f>R46/'סכום נכסי הקרן'!$C$42</f>
        <v>1.33131947233249E-3</v>
      </c>
    </row>
    <row r="47" spans="2:21">
      <c r="B47" t="s">
        <v>399</v>
      </c>
      <c r="C47" t="s">
        <v>400</v>
      </c>
      <c r="D47" t="s">
        <v>100</v>
      </c>
      <c r="E47" t="s">
        <v>123</v>
      </c>
      <c r="F47" t="s">
        <v>401</v>
      </c>
      <c r="G47" t="s">
        <v>350</v>
      </c>
      <c r="H47" t="s">
        <v>365</v>
      </c>
      <c r="I47" t="s">
        <v>207</v>
      </c>
      <c r="J47"/>
      <c r="K47" s="77">
        <v>2.98</v>
      </c>
      <c r="L47" t="s">
        <v>102</v>
      </c>
      <c r="M47" s="78">
        <v>1.4200000000000001E-2</v>
      </c>
      <c r="N47" s="78">
        <v>0.03</v>
      </c>
      <c r="O47" s="77">
        <v>49512.88</v>
      </c>
      <c r="P47" s="77">
        <v>107.02</v>
      </c>
      <c r="Q47" s="77">
        <v>0</v>
      </c>
      <c r="R47" s="77">
        <v>52.988684176</v>
      </c>
      <c r="S47" s="78">
        <v>1E-4</v>
      </c>
      <c r="T47" s="78">
        <f t="shared" si="0"/>
        <v>2.9031431886894239E-3</v>
      </c>
      <c r="U47" s="78">
        <f>R47/'סכום נכסי הקרן'!$C$42</f>
        <v>5.4832161029251579E-4</v>
      </c>
    </row>
    <row r="48" spans="2:21">
      <c r="B48" t="s">
        <v>402</v>
      </c>
      <c r="C48" t="s">
        <v>403</v>
      </c>
      <c r="D48" t="s">
        <v>100</v>
      </c>
      <c r="E48" t="s">
        <v>123</v>
      </c>
      <c r="F48" t="s">
        <v>404</v>
      </c>
      <c r="G48" t="s">
        <v>350</v>
      </c>
      <c r="H48" t="s">
        <v>365</v>
      </c>
      <c r="I48" t="s">
        <v>207</v>
      </c>
      <c r="J48"/>
      <c r="K48" s="77">
        <v>0.97</v>
      </c>
      <c r="L48" t="s">
        <v>102</v>
      </c>
      <c r="M48" s="78">
        <v>0.04</v>
      </c>
      <c r="N48" s="78">
        <v>3.0099999999999998E-2</v>
      </c>
      <c r="O48" s="77">
        <v>689.8</v>
      </c>
      <c r="P48" s="77">
        <v>112.25</v>
      </c>
      <c r="Q48" s="77">
        <v>0</v>
      </c>
      <c r="R48" s="77">
        <v>0.77430049999999995</v>
      </c>
      <c r="S48" s="78">
        <v>0</v>
      </c>
      <c r="T48" s="78">
        <f t="shared" si="0"/>
        <v>4.2422363520246689E-5</v>
      </c>
      <c r="U48" s="78">
        <f>R48/'סכום נכסי הקרן'!$C$42</f>
        <v>8.0123842215088881E-6</v>
      </c>
    </row>
    <row r="49" spans="2:21">
      <c r="B49" t="s">
        <v>405</v>
      </c>
      <c r="C49" t="s">
        <v>406</v>
      </c>
      <c r="D49" t="s">
        <v>100</v>
      </c>
      <c r="E49" t="s">
        <v>123</v>
      </c>
      <c r="F49" t="s">
        <v>404</v>
      </c>
      <c r="G49" t="s">
        <v>350</v>
      </c>
      <c r="H49" t="s">
        <v>365</v>
      </c>
      <c r="I49" t="s">
        <v>207</v>
      </c>
      <c r="J49"/>
      <c r="K49" s="77">
        <v>4.28</v>
      </c>
      <c r="L49" t="s">
        <v>102</v>
      </c>
      <c r="M49" s="78">
        <v>3.5000000000000003E-2</v>
      </c>
      <c r="N49" s="78">
        <v>3.1199999999999999E-2</v>
      </c>
      <c r="O49" s="77">
        <v>37578.97</v>
      </c>
      <c r="P49" s="77">
        <v>115.14</v>
      </c>
      <c r="Q49" s="77">
        <v>0</v>
      </c>
      <c r="R49" s="77">
        <v>43.268426058000003</v>
      </c>
      <c r="S49" s="78">
        <v>0</v>
      </c>
      <c r="T49" s="78">
        <f t="shared" si="0"/>
        <v>2.3705898410002198E-3</v>
      </c>
      <c r="U49" s="78">
        <f>R49/'סכום נכסי הקרן'!$C$42</f>
        <v>4.477373503396204E-4</v>
      </c>
    </row>
    <row r="50" spans="2:21">
      <c r="B50" t="s">
        <v>407</v>
      </c>
      <c r="C50" t="s">
        <v>408</v>
      </c>
      <c r="D50" t="s">
        <v>100</v>
      </c>
      <c r="E50" t="s">
        <v>123</v>
      </c>
      <c r="F50" t="s">
        <v>404</v>
      </c>
      <c r="G50" t="s">
        <v>350</v>
      </c>
      <c r="H50" t="s">
        <v>365</v>
      </c>
      <c r="I50" t="s">
        <v>207</v>
      </c>
      <c r="J50"/>
      <c r="K50" s="77">
        <v>6.83</v>
      </c>
      <c r="L50" t="s">
        <v>102</v>
      </c>
      <c r="M50" s="78">
        <v>2.5000000000000001E-2</v>
      </c>
      <c r="N50" s="78">
        <v>3.1800000000000002E-2</v>
      </c>
      <c r="O50" s="77">
        <v>65669.97</v>
      </c>
      <c r="P50" s="77">
        <v>106.56</v>
      </c>
      <c r="Q50" s="77">
        <v>0</v>
      </c>
      <c r="R50" s="77">
        <v>69.977920032</v>
      </c>
      <c r="S50" s="78">
        <v>1E-4</v>
      </c>
      <c r="T50" s="78">
        <f t="shared" si="0"/>
        <v>3.833949173464639E-3</v>
      </c>
      <c r="U50" s="78">
        <f>R50/'סכום נכסי הקרן'!$C$42</f>
        <v>7.2412452570856873E-4</v>
      </c>
    </row>
    <row r="51" spans="2:21">
      <c r="B51" t="s">
        <v>409</v>
      </c>
      <c r="C51" t="s">
        <v>410</v>
      </c>
      <c r="D51" t="s">
        <v>100</v>
      </c>
      <c r="E51" t="s">
        <v>123</v>
      </c>
      <c r="F51" t="s">
        <v>404</v>
      </c>
      <c r="G51" t="s">
        <v>350</v>
      </c>
      <c r="H51" t="s">
        <v>365</v>
      </c>
      <c r="I51" t="s">
        <v>207</v>
      </c>
      <c r="J51"/>
      <c r="K51" s="77">
        <v>2.93</v>
      </c>
      <c r="L51" t="s">
        <v>102</v>
      </c>
      <c r="M51" s="78">
        <v>0.04</v>
      </c>
      <c r="N51" s="78">
        <v>2.93E-2</v>
      </c>
      <c r="O51" s="77">
        <v>120587.07</v>
      </c>
      <c r="P51" s="77">
        <v>115.78</v>
      </c>
      <c r="Q51" s="77">
        <v>0</v>
      </c>
      <c r="R51" s="77">
        <v>139.615709646</v>
      </c>
      <c r="S51" s="78">
        <v>1E-4</v>
      </c>
      <c r="T51" s="78">
        <f t="shared" si="0"/>
        <v>7.6492632869794401E-3</v>
      </c>
      <c r="U51" s="78">
        <f>R51/'סכום נכסי הקרן'!$C$42</f>
        <v>1.4447294158306456E-3</v>
      </c>
    </row>
    <row r="52" spans="2:21">
      <c r="B52" t="s">
        <v>411</v>
      </c>
      <c r="C52" t="s">
        <v>412</v>
      </c>
      <c r="D52" t="s">
        <v>100</v>
      </c>
      <c r="E52" t="s">
        <v>123</v>
      </c>
      <c r="F52" t="s">
        <v>413</v>
      </c>
      <c r="G52" t="s">
        <v>350</v>
      </c>
      <c r="H52" t="s">
        <v>365</v>
      </c>
      <c r="I52" t="s">
        <v>207</v>
      </c>
      <c r="J52"/>
      <c r="K52" s="77">
        <v>2.62</v>
      </c>
      <c r="L52" t="s">
        <v>102</v>
      </c>
      <c r="M52" s="78">
        <v>2.3400000000000001E-2</v>
      </c>
      <c r="N52" s="78">
        <v>3.1600000000000003E-2</v>
      </c>
      <c r="O52" s="77">
        <v>81778.259999999995</v>
      </c>
      <c r="P52" s="77">
        <v>110.3</v>
      </c>
      <c r="Q52" s="77">
        <v>0</v>
      </c>
      <c r="R52" s="77">
        <v>90.201420780000007</v>
      </c>
      <c r="S52" s="78">
        <v>0</v>
      </c>
      <c r="T52" s="78">
        <f t="shared" si="0"/>
        <v>4.9419540118750974E-3</v>
      </c>
      <c r="U52" s="78">
        <f>R52/'סכום נכסי הקרן'!$C$42</f>
        <v>9.3339529112451312E-4</v>
      </c>
    </row>
    <row r="53" spans="2:21">
      <c r="B53" t="s">
        <v>414</v>
      </c>
      <c r="C53" t="s">
        <v>415</v>
      </c>
      <c r="D53" t="s">
        <v>100</v>
      </c>
      <c r="E53" t="s">
        <v>123</v>
      </c>
      <c r="F53" t="s">
        <v>416</v>
      </c>
      <c r="G53" t="s">
        <v>350</v>
      </c>
      <c r="H53" t="s">
        <v>373</v>
      </c>
      <c r="I53" t="s">
        <v>149</v>
      </c>
      <c r="J53"/>
      <c r="K53" s="77">
        <v>2.5299999999999998</v>
      </c>
      <c r="L53" t="s">
        <v>102</v>
      </c>
      <c r="M53" s="78">
        <v>3.2000000000000001E-2</v>
      </c>
      <c r="N53" s="78">
        <v>3.0200000000000001E-2</v>
      </c>
      <c r="O53" s="77">
        <v>107468.88</v>
      </c>
      <c r="P53" s="77">
        <v>112.5</v>
      </c>
      <c r="Q53" s="77">
        <v>0</v>
      </c>
      <c r="R53" s="77">
        <v>120.90249</v>
      </c>
      <c r="S53" s="78">
        <v>1E-4</v>
      </c>
      <c r="T53" s="78">
        <f t="shared" si="0"/>
        <v>6.6240037056452764E-3</v>
      </c>
      <c r="U53" s="78">
        <f>R53/'סכום נכסי הקרן'!$C$42</f>
        <v>1.2510868883813665E-3</v>
      </c>
    </row>
    <row r="54" spans="2:21">
      <c r="B54" t="s">
        <v>417</v>
      </c>
      <c r="C54" t="s">
        <v>418</v>
      </c>
      <c r="D54" t="s">
        <v>100</v>
      </c>
      <c r="E54" t="s">
        <v>123</v>
      </c>
      <c r="F54" t="s">
        <v>416</v>
      </c>
      <c r="G54" t="s">
        <v>350</v>
      </c>
      <c r="H54" t="s">
        <v>373</v>
      </c>
      <c r="I54" t="s">
        <v>149</v>
      </c>
      <c r="J54"/>
      <c r="K54" s="77">
        <v>4.3</v>
      </c>
      <c r="L54" t="s">
        <v>102</v>
      </c>
      <c r="M54" s="78">
        <v>1.14E-2</v>
      </c>
      <c r="N54" s="78">
        <v>3.15E-2</v>
      </c>
      <c r="O54" s="77">
        <v>117084.95</v>
      </c>
      <c r="P54" s="77">
        <v>100.96</v>
      </c>
      <c r="Q54" s="77">
        <v>1.46376</v>
      </c>
      <c r="R54" s="77">
        <v>119.67272552</v>
      </c>
      <c r="S54" s="78">
        <v>0</v>
      </c>
      <c r="T54" s="78">
        <f t="shared" si="0"/>
        <v>6.5566273888085346E-3</v>
      </c>
      <c r="U54" s="78">
        <f>R54/'סכום נכסי הקרן'!$C$42</f>
        <v>1.2383614083955933E-3</v>
      </c>
    </row>
    <row r="55" spans="2:21">
      <c r="B55" t="s">
        <v>419</v>
      </c>
      <c r="C55" t="s">
        <v>420</v>
      </c>
      <c r="D55" t="s">
        <v>100</v>
      </c>
      <c r="E55" t="s">
        <v>123</v>
      </c>
      <c r="F55" t="s">
        <v>416</v>
      </c>
      <c r="G55" t="s">
        <v>350</v>
      </c>
      <c r="H55" t="s">
        <v>373</v>
      </c>
      <c r="I55" t="s">
        <v>149</v>
      </c>
      <c r="J55"/>
      <c r="K55" s="77">
        <v>6.5</v>
      </c>
      <c r="L55" t="s">
        <v>102</v>
      </c>
      <c r="M55" s="78">
        <v>9.1999999999999998E-3</v>
      </c>
      <c r="N55" s="78">
        <v>3.32E-2</v>
      </c>
      <c r="O55" s="77">
        <v>166856.12</v>
      </c>
      <c r="P55" s="77">
        <v>96.51</v>
      </c>
      <c r="Q55" s="77">
        <v>0</v>
      </c>
      <c r="R55" s="77">
        <v>161.03284141200001</v>
      </c>
      <c r="S55" s="78">
        <v>1E-4</v>
      </c>
      <c r="T55" s="78">
        <f t="shared" si="0"/>
        <v>8.8226647626833497E-3</v>
      </c>
      <c r="U55" s="78">
        <f>R55/'סכום נכסי הקרן'!$C$42</f>
        <v>1.6663517557773139E-3</v>
      </c>
    </row>
    <row r="56" spans="2:21">
      <c r="B56" t="s">
        <v>421</v>
      </c>
      <c r="C56" t="s">
        <v>422</v>
      </c>
      <c r="D56" t="s">
        <v>100</v>
      </c>
      <c r="E56" t="s">
        <v>123</v>
      </c>
      <c r="F56" t="s">
        <v>413</v>
      </c>
      <c r="G56" t="s">
        <v>350</v>
      </c>
      <c r="H56" t="s">
        <v>365</v>
      </c>
      <c r="I56" t="s">
        <v>207</v>
      </c>
      <c r="J56"/>
      <c r="K56" s="77">
        <v>5.9</v>
      </c>
      <c r="L56" t="s">
        <v>102</v>
      </c>
      <c r="M56" s="78">
        <v>6.4999999999999997E-3</v>
      </c>
      <c r="N56" s="78">
        <v>3.15E-2</v>
      </c>
      <c r="O56" s="77">
        <v>236530.77</v>
      </c>
      <c r="P56" s="77">
        <v>95.32</v>
      </c>
      <c r="Q56" s="77">
        <v>0</v>
      </c>
      <c r="R56" s="77">
        <v>225.46112996400001</v>
      </c>
      <c r="S56" s="78">
        <v>1E-4</v>
      </c>
      <c r="T56" s="78">
        <f t="shared" si="0"/>
        <v>1.2352560814591223E-2</v>
      </c>
      <c r="U56" s="78">
        <f>R56/'סכום נכסי הקרן'!$C$42</f>
        <v>2.3330492493381038E-3</v>
      </c>
    </row>
    <row r="57" spans="2:21">
      <c r="B57" t="s">
        <v>423</v>
      </c>
      <c r="C57" t="s">
        <v>424</v>
      </c>
      <c r="D57" t="s">
        <v>100</v>
      </c>
      <c r="E57" t="s">
        <v>123</v>
      </c>
      <c r="F57" t="s">
        <v>413</v>
      </c>
      <c r="G57" t="s">
        <v>350</v>
      </c>
      <c r="H57" t="s">
        <v>365</v>
      </c>
      <c r="I57" t="s">
        <v>207</v>
      </c>
      <c r="J57"/>
      <c r="K57" s="77">
        <v>8.82</v>
      </c>
      <c r="L57" t="s">
        <v>102</v>
      </c>
      <c r="M57" s="78">
        <v>2.64E-2</v>
      </c>
      <c r="N57" s="78">
        <v>2.9499999999999998E-2</v>
      </c>
      <c r="O57" s="77">
        <v>10358.16</v>
      </c>
      <c r="P57" s="77">
        <v>99.52</v>
      </c>
      <c r="Q57" s="77">
        <v>0</v>
      </c>
      <c r="R57" s="77">
        <v>10.308440832</v>
      </c>
      <c r="S57" s="78">
        <v>0</v>
      </c>
      <c r="T57" s="78">
        <f t="shared" si="0"/>
        <v>5.6477869290031226E-4</v>
      </c>
      <c r="U57" s="78">
        <f>R57/'סכום נכסי הקרן'!$C$42</f>
        <v>1.0667071591801215E-4</v>
      </c>
    </row>
    <row r="58" spans="2:21">
      <c r="B58" t="s">
        <v>425</v>
      </c>
      <c r="C58" t="s">
        <v>426</v>
      </c>
      <c r="D58" t="s">
        <v>100</v>
      </c>
      <c r="E58" t="s">
        <v>123</v>
      </c>
      <c r="F58" t="s">
        <v>427</v>
      </c>
      <c r="G58" t="s">
        <v>350</v>
      </c>
      <c r="H58" t="s">
        <v>373</v>
      </c>
      <c r="I58" t="s">
        <v>149</v>
      </c>
      <c r="J58"/>
      <c r="K58" s="77">
        <v>2.2599999999999998</v>
      </c>
      <c r="L58" t="s">
        <v>102</v>
      </c>
      <c r="M58" s="78">
        <v>1.34E-2</v>
      </c>
      <c r="N58" s="78">
        <v>2.9600000000000001E-2</v>
      </c>
      <c r="O58" s="77">
        <v>25402.39</v>
      </c>
      <c r="P58" s="77">
        <v>109.14</v>
      </c>
      <c r="Q58" s="77">
        <v>0</v>
      </c>
      <c r="R58" s="77">
        <v>27.724168446</v>
      </c>
      <c r="S58" s="78">
        <v>0</v>
      </c>
      <c r="T58" s="78">
        <f t="shared" si="0"/>
        <v>1.5189513013523365E-3</v>
      </c>
      <c r="U58" s="78">
        <f>R58/'סכום נכסי הקרן'!$C$42</f>
        <v>2.8688692543939339E-4</v>
      </c>
    </row>
    <row r="59" spans="2:21">
      <c r="B59" t="s">
        <v>428</v>
      </c>
      <c r="C59" t="s">
        <v>429</v>
      </c>
      <c r="D59" t="s">
        <v>100</v>
      </c>
      <c r="E59" t="s">
        <v>123</v>
      </c>
      <c r="F59" t="s">
        <v>427</v>
      </c>
      <c r="G59" t="s">
        <v>350</v>
      </c>
      <c r="H59" t="s">
        <v>365</v>
      </c>
      <c r="I59" t="s">
        <v>207</v>
      </c>
      <c r="J59"/>
      <c r="K59" s="77">
        <v>3.59</v>
      </c>
      <c r="L59" t="s">
        <v>102</v>
      </c>
      <c r="M59" s="78">
        <v>1.8200000000000001E-2</v>
      </c>
      <c r="N59" s="78">
        <v>2.9600000000000001E-2</v>
      </c>
      <c r="O59" s="77">
        <v>68315.14</v>
      </c>
      <c r="P59" s="77">
        <v>107.72</v>
      </c>
      <c r="Q59" s="77">
        <v>0</v>
      </c>
      <c r="R59" s="77">
        <v>73.589068807999993</v>
      </c>
      <c r="S59" s="78">
        <v>2.0000000000000001E-4</v>
      </c>
      <c r="T59" s="78">
        <f t="shared" si="0"/>
        <v>4.0317967353623333E-3</v>
      </c>
      <c r="U59" s="78">
        <f>R59/'סכום נכסי הקרן'!$C$42</f>
        <v>7.6149233248945481E-4</v>
      </c>
    </row>
    <row r="60" spans="2:21">
      <c r="B60" t="s">
        <v>430</v>
      </c>
      <c r="C60" t="s">
        <v>431</v>
      </c>
      <c r="D60" t="s">
        <v>100</v>
      </c>
      <c r="E60" t="s">
        <v>123</v>
      </c>
      <c r="F60" t="s">
        <v>427</v>
      </c>
      <c r="G60" t="s">
        <v>350</v>
      </c>
      <c r="H60" t="s">
        <v>365</v>
      </c>
      <c r="I60" t="s">
        <v>207</v>
      </c>
      <c r="J60"/>
      <c r="K60" s="77">
        <v>2.0299999999999998</v>
      </c>
      <c r="L60" t="s">
        <v>102</v>
      </c>
      <c r="M60" s="78">
        <v>2E-3</v>
      </c>
      <c r="N60" s="78">
        <v>2.9399999999999999E-2</v>
      </c>
      <c r="O60" s="77">
        <v>54543.32</v>
      </c>
      <c r="P60" s="77">
        <v>104.5</v>
      </c>
      <c r="Q60" s="77">
        <v>0</v>
      </c>
      <c r="R60" s="77">
        <v>56.997769400000003</v>
      </c>
      <c r="S60" s="78">
        <v>2.0000000000000001E-4</v>
      </c>
      <c r="T60" s="78">
        <f t="shared" si="0"/>
        <v>3.12279288639229E-3</v>
      </c>
      <c r="U60" s="78">
        <f>R60/'סכום נכסי הקרן'!$C$42</f>
        <v>5.8980722368352106E-4</v>
      </c>
    </row>
    <row r="61" spans="2:21">
      <c r="B61" t="s">
        <v>432</v>
      </c>
      <c r="C61" t="s">
        <v>433</v>
      </c>
      <c r="D61" t="s">
        <v>100</v>
      </c>
      <c r="E61" t="s">
        <v>123</v>
      </c>
      <c r="F61" t="s">
        <v>434</v>
      </c>
      <c r="G61" t="s">
        <v>435</v>
      </c>
      <c r="H61" t="s">
        <v>373</v>
      </c>
      <c r="I61" t="s">
        <v>149</v>
      </c>
      <c r="J61"/>
      <c r="K61" s="77">
        <v>5.29</v>
      </c>
      <c r="L61" t="s">
        <v>102</v>
      </c>
      <c r="M61" s="78">
        <v>4.4000000000000003E-3</v>
      </c>
      <c r="N61" s="78">
        <v>2.75E-2</v>
      </c>
      <c r="O61" s="77">
        <v>37659.99</v>
      </c>
      <c r="P61" s="77">
        <v>98.69</v>
      </c>
      <c r="Q61" s="77">
        <v>0</v>
      </c>
      <c r="R61" s="77">
        <v>37.166644130999998</v>
      </c>
      <c r="S61" s="78">
        <v>0</v>
      </c>
      <c r="T61" s="78">
        <f t="shared" si="0"/>
        <v>2.0362855095055797E-3</v>
      </c>
      <c r="U61" s="78">
        <f>R61/'סכום נכסי הקרן'!$C$42</f>
        <v>3.8459672052602357E-4</v>
      </c>
    </row>
    <row r="62" spans="2:21">
      <c r="B62" t="s">
        <v>436</v>
      </c>
      <c r="C62" t="s">
        <v>437</v>
      </c>
      <c r="D62" t="s">
        <v>100</v>
      </c>
      <c r="E62" t="s">
        <v>123</v>
      </c>
      <c r="F62" t="s">
        <v>438</v>
      </c>
      <c r="G62" t="s">
        <v>350</v>
      </c>
      <c r="H62" t="s">
        <v>373</v>
      </c>
      <c r="I62" t="s">
        <v>149</v>
      </c>
      <c r="J62"/>
      <c r="K62" s="77">
        <v>3.07</v>
      </c>
      <c r="L62" t="s">
        <v>102</v>
      </c>
      <c r="M62" s="78">
        <v>1.5800000000000002E-2</v>
      </c>
      <c r="N62" s="78">
        <v>2.92E-2</v>
      </c>
      <c r="O62" s="77">
        <v>68214.75</v>
      </c>
      <c r="P62" s="77">
        <v>108.57</v>
      </c>
      <c r="Q62" s="77">
        <v>0</v>
      </c>
      <c r="R62" s="77">
        <v>74.060754075000006</v>
      </c>
      <c r="S62" s="78">
        <v>1E-4</v>
      </c>
      <c r="T62" s="78">
        <f t="shared" si="0"/>
        <v>4.0576394202938544E-3</v>
      </c>
      <c r="U62" s="78">
        <f>R62/'סכום נכסי הקרן'!$C$42</f>
        <v>7.6637328451109122E-4</v>
      </c>
    </row>
    <row r="63" spans="2:21">
      <c r="B63" t="s">
        <v>439</v>
      </c>
      <c r="C63" t="s">
        <v>440</v>
      </c>
      <c r="D63" t="s">
        <v>100</v>
      </c>
      <c r="E63" t="s">
        <v>123</v>
      </c>
      <c r="F63" t="s">
        <v>438</v>
      </c>
      <c r="G63" t="s">
        <v>350</v>
      </c>
      <c r="H63" t="s">
        <v>373</v>
      </c>
      <c r="I63" t="s">
        <v>149</v>
      </c>
      <c r="J63"/>
      <c r="K63" s="77">
        <v>5.5</v>
      </c>
      <c r="L63" t="s">
        <v>102</v>
      </c>
      <c r="M63" s="78">
        <v>8.3999999999999995E-3</v>
      </c>
      <c r="N63" s="78">
        <v>3.0300000000000001E-2</v>
      </c>
      <c r="O63" s="77">
        <v>54899.37</v>
      </c>
      <c r="P63" s="77">
        <v>98.55</v>
      </c>
      <c r="Q63" s="77">
        <v>0</v>
      </c>
      <c r="R63" s="77">
        <v>54.103329135000003</v>
      </c>
      <c r="S63" s="78">
        <v>1E-4</v>
      </c>
      <c r="T63" s="78">
        <f t="shared" si="0"/>
        <v>2.9642123390344242E-3</v>
      </c>
      <c r="U63" s="78">
        <f>R63/'סכום נכסי הקרן'!$C$42</f>
        <v>5.5985584497540188E-4</v>
      </c>
    </row>
    <row r="64" spans="2:21">
      <c r="B64" t="s">
        <v>441</v>
      </c>
      <c r="C64" t="s">
        <v>442</v>
      </c>
      <c r="D64" t="s">
        <v>100</v>
      </c>
      <c r="E64" t="s">
        <v>123</v>
      </c>
      <c r="F64" t="s">
        <v>443</v>
      </c>
      <c r="G64" t="s">
        <v>320</v>
      </c>
      <c r="H64" t="s">
        <v>365</v>
      </c>
      <c r="I64" t="s">
        <v>207</v>
      </c>
      <c r="J64"/>
      <c r="K64" s="77">
        <v>1.4</v>
      </c>
      <c r="L64" t="s">
        <v>102</v>
      </c>
      <c r="M64" s="78">
        <v>2.4199999999999999E-2</v>
      </c>
      <c r="N64" s="78">
        <v>3.56E-2</v>
      </c>
      <c r="O64" s="77">
        <v>2.65</v>
      </c>
      <c r="P64" s="77">
        <v>5556939</v>
      </c>
      <c r="Q64" s="77">
        <v>0</v>
      </c>
      <c r="R64" s="77">
        <v>147.2588835</v>
      </c>
      <c r="S64" s="78">
        <v>1E-4</v>
      </c>
      <c r="T64" s="78">
        <f t="shared" si="0"/>
        <v>8.0680173749373228E-3</v>
      </c>
      <c r="U64" s="78">
        <f>R64/'סכום נכסי הקרן'!$C$42</f>
        <v>1.5238202153200413E-3</v>
      </c>
    </row>
    <row r="65" spans="2:21">
      <c r="B65" t="s">
        <v>444</v>
      </c>
      <c r="C65" t="s">
        <v>445</v>
      </c>
      <c r="D65" t="s">
        <v>100</v>
      </c>
      <c r="E65" t="s">
        <v>123</v>
      </c>
      <c r="F65" t="s">
        <v>443</v>
      </c>
      <c r="G65" t="s">
        <v>320</v>
      </c>
      <c r="H65" t="s">
        <v>365</v>
      </c>
      <c r="I65" t="s">
        <v>207</v>
      </c>
      <c r="J65"/>
      <c r="K65" s="77">
        <v>1.01</v>
      </c>
      <c r="L65" t="s">
        <v>102</v>
      </c>
      <c r="M65" s="78">
        <v>1.95E-2</v>
      </c>
      <c r="N65" s="78">
        <v>3.56E-2</v>
      </c>
      <c r="O65" s="77">
        <v>0.65</v>
      </c>
      <c r="P65" s="77">
        <v>5397000</v>
      </c>
      <c r="Q65" s="77">
        <v>1.2909200000000001</v>
      </c>
      <c r="R65" s="77">
        <v>36.371420000000001</v>
      </c>
      <c r="S65" s="78">
        <v>0</v>
      </c>
      <c r="T65" s="78">
        <f t="shared" si="0"/>
        <v>1.9927167824217739E-3</v>
      </c>
      <c r="U65" s="78">
        <f>R65/'סכום נכסי הקרן'!$C$42</f>
        <v>3.7636782066119396E-4</v>
      </c>
    </row>
    <row r="66" spans="2:21">
      <c r="B66" t="s">
        <v>446</v>
      </c>
      <c r="C66" t="s">
        <v>447</v>
      </c>
      <c r="D66" t="s">
        <v>100</v>
      </c>
      <c r="E66" t="s">
        <v>123</v>
      </c>
      <c r="F66" t="s">
        <v>443</v>
      </c>
      <c r="G66" t="s">
        <v>320</v>
      </c>
      <c r="H66" t="s">
        <v>373</v>
      </c>
      <c r="I66" t="s">
        <v>149</v>
      </c>
      <c r="J66"/>
      <c r="K66" s="77">
        <v>4.34</v>
      </c>
      <c r="L66" t="s">
        <v>102</v>
      </c>
      <c r="M66" s="78">
        <v>1.4999999999999999E-2</v>
      </c>
      <c r="N66" s="78">
        <v>3.7600000000000001E-2</v>
      </c>
      <c r="O66" s="77">
        <v>2.2400000000000002</v>
      </c>
      <c r="P66" s="77">
        <v>4910638</v>
      </c>
      <c r="Q66" s="77">
        <v>0</v>
      </c>
      <c r="R66" s="77">
        <v>109.9982912</v>
      </c>
      <c r="S66" s="78">
        <v>1E-4</v>
      </c>
      <c r="T66" s="78">
        <f t="shared" si="0"/>
        <v>6.0265846346377822E-3</v>
      </c>
      <c r="U66" s="78">
        <f>R66/'סכום נכסי הקרן'!$C$42</f>
        <v>1.138251328526612E-3</v>
      </c>
    </row>
    <row r="67" spans="2:21">
      <c r="B67" t="s">
        <v>448</v>
      </c>
      <c r="C67" t="s">
        <v>449</v>
      </c>
      <c r="D67" t="s">
        <v>100</v>
      </c>
      <c r="E67" t="s">
        <v>123</v>
      </c>
      <c r="F67" t="s">
        <v>443</v>
      </c>
      <c r="G67" t="s">
        <v>320</v>
      </c>
      <c r="H67" t="s">
        <v>365</v>
      </c>
      <c r="I67" t="s">
        <v>207</v>
      </c>
      <c r="J67"/>
      <c r="K67" s="77">
        <v>4.5199999999999996</v>
      </c>
      <c r="L67" t="s">
        <v>102</v>
      </c>
      <c r="M67" s="78">
        <v>2.7799999999999998E-2</v>
      </c>
      <c r="N67" s="78">
        <v>3.3399999999999999E-2</v>
      </c>
      <c r="O67" s="77">
        <v>0.69</v>
      </c>
      <c r="P67" s="77">
        <v>5460000</v>
      </c>
      <c r="Q67" s="77">
        <v>0</v>
      </c>
      <c r="R67" s="77">
        <v>37.673999999999999</v>
      </c>
      <c r="S67" s="78">
        <v>0</v>
      </c>
      <c r="T67" s="78">
        <f t="shared" si="0"/>
        <v>2.0640825148140465E-3</v>
      </c>
      <c r="U67" s="78">
        <f>R67/'סכום נכסי הקרן'!$C$42</f>
        <v>3.8984678837366871E-4</v>
      </c>
    </row>
    <row r="68" spans="2:21">
      <c r="B68" t="s">
        <v>450</v>
      </c>
      <c r="C68" t="s">
        <v>451</v>
      </c>
      <c r="D68" t="s">
        <v>100</v>
      </c>
      <c r="E68" t="s">
        <v>123</v>
      </c>
      <c r="F68" t="s">
        <v>452</v>
      </c>
      <c r="G68" t="s">
        <v>320</v>
      </c>
      <c r="H68" t="s">
        <v>373</v>
      </c>
      <c r="I68" t="s">
        <v>149</v>
      </c>
      <c r="J68"/>
      <c r="K68" s="77">
        <v>2.56</v>
      </c>
      <c r="L68" t="s">
        <v>102</v>
      </c>
      <c r="M68" s="78">
        <v>2.5899999999999999E-2</v>
      </c>
      <c r="N68" s="78">
        <v>3.6600000000000001E-2</v>
      </c>
      <c r="O68" s="77">
        <v>3.43</v>
      </c>
      <c r="P68" s="77">
        <v>5459551</v>
      </c>
      <c r="Q68" s="77">
        <v>0</v>
      </c>
      <c r="R68" s="77">
        <v>187.26259930000001</v>
      </c>
      <c r="S68" s="78">
        <v>2.0000000000000001E-4</v>
      </c>
      <c r="T68" s="78">
        <f t="shared" si="0"/>
        <v>1.0259740322072495E-2</v>
      </c>
      <c r="U68" s="78">
        <f>R68/'סכום נכסי הקרן'!$C$42</f>
        <v>1.9377746700538893E-3</v>
      </c>
    </row>
    <row r="69" spans="2:21">
      <c r="B69" t="s">
        <v>453</v>
      </c>
      <c r="C69" t="s">
        <v>454</v>
      </c>
      <c r="D69" t="s">
        <v>100</v>
      </c>
      <c r="E69" t="s">
        <v>123</v>
      </c>
      <c r="F69" t="s">
        <v>452</v>
      </c>
      <c r="G69" t="s">
        <v>320</v>
      </c>
      <c r="H69" t="s">
        <v>373</v>
      </c>
      <c r="I69" t="s">
        <v>149</v>
      </c>
      <c r="J69"/>
      <c r="K69" s="77">
        <v>2.8</v>
      </c>
      <c r="L69" t="s">
        <v>102</v>
      </c>
      <c r="M69" s="78">
        <v>2.9700000000000001E-2</v>
      </c>
      <c r="N69" s="78">
        <v>2.9100000000000001E-2</v>
      </c>
      <c r="O69" s="77">
        <v>1.36</v>
      </c>
      <c r="P69" s="77">
        <v>5593655</v>
      </c>
      <c r="Q69" s="77">
        <v>0</v>
      </c>
      <c r="R69" s="77">
        <v>76.073707999999996</v>
      </c>
      <c r="S69" s="78">
        <v>1E-4</v>
      </c>
      <c r="T69" s="78">
        <f t="shared" si="0"/>
        <v>4.1679251080285994E-3</v>
      </c>
      <c r="U69" s="78">
        <f>R69/'סכום נכסי הקרן'!$C$42</f>
        <v>7.8720313063322894E-4</v>
      </c>
    </row>
    <row r="70" spans="2:21">
      <c r="B70" t="s">
        <v>455</v>
      </c>
      <c r="C70" t="s">
        <v>456</v>
      </c>
      <c r="D70" t="s">
        <v>100</v>
      </c>
      <c r="E70" t="s">
        <v>123</v>
      </c>
      <c r="F70" t="s">
        <v>452</v>
      </c>
      <c r="G70" t="s">
        <v>320</v>
      </c>
      <c r="H70" t="s">
        <v>373</v>
      </c>
      <c r="I70" t="s">
        <v>149</v>
      </c>
      <c r="J70"/>
      <c r="K70" s="77">
        <v>4.37</v>
      </c>
      <c r="L70" t="s">
        <v>102</v>
      </c>
      <c r="M70" s="78">
        <v>8.3999999999999995E-3</v>
      </c>
      <c r="N70" s="78">
        <v>3.4500000000000003E-2</v>
      </c>
      <c r="O70" s="77">
        <v>0.88</v>
      </c>
      <c r="P70" s="77">
        <v>4859428</v>
      </c>
      <c r="Q70" s="77">
        <v>0</v>
      </c>
      <c r="R70" s="77">
        <v>42.762966400000003</v>
      </c>
      <c r="S70" s="78">
        <v>1E-4</v>
      </c>
      <c r="T70" s="78">
        <f t="shared" si="0"/>
        <v>2.3428967252699631E-3</v>
      </c>
      <c r="U70" s="78">
        <f>R70/'סכום נכסי הקרן'!$C$42</f>
        <v>4.4250690429397218E-4</v>
      </c>
    </row>
    <row r="71" spans="2:21">
      <c r="B71" t="s">
        <v>457</v>
      </c>
      <c r="C71" t="s">
        <v>458</v>
      </c>
      <c r="D71" t="s">
        <v>100</v>
      </c>
      <c r="E71" t="s">
        <v>123</v>
      </c>
      <c r="F71" t="s">
        <v>452</v>
      </c>
      <c r="G71" t="s">
        <v>320</v>
      </c>
      <c r="H71" t="s">
        <v>373</v>
      </c>
      <c r="I71" t="s">
        <v>149</v>
      </c>
      <c r="J71"/>
      <c r="K71" s="77">
        <v>4.74</v>
      </c>
      <c r="L71" t="s">
        <v>102</v>
      </c>
      <c r="M71" s="78">
        <v>3.09E-2</v>
      </c>
      <c r="N71" s="78">
        <v>3.5200000000000002E-2</v>
      </c>
      <c r="O71" s="77">
        <v>2.09</v>
      </c>
      <c r="P71" s="77">
        <v>5195474</v>
      </c>
      <c r="Q71" s="77">
        <v>0</v>
      </c>
      <c r="R71" s="77">
        <v>108.5854066</v>
      </c>
      <c r="S71" s="78">
        <v>1E-4</v>
      </c>
      <c r="T71" s="78">
        <f t="shared" si="0"/>
        <v>5.9491755355691933E-3</v>
      </c>
      <c r="U71" s="78">
        <f>R71/'סכום נכסי הקרן'!$C$42</f>
        <v>1.1236309398327485E-3</v>
      </c>
    </row>
    <row r="72" spans="2:21">
      <c r="B72" t="s">
        <v>459</v>
      </c>
      <c r="C72" t="s">
        <v>460</v>
      </c>
      <c r="D72" t="s">
        <v>100</v>
      </c>
      <c r="E72" t="s">
        <v>123</v>
      </c>
      <c r="F72" t="s">
        <v>452</v>
      </c>
      <c r="G72" t="s">
        <v>320</v>
      </c>
      <c r="H72" t="s">
        <v>373</v>
      </c>
      <c r="I72" t="s">
        <v>149</v>
      </c>
      <c r="J72"/>
      <c r="K72" s="77">
        <v>0.25</v>
      </c>
      <c r="L72" t="s">
        <v>102</v>
      </c>
      <c r="M72" s="78">
        <v>1.5900000000000001E-2</v>
      </c>
      <c r="N72" s="78">
        <v>6.3100000000000003E-2</v>
      </c>
      <c r="O72" s="77">
        <v>2.12</v>
      </c>
      <c r="P72" s="77">
        <v>5566402</v>
      </c>
      <c r="Q72" s="77">
        <v>0</v>
      </c>
      <c r="R72" s="77">
        <v>118.00772240000001</v>
      </c>
      <c r="S72" s="78">
        <v>0</v>
      </c>
      <c r="T72" s="78">
        <f t="shared" si="0"/>
        <v>6.4654052242626193E-3</v>
      </c>
      <c r="U72" s="78">
        <f>R72/'סכום נכסי הקרן'!$C$42</f>
        <v>1.2211321224433679E-3</v>
      </c>
    </row>
    <row r="73" spans="2:21">
      <c r="B73" t="s">
        <v>461</v>
      </c>
      <c r="C73" t="s">
        <v>462</v>
      </c>
      <c r="D73" t="s">
        <v>100</v>
      </c>
      <c r="E73" t="s">
        <v>123</v>
      </c>
      <c r="F73" t="s">
        <v>452</v>
      </c>
      <c r="G73" t="s">
        <v>320</v>
      </c>
      <c r="H73" t="s">
        <v>373</v>
      </c>
      <c r="I73" t="s">
        <v>149</v>
      </c>
      <c r="J73"/>
      <c r="K73" s="77">
        <v>1.49</v>
      </c>
      <c r="L73" t="s">
        <v>102</v>
      </c>
      <c r="M73" s="78">
        <v>2.0199999999999999E-2</v>
      </c>
      <c r="N73" s="78">
        <v>3.3799999999999997E-2</v>
      </c>
      <c r="O73" s="77">
        <v>1.55</v>
      </c>
      <c r="P73" s="77">
        <v>5510000</v>
      </c>
      <c r="Q73" s="77">
        <v>0</v>
      </c>
      <c r="R73" s="77">
        <v>85.405000000000001</v>
      </c>
      <c r="S73" s="78">
        <v>1E-4</v>
      </c>
      <c r="T73" s="78">
        <f t="shared" si="0"/>
        <v>4.679167786210481E-3</v>
      </c>
      <c r="U73" s="78">
        <f>R73/'סכום נכסי הקרן'!$C$42</f>
        <v>8.8376240805471086E-4</v>
      </c>
    </row>
    <row r="74" spans="2:21">
      <c r="B74" t="s">
        <v>463</v>
      </c>
      <c r="C74" t="s">
        <v>464</v>
      </c>
      <c r="D74" t="s">
        <v>100</v>
      </c>
      <c r="E74" t="s">
        <v>123</v>
      </c>
      <c r="F74" t="s">
        <v>465</v>
      </c>
      <c r="G74" t="s">
        <v>127</v>
      </c>
      <c r="H74" t="s">
        <v>365</v>
      </c>
      <c r="I74" t="s">
        <v>207</v>
      </c>
      <c r="J74"/>
      <c r="K74" s="77">
        <v>1.45</v>
      </c>
      <c r="L74" t="s">
        <v>102</v>
      </c>
      <c r="M74" s="78">
        <v>1.7999999999999999E-2</v>
      </c>
      <c r="N74" s="78">
        <v>3.2300000000000002E-2</v>
      </c>
      <c r="O74" s="77">
        <v>38646.730000000003</v>
      </c>
      <c r="P74" s="77">
        <v>109.59</v>
      </c>
      <c r="Q74" s="77">
        <v>0</v>
      </c>
      <c r="R74" s="77">
        <v>42.352951406999999</v>
      </c>
      <c r="S74" s="78">
        <v>0</v>
      </c>
      <c r="T74" s="78">
        <f t="shared" si="0"/>
        <v>2.3204328303327937E-3</v>
      </c>
      <c r="U74" s="78">
        <f>R74/'סכום נכסי הקרן'!$C$42</f>
        <v>4.3826411010683771E-4</v>
      </c>
    </row>
    <row r="75" spans="2:21">
      <c r="B75" t="s">
        <v>466</v>
      </c>
      <c r="C75" t="s">
        <v>467</v>
      </c>
      <c r="D75" t="s">
        <v>100</v>
      </c>
      <c r="E75" t="s">
        <v>123</v>
      </c>
      <c r="F75" t="s">
        <v>465</v>
      </c>
      <c r="G75" t="s">
        <v>127</v>
      </c>
      <c r="H75" t="s">
        <v>365</v>
      </c>
      <c r="I75" t="s">
        <v>207</v>
      </c>
      <c r="J75"/>
      <c r="K75" s="77">
        <v>3.95</v>
      </c>
      <c r="L75" t="s">
        <v>102</v>
      </c>
      <c r="M75" s="78">
        <v>2.1999999999999999E-2</v>
      </c>
      <c r="N75" s="78">
        <v>3.0599999999999999E-2</v>
      </c>
      <c r="O75" s="77">
        <v>30023.66</v>
      </c>
      <c r="P75" s="77">
        <v>99.64</v>
      </c>
      <c r="Q75" s="77">
        <v>0</v>
      </c>
      <c r="R75" s="77">
        <v>29.915574824</v>
      </c>
      <c r="S75" s="78">
        <v>1E-4</v>
      </c>
      <c r="T75" s="78">
        <f t="shared" si="0"/>
        <v>1.6390140392533233E-3</v>
      </c>
      <c r="U75" s="78">
        <f>R75/'סכום נכסי הקרן'!$C$42</f>
        <v>3.0956337971780484E-4</v>
      </c>
    </row>
    <row r="76" spans="2:21">
      <c r="B76" t="s">
        <v>468</v>
      </c>
      <c r="C76" t="s">
        <v>469</v>
      </c>
      <c r="D76" t="s">
        <v>100</v>
      </c>
      <c r="E76" t="s">
        <v>123</v>
      </c>
      <c r="F76" t="s">
        <v>470</v>
      </c>
      <c r="G76" t="s">
        <v>350</v>
      </c>
      <c r="H76" t="s">
        <v>471</v>
      </c>
      <c r="I76" t="s">
        <v>207</v>
      </c>
      <c r="J76"/>
      <c r="K76" s="77">
        <v>2.25</v>
      </c>
      <c r="L76" t="s">
        <v>102</v>
      </c>
      <c r="M76" s="78">
        <v>1.4E-2</v>
      </c>
      <c r="N76" s="78">
        <v>3.2300000000000002E-2</v>
      </c>
      <c r="O76" s="77">
        <v>44791.34</v>
      </c>
      <c r="P76" s="77">
        <v>107.61</v>
      </c>
      <c r="Q76" s="77">
        <v>0.35554999999999998</v>
      </c>
      <c r="R76" s="77">
        <v>48.555510974000001</v>
      </c>
      <c r="S76" s="78">
        <v>1E-4</v>
      </c>
      <c r="T76" s="78">
        <f t="shared" ref="T76:T139" si="1">R76/$R$11</f>
        <v>2.6602585655702863E-3</v>
      </c>
      <c r="U76" s="78">
        <f>R76/'סכום נכסי הקרן'!$C$42</f>
        <v>5.0244757687148498E-4</v>
      </c>
    </row>
    <row r="77" spans="2:21">
      <c r="B77" t="s">
        <v>472</v>
      </c>
      <c r="C77" t="s">
        <v>473</v>
      </c>
      <c r="D77" t="s">
        <v>100</v>
      </c>
      <c r="E77" t="s">
        <v>123</v>
      </c>
      <c r="F77" t="s">
        <v>401</v>
      </c>
      <c r="G77" t="s">
        <v>350</v>
      </c>
      <c r="H77" t="s">
        <v>471</v>
      </c>
      <c r="I77" t="s">
        <v>207</v>
      </c>
      <c r="J77"/>
      <c r="K77" s="77">
        <v>2.1800000000000002</v>
      </c>
      <c r="L77" t="s">
        <v>102</v>
      </c>
      <c r="M77" s="78">
        <v>2.1499999999999998E-2</v>
      </c>
      <c r="N77" s="78">
        <v>3.5099999999999999E-2</v>
      </c>
      <c r="O77" s="77">
        <v>132754.59</v>
      </c>
      <c r="P77" s="77">
        <v>110.54</v>
      </c>
      <c r="Q77" s="77">
        <v>0</v>
      </c>
      <c r="R77" s="77">
        <v>146.746923786</v>
      </c>
      <c r="S77" s="78">
        <v>1E-4</v>
      </c>
      <c r="T77" s="78">
        <f t="shared" si="1"/>
        <v>8.0399681342419732E-3</v>
      </c>
      <c r="U77" s="78">
        <f>R77/'סכום נכסי הקרן'!$C$42</f>
        <v>1.5185225073442595E-3</v>
      </c>
    </row>
    <row r="78" spans="2:21">
      <c r="B78" t="s">
        <v>474</v>
      </c>
      <c r="C78" t="s">
        <v>475</v>
      </c>
      <c r="D78" t="s">
        <v>100</v>
      </c>
      <c r="E78" t="s">
        <v>123</v>
      </c>
      <c r="F78" t="s">
        <v>401</v>
      </c>
      <c r="G78" t="s">
        <v>350</v>
      </c>
      <c r="H78" t="s">
        <v>471</v>
      </c>
      <c r="I78" t="s">
        <v>207</v>
      </c>
      <c r="J78"/>
      <c r="K78" s="77">
        <v>7.2</v>
      </c>
      <c r="L78" t="s">
        <v>102</v>
      </c>
      <c r="M78" s="78">
        <v>1.15E-2</v>
      </c>
      <c r="N78" s="78">
        <v>3.7600000000000001E-2</v>
      </c>
      <c r="O78" s="77">
        <v>85114.87</v>
      </c>
      <c r="P78" s="77">
        <v>92.59</v>
      </c>
      <c r="Q78" s="77">
        <v>0</v>
      </c>
      <c r="R78" s="77">
        <v>78.807858132999996</v>
      </c>
      <c r="S78" s="78">
        <v>2.0000000000000001E-4</v>
      </c>
      <c r="T78" s="78">
        <f t="shared" si="1"/>
        <v>4.3177236821752736E-3</v>
      </c>
      <c r="U78" s="78">
        <f>R78/'סכום נכסי הקרן'!$C$42</f>
        <v>8.1549584306836963E-4</v>
      </c>
    </row>
    <row r="79" spans="2:21">
      <c r="B79" t="s">
        <v>476</v>
      </c>
      <c r="C79" t="s">
        <v>477</v>
      </c>
      <c r="D79" t="s">
        <v>100</v>
      </c>
      <c r="E79" t="s">
        <v>123</v>
      </c>
      <c r="F79" t="s">
        <v>478</v>
      </c>
      <c r="G79" t="s">
        <v>479</v>
      </c>
      <c r="H79" t="s">
        <v>471</v>
      </c>
      <c r="I79" t="s">
        <v>207</v>
      </c>
      <c r="J79"/>
      <c r="K79" s="77">
        <v>5.63</v>
      </c>
      <c r="L79" t="s">
        <v>102</v>
      </c>
      <c r="M79" s="78">
        <v>5.1499999999999997E-2</v>
      </c>
      <c r="N79" s="78">
        <v>3.3000000000000002E-2</v>
      </c>
      <c r="O79" s="77">
        <v>196065.59</v>
      </c>
      <c r="P79" s="77">
        <v>151.19999999999999</v>
      </c>
      <c r="Q79" s="77">
        <v>0</v>
      </c>
      <c r="R79" s="77">
        <v>296.45117207999999</v>
      </c>
      <c r="S79" s="78">
        <v>1E-4</v>
      </c>
      <c r="T79" s="78">
        <f t="shared" si="1"/>
        <v>1.6241962116750493E-2</v>
      </c>
      <c r="U79" s="78">
        <f>R79/'סכום נכסי הקרן'!$C$42</f>
        <v>3.0676471132610769E-3</v>
      </c>
    </row>
    <row r="80" spans="2:21">
      <c r="B80" t="s">
        <v>480</v>
      </c>
      <c r="C80" t="s">
        <v>481</v>
      </c>
      <c r="D80" t="s">
        <v>100</v>
      </c>
      <c r="E80" t="s">
        <v>123</v>
      </c>
      <c r="F80" t="s">
        <v>482</v>
      </c>
      <c r="G80" t="s">
        <v>132</v>
      </c>
      <c r="H80" t="s">
        <v>483</v>
      </c>
      <c r="I80" t="s">
        <v>149</v>
      </c>
      <c r="J80"/>
      <c r="K80" s="77">
        <v>1.1499999999999999</v>
      </c>
      <c r="L80" t="s">
        <v>102</v>
      </c>
      <c r="M80" s="78">
        <v>2.1999999999999999E-2</v>
      </c>
      <c r="N80" s="78">
        <v>2.8000000000000001E-2</v>
      </c>
      <c r="O80" s="77">
        <v>3689.38</v>
      </c>
      <c r="P80" s="77">
        <v>111.64</v>
      </c>
      <c r="Q80" s="77">
        <v>0</v>
      </c>
      <c r="R80" s="77">
        <v>4.1188238320000004</v>
      </c>
      <c r="S80" s="78">
        <v>0</v>
      </c>
      <c r="T80" s="78">
        <f t="shared" si="1"/>
        <v>2.2566205481845808E-4</v>
      </c>
      <c r="U80" s="78">
        <f>R80/'סכום נכסי הקרן'!$C$42</f>
        <v>4.2621177543720533E-5</v>
      </c>
    </row>
    <row r="81" spans="2:21">
      <c r="B81" t="s">
        <v>484</v>
      </c>
      <c r="C81" t="s">
        <v>485</v>
      </c>
      <c r="D81" t="s">
        <v>100</v>
      </c>
      <c r="E81" t="s">
        <v>123</v>
      </c>
      <c r="F81" t="s">
        <v>482</v>
      </c>
      <c r="G81" t="s">
        <v>132</v>
      </c>
      <c r="H81" t="s">
        <v>483</v>
      </c>
      <c r="I81" t="s">
        <v>149</v>
      </c>
      <c r="J81"/>
      <c r="K81" s="77">
        <v>4.46</v>
      </c>
      <c r="L81" t="s">
        <v>102</v>
      </c>
      <c r="M81" s="78">
        <v>1.7000000000000001E-2</v>
      </c>
      <c r="N81" s="78">
        <v>2.5999999999999999E-2</v>
      </c>
      <c r="O81" s="77">
        <v>29544.16</v>
      </c>
      <c r="P81" s="77">
        <v>106.1</v>
      </c>
      <c r="Q81" s="77">
        <v>0</v>
      </c>
      <c r="R81" s="77">
        <v>31.34635376</v>
      </c>
      <c r="S81" s="78">
        <v>0</v>
      </c>
      <c r="T81" s="78">
        <f t="shared" si="1"/>
        <v>1.7174035329190302E-3</v>
      </c>
      <c r="U81" s="78">
        <f>R81/'סכום נכסי הקרן'!$C$42</f>
        <v>3.243689372129552E-4</v>
      </c>
    </row>
    <row r="82" spans="2:21">
      <c r="B82" t="s">
        <v>486</v>
      </c>
      <c r="C82" t="s">
        <v>487</v>
      </c>
      <c r="D82" t="s">
        <v>100</v>
      </c>
      <c r="E82" t="s">
        <v>123</v>
      </c>
      <c r="F82" t="s">
        <v>482</v>
      </c>
      <c r="G82" t="s">
        <v>132</v>
      </c>
      <c r="H82" t="s">
        <v>483</v>
      </c>
      <c r="I82" t="s">
        <v>149</v>
      </c>
      <c r="J82"/>
      <c r="K82" s="77">
        <v>9.32</v>
      </c>
      <c r="L82" t="s">
        <v>102</v>
      </c>
      <c r="M82" s="78">
        <v>5.7999999999999996E-3</v>
      </c>
      <c r="N82" s="78">
        <v>2.93E-2</v>
      </c>
      <c r="O82" s="77">
        <v>15416.87</v>
      </c>
      <c r="P82" s="77">
        <v>87.7</v>
      </c>
      <c r="Q82" s="77">
        <v>0</v>
      </c>
      <c r="R82" s="77">
        <v>13.520594989999999</v>
      </c>
      <c r="S82" s="78">
        <v>0</v>
      </c>
      <c r="T82" s="78">
        <f t="shared" si="1"/>
        <v>7.4076614399164935E-4</v>
      </c>
      <c r="U82" s="78">
        <f>R82/'סכום נכסי הקרן'!$C$42</f>
        <v>1.3990976625133023E-4</v>
      </c>
    </row>
    <row r="83" spans="2:21">
      <c r="B83" t="s">
        <v>488</v>
      </c>
      <c r="C83" t="s">
        <v>489</v>
      </c>
      <c r="D83" t="s">
        <v>100</v>
      </c>
      <c r="E83" t="s">
        <v>123</v>
      </c>
      <c r="F83" t="s">
        <v>427</v>
      </c>
      <c r="G83" t="s">
        <v>350</v>
      </c>
      <c r="H83" t="s">
        <v>483</v>
      </c>
      <c r="I83" t="s">
        <v>149</v>
      </c>
      <c r="J83"/>
      <c r="K83" s="77">
        <v>1.95</v>
      </c>
      <c r="L83" t="s">
        <v>102</v>
      </c>
      <c r="M83" s="78">
        <v>1.95E-2</v>
      </c>
      <c r="N83" s="78">
        <v>3.15E-2</v>
      </c>
      <c r="O83" s="77">
        <v>40869.49</v>
      </c>
      <c r="P83" s="77">
        <v>110.25</v>
      </c>
      <c r="Q83" s="77">
        <v>0</v>
      </c>
      <c r="R83" s="77">
        <v>45.058612725000003</v>
      </c>
      <c r="S83" s="78">
        <v>1E-4</v>
      </c>
      <c r="T83" s="78">
        <f t="shared" si="1"/>
        <v>2.4686705597348362E-3</v>
      </c>
      <c r="U83" s="78">
        <f>R83/'סכום נכסי הקרן'!$C$42</f>
        <v>4.6626202313038628E-4</v>
      </c>
    </row>
    <row r="84" spans="2:21">
      <c r="B84" t="s">
        <v>490</v>
      </c>
      <c r="C84" t="s">
        <v>491</v>
      </c>
      <c r="D84" t="s">
        <v>100</v>
      </c>
      <c r="E84" t="s">
        <v>123</v>
      </c>
      <c r="F84" t="s">
        <v>427</v>
      </c>
      <c r="G84" t="s">
        <v>350</v>
      </c>
      <c r="H84" t="s">
        <v>483</v>
      </c>
      <c r="I84" t="s">
        <v>149</v>
      </c>
      <c r="J84"/>
      <c r="K84" s="77">
        <v>5.15</v>
      </c>
      <c r="L84" t="s">
        <v>102</v>
      </c>
      <c r="M84" s="78">
        <v>1.17E-2</v>
      </c>
      <c r="N84" s="78">
        <v>3.9399999999999998E-2</v>
      </c>
      <c r="O84" s="77">
        <v>10850.86</v>
      </c>
      <c r="P84" s="77">
        <v>96.51</v>
      </c>
      <c r="Q84" s="77">
        <v>0</v>
      </c>
      <c r="R84" s="77">
        <v>10.472164985999999</v>
      </c>
      <c r="S84" s="78">
        <v>0</v>
      </c>
      <c r="T84" s="78">
        <f t="shared" si="1"/>
        <v>5.7374880925440579E-4</v>
      </c>
      <c r="U84" s="78">
        <f>R84/'סכום נכסי הקרן'!$C$42</f>
        <v>1.0836491710758839E-4</v>
      </c>
    </row>
    <row r="85" spans="2:21">
      <c r="B85" t="s">
        <v>492</v>
      </c>
      <c r="C85" t="s">
        <v>493</v>
      </c>
      <c r="D85" t="s">
        <v>100</v>
      </c>
      <c r="E85" t="s">
        <v>123</v>
      </c>
      <c r="F85" t="s">
        <v>427</v>
      </c>
      <c r="G85" t="s">
        <v>350</v>
      </c>
      <c r="H85" t="s">
        <v>483</v>
      </c>
      <c r="I85" t="s">
        <v>149</v>
      </c>
      <c r="J85"/>
      <c r="K85" s="77">
        <v>5.16</v>
      </c>
      <c r="L85" t="s">
        <v>102</v>
      </c>
      <c r="M85" s="78">
        <v>1.3299999999999999E-2</v>
      </c>
      <c r="N85" s="78">
        <v>3.9600000000000003E-2</v>
      </c>
      <c r="O85" s="77">
        <v>169341.68</v>
      </c>
      <c r="P85" s="77">
        <v>97.5</v>
      </c>
      <c r="Q85" s="77">
        <v>1.2521899999999999</v>
      </c>
      <c r="R85" s="77">
        <v>166.36032800000001</v>
      </c>
      <c r="S85" s="78">
        <v>1E-4</v>
      </c>
      <c r="T85" s="78">
        <f t="shared" si="1"/>
        <v>9.1145470134185291E-3</v>
      </c>
      <c r="U85" s="78">
        <f>R85/'סכום נכסי הקרן'!$C$42</f>
        <v>1.7214800547749143E-3</v>
      </c>
    </row>
    <row r="86" spans="2:21">
      <c r="B86" t="s">
        <v>494</v>
      </c>
      <c r="C86" t="s">
        <v>495</v>
      </c>
      <c r="D86" t="s">
        <v>100</v>
      </c>
      <c r="E86" t="s">
        <v>123</v>
      </c>
      <c r="F86" t="s">
        <v>427</v>
      </c>
      <c r="G86" t="s">
        <v>350</v>
      </c>
      <c r="H86" t="s">
        <v>471</v>
      </c>
      <c r="I86" t="s">
        <v>207</v>
      </c>
      <c r="J86"/>
      <c r="K86" s="77">
        <v>5.76</v>
      </c>
      <c r="L86" t="s">
        <v>102</v>
      </c>
      <c r="M86" s="78">
        <v>1.8700000000000001E-2</v>
      </c>
      <c r="N86" s="78">
        <v>4.07E-2</v>
      </c>
      <c r="O86" s="77">
        <v>90227.05</v>
      </c>
      <c r="P86" s="77">
        <v>95.22</v>
      </c>
      <c r="Q86" s="77">
        <v>0</v>
      </c>
      <c r="R86" s="77">
        <v>85.914197009999995</v>
      </c>
      <c r="S86" s="78">
        <v>2.0000000000000001E-4</v>
      </c>
      <c r="T86" s="78">
        <f t="shared" si="1"/>
        <v>4.7070656639228714E-3</v>
      </c>
      <c r="U86" s="78">
        <f>R86/'סכום נכסי הקרן'!$C$42</f>
        <v>8.8903152784549418E-4</v>
      </c>
    </row>
    <row r="87" spans="2:21">
      <c r="B87" t="s">
        <v>496</v>
      </c>
      <c r="C87" t="s">
        <v>497</v>
      </c>
      <c r="D87" t="s">
        <v>100</v>
      </c>
      <c r="E87" t="s">
        <v>123</v>
      </c>
      <c r="F87" t="s">
        <v>427</v>
      </c>
      <c r="G87" t="s">
        <v>350</v>
      </c>
      <c r="H87" t="s">
        <v>483</v>
      </c>
      <c r="I87" t="s">
        <v>149</v>
      </c>
      <c r="J87"/>
      <c r="K87" s="77">
        <v>3.51</v>
      </c>
      <c r="L87" t="s">
        <v>102</v>
      </c>
      <c r="M87" s="78">
        <v>3.3500000000000002E-2</v>
      </c>
      <c r="N87" s="78">
        <v>3.3099999999999997E-2</v>
      </c>
      <c r="O87" s="77">
        <v>37349.89</v>
      </c>
      <c r="P87" s="77">
        <v>111.29</v>
      </c>
      <c r="Q87" s="77">
        <v>0</v>
      </c>
      <c r="R87" s="77">
        <v>41.566692580999998</v>
      </c>
      <c r="S87" s="78">
        <v>1E-4</v>
      </c>
      <c r="T87" s="78">
        <f t="shared" si="1"/>
        <v>2.2773552942372153E-3</v>
      </c>
      <c r="U87" s="78">
        <f>R87/'סכום נכסי הקרן'!$C$42</f>
        <v>4.3012798232251558E-4</v>
      </c>
    </row>
    <row r="88" spans="2:21">
      <c r="B88" t="s">
        <v>498</v>
      </c>
      <c r="C88" t="s">
        <v>499</v>
      </c>
      <c r="D88" t="s">
        <v>100</v>
      </c>
      <c r="E88" t="s">
        <v>123</v>
      </c>
      <c r="F88" t="s">
        <v>500</v>
      </c>
      <c r="G88" t="s">
        <v>320</v>
      </c>
      <c r="H88" t="s">
        <v>483</v>
      </c>
      <c r="I88" t="s">
        <v>149</v>
      </c>
      <c r="J88"/>
      <c r="K88" s="77">
        <v>4.4000000000000004</v>
      </c>
      <c r="L88" t="s">
        <v>102</v>
      </c>
      <c r="M88" s="78">
        <v>1.09E-2</v>
      </c>
      <c r="N88" s="78">
        <v>3.6999999999999998E-2</v>
      </c>
      <c r="O88" s="77">
        <v>2.75</v>
      </c>
      <c r="P88" s="77">
        <v>4827766</v>
      </c>
      <c r="Q88" s="77">
        <v>0</v>
      </c>
      <c r="R88" s="77">
        <v>132.763565</v>
      </c>
      <c r="S88" s="78">
        <v>2.0000000000000001E-4</v>
      </c>
      <c r="T88" s="78">
        <f t="shared" si="1"/>
        <v>7.2738480947305345E-3</v>
      </c>
      <c r="U88" s="78">
        <f>R88/'סכום נכסי הקרן'!$C$42</f>
        <v>1.3738241075619475E-3</v>
      </c>
    </row>
    <row r="89" spans="2:21">
      <c r="B89" t="s">
        <v>501</v>
      </c>
      <c r="C89" t="s">
        <v>502</v>
      </c>
      <c r="D89" t="s">
        <v>100</v>
      </c>
      <c r="E89" t="s">
        <v>123</v>
      </c>
      <c r="F89" t="s">
        <v>500</v>
      </c>
      <c r="G89" t="s">
        <v>320</v>
      </c>
      <c r="H89" t="s">
        <v>483</v>
      </c>
      <c r="I89" t="s">
        <v>149</v>
      </c>
      <c r="J89"/>
      <c r="K89" s="77">
        <v>5.04</v>
      </c>
      <c r="L89" t="s">
        <v>102</v>
      </c>
      <c r="M89" s="78">
        <v>2.9899999999999999E-2</v>
      </c>
      <c r="N89" s="78">
        <v>3.4000000000000002E-2</v>
      </c>
      <c r="O89" s="77">
        <v>2.25</v>
      </c>
      <c r="P89" s="77">
        <v>5169986</v>
      </c>
      <c r="Q89" s="77">
        <v>0</v>
      </c>
      <c r="R89" s="77">
        <v>116.324685</v>
      </c>
      <c r="S89" s="78">
        <v>1E-4</v>
      </c>
      <c r="T89" s="78">
        <f t="shared" si="1"/>
        <v>6.3731949978699321E-3</v>
      </c>
      <c r="U89" s="78">
        <f>R89/'סכום נכסי הקרן'!$C$42</f>
        <v>1.2037162195633242E-3</v>
      </c>
    </row>
    <row r="90" spans="2:21">
      <c r="B90" t="s">
        <v>503</v>
      </c>
      <c r="C90" t="s">
        <v>504</v>
      </c>
      <c r="D90" t="s">
        <v>100</v>
      </c>
      <c r="E90" t="s">
        <v>123</v>
      </c>
      <c r="F90" t="s">
        <v>500</v>
      </c>
      <c r="G90" t="s">
        <v>320</v>
      </c>
      <c r="H90" t="s">
        <v>483</v>
      </c>
      <c r="I90" t="s">
        <v>149</v>
      </c>
      <c r="J90"/>
      <c r="K90" s="77">
        <v>2.67</v>
      </c>
      <c r="L90" t="s">
        <v>102</v>
      </c>
      <c r="M90" s="78">
        <v>2.3199999999999998E-2</v>
      </c>
      <c r="N90" s="78">
        <v>3.5900000000000001E-2</v>
      </c>
      <c r="O90" s="77">
        <v>0.32</v>
      </c>
      <c r="P90" s="77">
        <v>5423550</v>
      </c>
      <c r="Q90" s="77">
        <v>0</v>
      </c>
      <c r="R90" s="77">
        <v>17.355360000000001</v>
      </c>
      <c r="S90" s="78">
        <v>1E-4</v>
      </c>
      <c r="T90" s="78">
        <f t="shared" si="1"/>
        <v>9.5086518857310392E-4</v>
      </c>
      <c r="U90" s="78">
        <f>R90/'סכום נכסי הקרן'!$C$42</f>
        <v>1.7959153148242382E-4</v>
      </c>
    </row>
    <row r="91" spans="2:21">
      <c r="B91" t="s">
        <v>505</v>
      </c>
      <c r="C91" t="s">
        <v>506</v>
      </c>
      <c r="D91" t="s">
        <v>100</v>
      </c>
      <c r="E91" t="s">
        <v>123</v>
      </c>
      <c r="F91" t="s">
        <v>507</v>
      </c>
      <c r="G91" t="s">
        <v>320</v>
      </c>
      <c r="H91" t="s">
        <v>483</v>
      </c>
      <c r="I91" t="s">
        <v>149</v>
      </c>
      <c r="J91"/>
      <c r="K91" s="77">
        <v>2.69</v>
      </c>
      <c r="L91" t="s">
        <v>102</v>
      </c>
      <c r="M91" s="78">
        <v>2.4199999999999999E-2</v>
      </c>
      <c r="N91" s="78">
        <v>3.7999999999999999E-2</v>
      </c>
      <c r="O91" s="77">
        <v>3.19</v>
      </c>
      <c r="P91" s="77">
        <v>5405050</v>
      </c>
      <c r="Q91" s="77">
        <v>0</v>
      </c>
      <c r="R91" s="77">
        <v>172.42109500000001</v>
      </c>
      <c r="S91" s="78">
        <v>1E-4</v>
      </c>
      <c r="T91" s="78">
        <f t="shared" si="1"/>
        <v>9.4466042197428376E-3</v>
      </c>
      <c r="U91" s="78">
        <f>R91/'סכום נכסי הקרן'!$C$42</f>
        <v>1.7841962662212994E-3</v>
      </c>
    </row>
    <row r="92" spans="2:21">
      <c r="B92" t="s">
        <v>508</v>
      </c>
      <c r="C92" t="s">
        <v>509</v>
      </c>
      <c r="D92" t="s">
        <v>100</v>
      </c>
      <c r="E92" t="s">
        <v>123</v>
      </c>
      <c r="F92" t="s">
        <v>507</v>
      </c>
      <c r="G92" t="s">
        <v>320</v>
      </c>
      <c r="H92" t="s">
        <v>483</v>
      </c>
      <c r="I92" t="s">
        <v>149</v>
      </c>
      <c r="J92"/>
      <c r="K92" s="77">
        <v>2.04</v>
      </c>
      <c r="L92" t="s">
        <v>102</v>
      </c>
      <c r="M92" s="78">
        <v>1.46E-2</v>
      </c>
      <c r="N92" s="78">
        <v>3.4599999999999999E-2</v>
      </c>
      <c r="O92" s="77">
        <v>2.92</v>
      </c>
      <c r="P92" s="77">
        <v>5387000</v>
      </c>
      <c r="Q92" s="77">
        <v>0</v>
      </c>
      <c r="R92" s="77">
        <v>157.3004</v>
      </c>
      <c r="S92" s="78">
        <v>1E-4</v>
      </c>
      <c r="T92" s="78">
        <f t="shared" si="1"/>
        <v>8.6181718217671465E-3</v>
      </c>
      <c r="U92" s="78">
        <f>R92/'סכום נכסי הקרן'!$C$42</f>
        <v>1.6277288249162138E-3</v>
      </c>
    </row>
    <row r="93" spans="2:21">
      <c r="B93" t="s">
        <v>510</v>
      </c>
      <c r="C93" t="s">
        <v>511</v>
      </c>
      <c r="D93" t="s">
        <v>100</v>
      </c>
      <c r="E93" t="s">
        <v>123</v>
      </c>
      <c r="F93" t="s">
        <v>507</v>
      </c>
      <c r="G93" t="s">
        <v>320</v>
      </c>
      <c r="H93" t="s">
        <v>483</v>
      </c>
      <c r="I93" t="s">
        <v>149</v>
      </c>
      <c r="J93"/>
      <c r="K93" s="77">
        <v>4.07</v>
      </c>
      <c r="L93" t="s">
        <v>102</v>
      </c>
      <c r="M93" s="78">
        <v>2E-3</v>
      </c>
      <c r="N93" s="78">
        <v>3.6999999999999998E-2</v>
      </c>
      <c r="O93" s="77">
        <v>1.91</v>
      </c>
      <c r="P93" s="77">
        <v>4728999</v>
      </c>
      <c r="Q93" s="77">
        <v>0</v>
      </c>
      <c r="R93" s="77">
        <v>90.323880900000006</v>
      </c>
      <c r="S93" s="78">
        <v>2.0000000000000001E-4</v>
      </c>
      <c r="T93" s="78">
        <f t="shared" si="1"/>
        <v>4.9486633549884924E-3</v>
      </c>
      <c r="U93" s="78">
        <f>R93/'סכום נכסי הקרן'!$C$42</f>
        <v>9.3466249621252751E-4</v>
      </c>
    </row>
    <row r="94" spans="2:21">
      <c r="B94" t="s">
        <v>512</v>
      </c>
      <c r="C94" t="s">
        <v>513</v>
      </c>
      <c r="D94" t="s">
        <v>100</v>
      </c>
      <c r="E94" t="s">
        <v>123</v>
      </c>
      <c r="F94" t="s">
        <v>507</v>
      </c>
      <c r="G94" t="s">
        <v>320</v>
      </c>
      <c r="H94" t="s">
        <v>483</v>
      </c>
      <c r="I94" t="s">
        <v>149</v>
      </c>
      <c r="J94"/>
      <c r="K94" s="77">
        <v>4.7300000000000004</v>
      </c>
      <c r="L94" t="s">
        <v>102</v>
      </c>
      <c r="M94" s="78">
        <v>3.1699999999999999E-2</v>
      </c>
      <c r="N94" s="78">
        <v>3.5099999999999999E-2</v>
      </c>
      <c r="O94" s="77">
        <v>2.59</v>
      </c>
      <c r="P94" s="77">
        <v>5221114</v>
      </c>
      <c r="Q94" s="77">
        <v>0</v>
      </c>
      <c r="R94" s="77">
        <v>135.2268526</v>
      </c>
      <c r="S94" s="78">
        <v>2.0000000000000001E-4</v>
      </c>
      <c r="T94" s="78">
        <f t="shared" si="1"/>
        <v>7.4088066567127575E-3</v>
      </c>
      <c r="U94" s="78">
        <f>R94/'סכום נכסי הקרן'!$C$42</f>
        <v>1.3993139615647262E-3</v>
      </c>
    </row>
    <row r="95" spans="2:21">
      <c r="B95" t="s">
        <v>514</v>
      </c>
      <c r="C95" t="s">
        <v>515</v>
      </c>
      <c r="D95" t="s">
        <v>100</v>
      </c>
      <c r="E95" t="s">
        <v>123</v>
      </c>
      <c r="F95" t="s">
        <v>516</v>
      </c>
      <c r="G95" t="s">
        <v>435</v>
      </c>
      <c r="H95" t="s">
        <v>471</v>
      </c>
      <c r="I95" t="s">
        <v>207</v>
      </c>
      <c r="J95"/>
      <c r="K95" s="77">
        <v>0.67</v>
      </c>
      <c r="L95" t="s">
        <v>102</v>
      </c>
      <c r="M95" s="78">
        <v>3.85E-2</v>
      </c>
      <c r="N95" s="78">
        <v>2.4899999999999999E-2</v>
      </c>
      <c r="O95" s="77">
        <v>24699.35</v>
      </c>
      <c r="P95" s="77">
        <v>117.44</v>
      </c>
      <c r="Q95" s="77">
        <v>0</v>
      </c>
      <c r="R95" s="77">
        <v>29.00691664</v>
      </c>
      <c r="S95" s="78">
        <v>1E-4</v>
      </c>
      <c r="T95" s="78">
        <f t="shared" si="1"/>
        <v>1.5892304890718432E-3</v>
      </c>
      <c r="U95" s="78">
        <f>R95/'סכום נכסי הקרן'!$C$42</f>
        <v>3.0016067560457424E-4</v>
      </c>
    </row>
    <row r="96" spans="2:21">
      <c r="B96" t="s">
        <v>517</v>
      </c>
      <c r="C96" t="s">
        <v>518</v>
      </c>
      <c r="D96" t="s">
        <v>100</v>
      </c>
      <c r="E96" t="s">
        <v>123</v>
      </c>
      <c r="F96" t="s">
        <v>438</v>
      </c>
      <c r="G96" t="s">
        <v>350</v>
      </c>
      <c r="H96" t="s">
        <v>483</v>
      </c>
      <c r="I96" t="s">
        <v>149</v>
      </c>
      <c r="J96"/>
      <c r="K96" s="77">
        <v>4.1399999999999997</v>
      </c>
      <c r="L96" t="s">
        <v>102</v>
      </c>
      <c r="M96" s="78">
        <v>2.4E-2</v>
      </c>
      <c r="N96" s="78">
        <v>3.1199999999999999E-2</v>
      </c>
      <c r="O96" s="77">
        <v>76831.98</v>
      </c>
      <c r="P96" s="77">
        <v>109.47</v>
      </c>
      <c r="Q96" s="77">
        <v>0</v>
      </c>
      <c r="R96" s="77">
        <v>84.107968506000006</v>
      </c>
      <c r="S96" s="78">
        <v>1E-4</v>
      </c>
      <c r="T96" s="78">
        <f t="shared" si="1"/>
        <v>4.6081060452769851E-3</v>
      </c>
      <c r="U96" s="78">
        <f>R96/'סכום נכסי הקרן'!$C$42</f>
        <v>8.7034085572802939E-4</v>
      </c>
    </row>
    <row r="97" spans="2:21">
      <c r="B97" t="s">
        <v>519</v>
      </c>
      <c r="C97" t="s">
        <v>520</v>
      </c>
      <c r="D97" t="s">
        <v>100</v>
      </c>
      <c r="E97" t="s">
        <v>123</v>
      </c>
      <c r="F97" t="s">
        <v>438</v>
      </c>
      <c r="G97" t="s">
        <v>350</v>
      </c>
      <c r="H97" t="s">
        <v>483</v>
      </c>
      <c r="I97" t="s">
        <v>149</v>
      </c>
      <c r="J97"/>
      <c r="K97" s="77">
        <v>0.26</v>
      </c>
      <c r="L97" t="s">
        <v>102</v>
      </c>
      <c r="M97" s="78">
        <v>3.4799999999999998E-2</v>
      </c>
      <c r="N97" s="78">
        <v>4.1500000000000002E-2</v>
      </c>
      <c r="O97" s="77">
        <v>450.35</v>
      </c>
      <c r="P97" s="77">
        <v>111.52</v>
      </c>
      <c r="Q97" s="77">
        <v>0</v>
      </c>
      <c r="R97" s="77">
        <v>0.50223032000000001</v>
      </c>
      <c r="S97" s="78">
        <v>0</v>
      </c>
      <c r="T97" s="78">
        <f t="shared" si="1"/>
        <v>2.7516186811102177E-5</v>
      </c>
      <c r="U97" s="78">
        <f>R97/'סכום נכסי הקרן'!$C$42</f>
        <v>5.1970291786345998E-6</v>
      </c>
    </row>
    <row r="98" spans="2:21">
      <c r="B98" t="s">
        <v>521</v>
      </c>
      <c r="C98" t="s">
        <v>522</v>
      </c>
      <c r="D98" t="s">
        <v>100</v>
      </c>
      <c r="E98" t="s">
        <v>123</v>
      </c>
      <c r="F98" t="s">
        <v>438</v>
      </c>
      <c r="G98" t="s">
        <v>350</v>
      </c>
      <c r="H98" t="s">
        <v>483</v>
      </c>
      <c r="I98" t="s">
        <v>149</v>
      </c>
      <c r="J98"/>
      <c r="K98" s="77">
        <v>6.3</v>
      </c>
      <c r="L98" t="s">
        <v>102</v>
      </c>
      <c r="M98" s="78">
        <v>1.4999999999999999E-2</v>
      </c>
      <c r="N98" s="78">
        <v>3.3399999999999999E-2</v>
      </c>
      <c r="O98" s="77">
        <v>46291.1</v>
      </c>
      <c r="P98" s="77">
        <v>95.95</v>
      </c>
      <c r="Q98" s="77">
        <v>0.373</v>
      </c>
      <c r="R98" s="77">
        <v>44.789310450000002</v>
      </c>
      <c r="S98" s="78">
        <v>2.0000000000000001E-4</v>
      </c>
      <c r="T98" s="78">
        <f t="shared" si="1"/>
        <v>2.4539160309609565E-3</v>
      </c>
      <c r="U98" s="78">
        <f>R98/'סכום נכסי הקרן'!$C$42</f>
        <v>4.634753100919387E-4</v>
      </c>
    </row>
    <row r="99" spans="2:21">
      <c r="B99" t="s">
        <v>523</v>
      </c>
      <c r="C99" t="s">
        <v>524</v>
      </c>
      <c r="D99" t="s">
        <v>100</v>
      </c>
      <c r="E99" t="s">
        <v>123</v>
      </c>
      <c r="F99" t="s">
        <v>525</v>
      </c>
      <c r="G99" t="s">
        <v>435</v>
      </c>
      <c r="H99" t="s">
        <v>483</v>
      </c>
      <c r="I99" t="s">
        <v>149</v>
      </c>
      <c r="J99"/>
      <c r="K99" s="77">
        <v>1.81</v>
      </c>
      <c r="L99" t="s">
        <v>102</v>
      </c>
      <c r="M99" s="78">
        <v>2.4799999999999999E-2</v>
      </c>
      <c r="N99" s="78">
        <v>2.8899999999999999E-2</v>
      </c>
      <c r="O99" s="77">
        <v>31659.11</v>
      </c>
      <c r="P99" s="77">
        <v>111.24</v>
      </c>
      <c r="Q99" s="77">
        <v>0</v>
      </c>
      <c r="R99" s="77">
        <v>35.217593964000002</v>
      </c>
      <c r="S99" s="78">
        <v>1E-4</v>
      </c>
      <c r="T99" s="78">
        <f t="shared" si="1"/>
        <v>1.9295009798511737E-3</v>
      </c>
      <c r="U99" s="78">
        <f>R99/'סכום נכסי הקרן'!$C$42</f>
        <v>3.6442814410769499E-4</v>
      </c>
    </row>
    <row r="100" spans="2:21">
      <c r="B100" t="s">
        <v>526</v>
      </c>
      <c r="C100" t="s">
        <v>527</v>
      </c>
      <c r="D100" t="s">
        <v>100</v>
      </c>
      <c r="E100" t="s">
        <v>123</v>
      </c>
      <c r="F100" t="s">
        <v>319</v>
      </c>
      <c r="G100" t="s">
        <v>320</v>
      </c>
      <c r="H100" t="s">
        <v>483</v>
      </c>
      <c r="I100" t="s">
        <v>149</v>
      </c>
      <c r="J100"/>
      <c r="K100" s="77">
        <v>7.0000000000000007E-2</v>
      </c>
      <c r="L100" t="s">
        <v>102</v>
      </c>
      <c r="M100" s="78">
        <v>1.8200000000000001E-2</v>
      </c>
      <c r="N100" s="78">
        <v>8.7999999999999995E-2</v>
      </c>
      <c r="O100" s="77">
        <v>1.31</v>
      </c>
      <c r="P100" s="77">
        <v>5620000</v>
      </c>
      <c r="Q100" s="77">
        <v>0</v>
      </c>
      <c r="R100" s="77">
        <v>73.622</v>
      </c>
      <c r="S100" s="78">
        <v>1E-4</v>
      </c>
      <c r="T100" s="78">
        <f t="shared" si="1"/>
        <v>4.0336009689876237E-3</v>
      </c>
      <c r="U100" s="78">
        <f>R100/'סכום נכסי הקרן'!$C$42</f>
        <v>7.6183310117445028E-4</v>
      </c>
    </row>
    <row r="101" spans="2:21">
      <c r="B101" t="s">
        <v>528</v>
      </c>
      <c r="C101" t="s">
        <v>529</v>
      </c>
      <c r="D101" t="s">
        <v>100</v>
      </c>
      <c r="E101" t="s">
        <v>123</v>
      </c>
      <c r="F101" t="s">
        <v>319</v>
      </c>
      <c r="G101" t="s">
        <v>320</v>
      </c>
      <c r="H101" t="s">
        <v>483</v>
      </c>
      <c r="I101" t="s">
        <v>149</v>
      </c>
      <c r="J101"/>
      <c r="K101" s="77">
        <v>1.22</v>
      </c>
      <c r="L101" t="s">
        <v>102</v>
      </c>
      <c r="M101" s="78">
        <v>1.9E-2</v>
      </c>
      <c r="N101" s="78">
        <v>3.5700000000000003E-2</v>
      </c>
      <c r="O101" s="77">
        <v>2.1</v>
      </c>
      <c r="P101" s="77">
        <v>5452500</v>
      </c>
      <c r="Q101" s="77">
        <v>0</v>
      </c>
      <c r="R101" s="77">
        <v>114.5025</v>
      </c>
      <c r="S101" s="78">
        <v>1E-4</v>
      </c>
      <c r="T101" s="78">
        <f t="shared" si="1"/>
        <v>6.2733611549741298E-3</v>
      </c>
      <c r="U101" s="78">
        <f>R101/'סכום נכסי הקרן'!$C$42</f>
        <v>1.1848604312193025E-3</v>
      </c>
    </row>
    <row r="102" spans="2:21">
      <c r="B102" t="s">
        <v>530</v>
      </c>
      <c r="C102" t="s">
        <v>531</v>
      </c>
      <c r="D102" t="s">
        <v>100</v>
      </c>
      <c r="E102" t="s">
        <v>123</v>
      </c>
      <c r="F102" t="s">
        <v>319</v>
      </c>
      <c r="G102" t="s">
        <v>320</v>
      </c>
      <c r="H102" t="s">
        <v>483</v>
      </c>
      <c r="I102" t="s">
        <v>149</v>
      </c>
      <c r="J102"/>
      <c r="K102" s="77">
        <v>4.3899999999999997</v>
      </c>
      <c r="L102" t="s">
        <v>102</v>
      </c>
      <c r="M102" s="78">
        <v>3.3099999999999997E-2</v>
      </c>
      <c r="N102" s="78">
        <v>3.5299999999999998E-2</v>
      </c>
      <c r="O102" s="77">
        <v>1.97</v>
      </c>
      <c r="P102" s="77">
        <v>5170870</v>
      </c>
      <c r="Q102" s="77">
        <v>0</v>
      </c>
      <c r="R102" s="77">
        <v>101.866139</v>
      </c>
      <c r="S102" s="78">
        <v>1E-4</v>
      </c>
      <c r="T102" s="78">
        <f t="shared" si="1"/>
        <v>5.5810404088102467E-3</v>
      </c>
      <c r="U102" s="78">
        <f>R102/'סכום נכסי הקרן'!$C$42</f>
        <v>1.0541006299616639E-3</v>
      </c>
    </row>
    <row r="103" spans="2:21">
      <c r="B103" t="s">
        <v>532</v>
      </c>
      <c r="C103" t="s">
        <v>533</v>
      </c>
      <c r="D103" t="s">
        <v>100</v>
      </c>
      <c r="E103" t="s">
        <v>123</v>
      </c>
      <c r="F103" t="s">
        <v>319</v>
      </c>
      <c r="G103" t="s">
        <v>320</v>
      </c>
      <c r="H103" t="s">
        <v>483</v>
      </c>
      <c r="I103" t="s">
        <v>149</v>
      </c>
      <c r="J103"/>
      <c r="K103" s="77">
        <v>2.68</v>
      </c>
      <c r="L103" t="s">
        <v>102</v>
      </c>
      <c r="M103" s="78">
        <v>1.89E-2</v>
      </c>
      <c r="N103" s="78">
        <v>3.3399999999999999E-2</v>
      </c>
      <c r="O103" s="77">
        <v>1.3</v>
      </c>
      <c r="P103" s="77">
        <v>5395000</v>
      </c>
      <c r="Q103" s="77">
        <v>0</v>
      </c>
      <c r="R103" s="77">
        <v>70.135000000000005</v>
      </c>
      <c r="S103" s="78">
        <v>2.0000000000000001E-4</v>
      </c>
      <c r="T103" s="78">
        <f t="shared" si="1"/>
        <v>3.8425552682614847E-3</v>
      </c>
      <c r="U103" s="78">
        <f>R103/'סכום נכסי הקרן'!$C$42</f>
        <v>7.2574997352517002E-4</v>
      </c>
    </row>
    <row r="104" spans="2:21">
      <c r="B104" t="s">
        <v>534</v>
      </c>
      <c r="C104" t="s">
        <v>535</v>
      </c>
      <c r="D104" t="s">
        <v>100</v>
      </c>
      <c r="E104" t="s">
        <v>123</v>
      </c>
      <c r="F104" t="s">
        <v>536</v>
      </c>
      <c r="G104" t="s">
        <v>350</v>
      </c>
      <c r="H104" t="s">
        <v>483</v>
      </c>
      <c r="I104" t="s">
        <v>149</v>
      </c>
      <c r="J104"/>
      <c r="K104" s="77">
        <v>0.78</v>
      </c>
      <c r="L104" t="s">
        <v>102</v>
      </c>
      <c r="M104" s="78">
        <v>2.75E-2</v>
      </c>
      <c r="N104" s="78">
        <v>3.1699999999999999E-2</v>
      </c>
      <c r="O104" s="77">
        <v>7056.1</v>
      </c>
      <c r="P104" s="77">
        <v>112.87</v>
      </c>
      <c r="Q104" s="77">
        <v>0</v>
      </c>
      <c r="R104" s="77">
        <v>7.9642200699999997</v>
      </c>
      <c r="S104" s="78">
        <v>0</v>
      </c>
      <c r="T104" s="78">
        <f t="shared" si="1"/>
        <v>4.3634356295105649E-4</v>
      </c>
      <c r="U104" s="78">
        <f>R104/'סכום נכסי הקרן'!$C$42</f>
        <v>8.2412953660100199E-5</v>
      </c>
    </row>
    <row r="105" spans="2:21">
      <c r="B105" t="s">
        <v>537</v>
      </c>
      <c r="C105" t="s">
        <v>538</v>
      </c>
      <c r="D105" t="s">
        <v>100</v>
      </c>
      <c r="E105" t="s">
        <v>123</v>
      </c>
      <c r="F105" t="s">
        <v>536</v>
      </c>
      <c r="G105" t="s">
        <v>350</v>
      </c>
      <c r="H105" t="s">
        <v>483</v>
      </c>
      <c r="I105" t="s">
        <v>149</v>
      </c>
      <c r="J105"/>
      <c r="K105" s="77">
        <v>3.85</v>
      </c>
      <c r="L105" t="s">
        <v>102</v>
      </c>
      <c r="M105" s="78">
        <v>1.9599999999999999E-2</v>
      </c>
      <c r="N105" s="78">
        <v>3.09E-2</v>
      </c>
      <c r="O105" s="77">
        <v>52651.26</v>
      </c>
      <c r="P105" s="77">
        <v>108.21</v>
      </c>
      <c r="Q105" s="77">
        <v>0</v>
      </c>
      <c r="R105" s="77">
        <v>56.973928446000002</v>
      </c>
      <c r="S105" s="78">
        <v>1E-4</v>
      </c>
      <c r="T105" s="78">
        <f t="shared" si="1"/>
        <v>3.1214866885824503E-3</v>
      </c>
      <c r="U105" s="78">
        <f>R105/'סכום נכסי הקרן'!$C$42</f>
        <v>5.8956051987323641E-4</v>
      </c>
    </row>
    <row r="106" spans="2:21">
      <c r="B106" t="s">
        <v>539</v>
      </c>
      <c r="C106" t="s">
        <v>540</v>
      </c>
      <c r="D106" t="s">
        <v>100</v>
      </c>
      <c r="E106" t="s">
        <v>123</v>
      </c>
      <c r="F106" t="s">
        <v>536</v>
      </c>
      <c r="G106" t="s">
        <v>350</v>
      </c>
      <c r="H106" t="s">
        <v>483</v>
      </c>
      <c r="I106" t="s">
        <v>149</v>
      </c>
      <c r="J106"/>
      <c r="K106" s="77">
        <v>6.08</v>
      </c>
      <c r="L106" t="s">
        <v>102</v>
      </c>
      <c r="M106" s="78">
        <v>1.5800000000000002E-2</v>
      </c>
      <c r="N106" s="78">
        <v>3.3000000000000002E-2</v>
      </c>
      <c r="O106" s="77">
        <v>120861.41</v>
      </c>
      <c r="P106" s="77">
        <v>100.66</v>
      </c>
      <c r="Q106" s="77">
        <v>0</v>
      </c>
      <c r="R106" s="77">
        <v>121.659095306</v>
      </c>
      <c r="S106" s="78">
        <v>1E-4</v>
      </c>
      <c r="T106" s="78">
        <f t="shared" si="1"/>
        <v>6.6654565851571443E-3</v>
      </c>
      <c r="U106" s="78">
        <f>R106/'סכום נכסי הקרן'!$C$42</f>
        <v>1.2589161645031103E-3</v>
      </c>
    </row>
    <row r="107" spans="2:21">
      <c r="B107" t="s">
        <v>541</v>
      </c>
      <c r="C107" t="s">
        <v>542</v>
      </c>
      <c r="D107" t="s">
        <v>100</v>
      </c>
      <c r="E107" t="s">
        <v>123</v>
      </c>
      <c r="F107" t="s">
        <v>543</v>
      </c>
      <c r="G107" t="s">
        <v>435</v>
      </c>
      <c r="H107" t="s">
        <v>483</v>
      </c>
      <c r="I107" t="s">
        <v>149</v>
      </c>
      <c r="J107"/>
      <c r="K107" s="77">
        <v>2.98</v>
      </c>
      <c r="L107" t="s">
        <v>102</v>
      </c>
      <c r="M107" s="78">
        <v>2.2499999999999999E-2</v>
      </c>
      <c r="N107" s="78">
        <v>2.5100000000000001E-2</v>
      </c>
      <c r="O107" s="77">
        <v>16663</v>
      </c>
      <c r="P107" s="77">
        <v>113.07</v>
      </c>
      <c r="Q107" s="77">
        <v>0</v>
      </c>
      <c r="R107" s="77">
        <v>18.840854100000001</v>
      </c>
      <c r="S107" s="78">
        <v>0</v>
      </c>
      <c r="T107" s="78">
        <f t="shared" si="1"/>
        <v>1.0322524157767305E-3</v>
      </c>
      <c r="U107" s="78">
        <f>R107/'סכום נכסי הקרן'!$C$42</f>
        <v>1.9496327602861043E-4</v>
      </c>
    </row>
    <row r="108" spans="2:21">
      <c r="B108" t="s">
        <v>544</v>
      </c>
      <c r="C108" t="s">
        <v>545</v>
      </c>
      <c r="D108" t="s">
        <v>100</v>
      </c>
      <c r="E108" t="s">
        <v>123</v>
      </c>
      <c r="F108" t="s">
        <v>546</v>
      </c>
      <c r="G108" t="s">
        <v>112</v>
      </c>
      <c r="H108" t="s">
        <v>547</v>
      </c>
      <c r="I108" t="s">
        <v>207</v>
      </c>
      <c r="J108"/>
      <c r="K108" s="77">
        <v>4.43</v>
      </c>
      <c r="L108" t="s">
        <v>102</v>
      </c>
      <c r="M108" s="78">
        <v>7.4999999999999997E-3</v>
      </c>
      <c r="N108" s="78">
        <v>4.1300000000000003E-2</v>
      </c>
      <c r="O108" s="77">
        <v>22238.39</v>
      </c>
      <c r="P108" s="77">
        <v>94.79</v>
      </c>
      <c r="Q108" s="77">
        <v>0</v>
      </c>
      <c r="R108" s="77">
        <v>21.079769881000001</v>
      </c>
      <c r="S108" s="78">
        <v>0</v>
      </c>
      <c r="T108" s="78">
        <f t="shared" si="1"/>
        <v>1.1549180980961905E-3</v>
      </c>
      <c r="U108" s="78">
        <f>R108/'סכום נכסי הקרן'!$C$42</f>
        <v>2.1813135286308444E-4</v>
      </c>
    </row>
    <row r="109" spans="2:21">
      <c r="B109" t="s">
        <v>548</v>
      </c>
      <c r="C109" t="s">
        <v>549</v>
      </c>
      <c r="D109" t="s">
        <v>100</v>
      </c>
      <c r="E109" t="s">
        <v>123</v>
      </c>
      <c r="F109" t="s">
        <v>546</v>
      </c>
      <c r="G109" t="s">
        <v>112</v>
      </c>
      <c r="H109" t="s">
        <v>547</v>
      </c>
      <c r="I109" t="s">
        <v>207</v>
      </c>
      <c r="J109"/>
      <c r="K109" s="77">
        <v>5.1100000000000003</v>
      </c>
      <c r="L109" t="s">
        <v>102</v>
      </c>
      <c r="M109" s="78">
        <v>7.4999999999999997E-3</v>
      </c>
      <c r="N109" s="78">
        <v>4.2799999999999998E-2</v>
      </c>
      <c r="O109" s="77">
        <v>122928.82</v>
      </c>
      <c r="P109" s="77">
        <v>90.28</v>
      </c>
      <c r="Q109" s="77">
        <v>0.49863000000000002</v>
      </c>
      <c r="R109" s="77">
        <v>111.478768696</v>
      </c>
      <c r="S109" s="78">
        <v>1E-4</v>
      </c>
      <c r="T109" s="78">
        <f t="shared" si="1"/>
        <v>6.1076970122209773E-3</v>
      </c>
      <c r="U109" s="78">
        <f>R109/'סכום נכסי הקרן'!$C$42</f>
        <v>1.1535711617557648E-3</v>
      </c>
    </row>
    <row r="110" spans="2:21">
      <c r="B110" t="s">
        <v>550</v>
      </c>
      <c r="C110" t="s">
        <v>551</v>
      </c>
      <c r="D110" t="s">
        <v>100</v>
      </c>
      <c r="E110" t="s">
        <v>123</v>
      </c>
      <c r="F110" t="s">
        <v>552</v>
      </c>
      <c r="G110" t="s">
        <v>553</v>
      </c>
      <c r="H110" t="s">
        <v>554</v>
      </c>
      <c r="I110" t="s">
        <v>149</v>
      </c>
      <c r="J110"/>
      <c r="K110" s="77">
        <v>4.1500000000000004</v>
      </c>
      <c r="L110" t="s">
        <v>102</v>
      </c>
      <c r="M110" s="78">
        <v>0.04</v>
      </c>
      <c r="N110" s="78">
        <v>5.9499999999999997E-2</v>
      </c>
      <c r="O110" s="77">
        <v>65506.16</v>
      </c>
      <c r="P110" s="77">
        <v>93.48</v>
      </c>
      <c r="Q110" s="77">
        <v>0</v>
      </c>
      <c r="R110" s="77">
        <v>61.235158368</v>
      </c>
      <c r="S110" s="78">
        <v>1E-4</v>
      </c>
      <c r="T110" s="78">
        <f t="shared" si="1"/>
        <v>3.3549508860024912E-3</v>
      </c>
      <c r="U110" s="78">
        <f>R110/'סכום נכסי הקרן'!$C$42</f>
        <v>6.3365530140993217E-4</v>
      </c>
    </row>
    <row r="111" spans="2:21">
      <c r="B111" t="s">
        <v>555</v>
      </c>
      <c r="C111" t="s">
        <v>556</v>
      </c>
      <c r="D111" t="s">
        <v>100</v>
      </c>
      <c r="E111" t="s">
        <v>123</v>
      </c>
      <c r="F111" t="s">
        <v>470</v>
      </c>
      <c r="G111" t="s">
        <v>350</v>
      </c>
      <c r="H111" t="s">
        <v>547</v>
      </c>
      <c r="I111" t="s">
        <v>207</v>
      </c>
      <c r="J111"/>
      <c r="K111" s="77">
        <v>1.71</v>
      </c>
      <c r="L111" t="s">
        <v>102</v>
      </c>
      <c r="M111" s="78">
        <v>2.0500000000000001E-2</v>
      </c>
      <c r="N111" s="78">
        <v>3.78E-2</v>
      </c>
      <c r="O111" s="77">
        <v>6101.37</v>
      </c>
      <c r="P111" s="77">
        <v>110.12</v>
      </c>
      <c r="Q111" s="77">
        <v>0</v>
      </c>
      <c r="R111" s="77">
        <v>6.7188286440000002</v>
      </c>
      <c r="S111" s="78">
        <v>0</v>
      </c>
      <c r="T111" s="78">
        <f t="shared" si="1"/>
        <v>3.6811107724457642E-4</v>
      </c>
      <c r="U111" s="78">
        <f>R111/'סכום נכסי הקרן'!$C$42</f>
        <v>6.9525767598248441E-5</v>
      </c>
    </row>
    <row r="112" spans="2:21">
      <c r="B112" t="s">
        <v>557</v>
      </c>
      <c r="C112" t="s">
        <v>558</v>
      </c>
      <c r="D112" t="s">
        <v>100</v>
      </c>
      <c r="E112" t="s">
        <v>123</v>
      </c>
      <c r="F112" t="s">
        <v>470</v>
      </c>
      <c r="G112" t="s">
        <v>350</v>
      </c>
      <c r="H112" t="s">
        <v>547</v>
      </c>
      <c r="I112" t="s">
        <v>207</v>
      </c>
      <c r="J112"/>
      <c r="K112" s="77">
        <v>2.5499999999999998</v>
      </c>
      <c r="L112" t="s">
        <v>102</v>
      </c>
      <c r="M112" s="78">
        <v>2.0500000000000001E-2</v>
      </c>
      <c r="N112" s="78">
        <v>3.61E-2</v>
      </c>
      <c r="O112" s="77">
        <v>34365.68</v>
      </c>
      <c r="P112" s="77">
        <v>108.46</v>
      </c>
      <c r="Q112" s="77">
        <v>0</v>
      </c>
      <c r="R112" s="77">
        <v>37.273016527999999</v>
      </c>
      <c r="S112" s="78">
        <v>0</v>
      </c>
      <c r="T112" s="78">
        <f t="shared" si="1"/>
        <v>2.0421134387062635E-3</v>
      </c>
      <c r="U112" s="78">
        <f>R112/'סכום נכסי הקרן'!$C$42</f>
        <v>3.8569745146359486E-4</v>
      </c>
    </row>
    <row r="113" spans="2:21">
      <c r="B113" t="s">
        <v>559</v>
      </c>
      <c r="C113" t="s">
        <v>560</v>
      </c>
      <c r="D113" t="s">
        <v>100</v>
      </c>
      <c r="E113" t="s">
        <v>123</v>
      </c>
      <c r="F113" t="s">
        <v>470</v>
      </c>
      <c r="G113" t="s">
        <v>350</v>
      </c>
      <c r="H113" t="s">
        <v>547</v>
      </c>
      <c r="I113" t="s">
        <v>207</v>
      </c>
      <c r="J113"/>
      <c r="K113" s="77">
        <v>5.27</v>
      </c>
      <c r="L113" t="s">
        <v>102</v>
      </c>
      <c r="M113" s="78">
        <v>8.3999999999999995E-3</v>
      </c>
      <c r="N113" s="78">
        <v>4.2700000000000002E-2</v>
      </c>
      <c r="O113" s="77">
        <v>86695.51</v>
      </c>
      <c r="P113" s="77">
        <v>93.32</v>
      </c>
      <c r="Q113" s="77">
        <v>0</v>
      </c>
      <c r="R113" s="77">
        <v>80.904249931999999</v>
      </c>
      <c r="S113" s="78">
        <v>1E-4</v>
      </c>
      <c r="T113" s="78">
        <f t="shared" si="1"/>
        <v>4.4325807628281238E-3</v>
      </c>
      <c r="U113" s="78">
        <f>R113/'סכום נכסי הקרן'!$C$42</f>
        <v>8.3718909597522973E-4</v>
      </c>
    </row>
    <row r="114" spans="2:21">
      <c r="B114" t="s">
        <v>561</v>
      </c>
      <c r="C114" t="s">
        <v>562</v>
      </c>
      <c r="D114" t="s">
        <v>100</v>
      </c>
      <c r="E114" t="s">
        <v>123</v>
      </c>
      <c r="F114" t="s">
        <v>470</v>
      </c>
      <c r="G114" t="s">
        <v>350</v>
      </c>
      <c r="H114" t="s">
        <v>547</v>
      </c>
      <c r="I114" t="s">
        <v>207</v>
      </c>
      <c r="J114"/>
      <c r="K114" s="77">
        <v>6.26</v>
      </c>
      <c r="L114" t="s">
        <v>102</v>
      </c>
      <c r="M114" s="78">
        <v>5.0000000000000001E-3</v>
      </c>
      <c r="N114" s="78">
        <v>3.9899999999999998E-2</v>
      </c>
      <c r="O114" s="77">
        <v>11644.31</v>
      </c>
      <c r="P114" s="77">
        <v>88.06</v>
      </c>
      <c r="Q114" s="77">
        <v>0.38789000000000001</v>
      </c>
      <c r="R114" s="77">
        <v>10.641869386</v>
      </c>
      <c r="S114" s="78">
        <v>1E-4</v>
      </c>
      <c r="T114" s="78">
        <f t="shared" si="1"/>
        <v>5.8304657123155212E-4</v>
      </c>
      <c r="U114" s="78">
        <f>R114/'סכום נכסי הקרן'!$C$42</f>
        <v>1.1012100128534707E-4</v>
      </c>
    </row>
    <row r="115" spans="2:21">
      <c r="B115" t="s">
        <v>563</v>
      </c>
      <c r="C115" t="s">
        <v>564</v>
      </c>
      <c r="D115" t="s">
        <v>100</v>
      </c>
      <c r="E115" t="s">
        <v>123</v>
      </c>
      <c r="F115" t="s">
        <v>470</v>
      </c>
      <c r="G115" t="s">
        <v>350</v>
      </c>
      <c r="H115" t="s">
        <v>547</v>
      </c>
      <c r="I115" t="s">
        <v>207</v>
      </c>
      <c r="J115"/>
      <c r="K115" s="77">
        <v>6.15</v>
      </c>
      <c r="L115" t="s">
        <v>102</v>
      </c>
      <c r="M115" s="78">
        <v>9.7000000000000003E-3</v>
      </c>
      <c r="N115" s="78">
        <v>4.4600000000000001E-2</v>
      </c>
      <c r="O115" s="77">
        <v>31616.94</v>
      </c>
      <c r="P115" s="77">
        <v>88.66</v>
      </c>
      <c r="Q115" s="77">
        <v>1.1370400000000001</v>
      </c>
      <c r="R115" s="77">
        <v>29.168619004</v>
      </c>
      <c r="S115" s="78">
        <v>1E-4</v>
      </c>
      <c r="T115" s="78">
        <f t="shared" si="1"/>
        <v>1.598089835627465E-3</v>
      </c>
      <c r="U115" s="78">
        <f>R115/'סכום נכסי הקרן'!$C$42</f>
        <v>3.0183395551320696E-4</v>
      </c>
    </row>
    <row r="116" spans="2:21">
      <c r="B116" t="s">
        <v>565</v>
      </c>
      <c r="C116" t="s">
        <v>566</v>
      </c>
      <c r="D116" t="s">
        <v>100</v>
      </c>
      <c r="E116" t="s">
        <v>123</v>
      </c>
      <c r="F116" t="s">
        <v>567</v>
      </c>
      <c r="G116" t="s">
        <v>132</v>
      </c>
      <c r="H116" t="s">
        <v>547</v>
      </c>
      <c r="I116" t="s">
        <v>207</v>
      </c>
      <c r="J116"/>
      <c r="K116" s="77">
        <v>0.77</v>
      </c>
      <c r="L116" t="s">
        <v>102</v>
      </c>
      <c r="M116" s="78">
        <v>1.9800000000000002E-2</v>
      </c>
      <c r="N116" s="78">
        <v>3.4599999999999999E-2</v>
      </c>
      <c r="O116" s="77">
        <v>13655.39</v>
      </c>
      <c r="P116" s="77">
        <v>110.65</v>
      </c>
      <c r="Q116" s="77">
        <v>0</v>
      </c>
      <c r="R116" s="77">
        <v>15.109689035000001</v>
      </c>
      <c r="S116" s="78">
        <v>1E-4</v>
      </c>
      <c r="T116" s="78">
        <f t="shared" si="1"/>
        <v>8.2782940333973106E-4</v>
      </c>
      <c r="U116" s="78">
        <f>R116/'סכום נכסי הקרן'!$C$42</f>
        <v>1.5635355267875955E-4</v>
      </c>
    </row>
    <row r="117" spans="2:21">
      <c r="B117" t="s">
        <v>568</v>
      </c>
      <c r="C117" t="s">
        <v>569</v>
      </c>
      <c r="D117" t="s">
        <v>100</v>
      </c>
      <c r="E117" t="s">
        <v>123</v>
      </c>
      <c r="F117" t="s">
        <v>570</v>
      </c>
      <c r="G117" t="s">
        <v>330</v>
      </c>
      <c r="H117" t="s">
        <v>547</v>
      </c>
      <c r="I117" t="s">
        <v>207</v>
      </c>
      <c r="J117"/>
      <c r="K117" s="77">
        <v>2.5499999999999998</v>
      </c>
      <c r="L117" t="s">
        <v>102</v>
      </c>
      <c r="M117" s="78">
        <v>1.9400000000000001E-2</v>
      </c>
      <c r="N117" s="78">
        <v>2.9499999999999998E-2</v>
      </c>
      <c r="O117" s="77">
        <v>1223.6099999999999</v>
      </c>
      <c r="P117" s="77">
        <v>109.99</v>
      </c>
      <c r="Q117" s="77">
        <v>0</v>
      </c>
      <c r="R117" s="77">
        <v>1.345848639</v>
      </c>
      <c r="S117" s="78">
        <v>0</v>
      </c>
      <c r="T117" s="78">
        <f t="shared" si="1"/>
        <v>7.3736333899935817E-5</v>
      </c>
      <c r="U117" s="78">
        <f>R117/'סכום נכסי הקרן'!$C$42</f>
        <v>1.3926707266316904E-5</v>
      </c>
    </row>
    <row r="118" spans="2:21">
      <c r="B118" t="s">
        <v>571</v>
      </c>
      <c r="C118" t="s">
        <v>572</v>
      </c>
      <c r="D118" t="s">
        <v>100</v>
      </c>
      <c r="E118" t="s">
        <v>123</v>
      </c>
      <c r="F118" t="s">
        <v>570</v>
      </c>
      <c r="G118" t="s">
        <v>330</v>
      </c>
      <c r="H118" t="s">
        <v>547</v>
      </c>
      <c r="I118" t="s">
        <v>207</v>
      </c>
      <c r="J118"/>
      <c r="K118" s="77">
        <v>3.52</v>
      </c>
      <c r="L118" t="s">
        <v>102</v>
      </c>
      <c r="M118" s="78">
        <v>1.23E-2</v>
      </c>
      <c r="N118" s="78">
        <v>2.9100000000000001E-2</v>
      </c>
      <c r="O118" s="77">
        <v>84259.65</v>
      </c>
      <c r="P118" s="77">
        <v>105.97</v>
      </c>
      <c r="Q118" s="77">
        <v>0</v>
      </c>
      <c r="R118" s="77">
        <v>89.289951105</v>
      </c>
      <c r="S118" s="78">
        <v>1E-4</v>
      </c>
      <c r="T118" s="78">
        <f t="shared" si="1"/>
        <v>4.8920164257692748E-3</v>
      </c>
      <c r="U118" s="78">
        <f>R118/'סכום נכסי הקרן'!$C$42</f>
        <v>9.2396349398328188E-4</v>
      </c>
    </row>
    <row r="119" spans="2:21">
      <c r="B119" t="s">
        <v>573</v>
      </c>
      <c r="C119" t="s">
        <v>574</v>
      </c>
      <c r="D119" t="s">
        <v>100</v>
      </c>
      <c r="E119" t="s">
        <v>123</v>
      </c>
      <c r="F119" t="s">
        <v>575</v>
      </c>
      <c r="G119" t="s">
        <v>127</v>
      </c>
      <c r="H119" t="s">
        <v>547</v>
      </c>
      <c r="I119" t="s">
        <v>207</v>
      </c>
      <c r="J119"/>
      <c r="K119" s="77">
        <v>1.64</v>
      </c>
      <c r="L119" t="s">
        <v>102</v>
      </c>
      <c r="M119" s="78">
        <v>1.8499999999999999E-2</v>
      </c>
      <c r="N119" s="78">
        <v>3.9800000000000002E-2</v>
      </c>
      <c r="O119" s="77">
        <v>7991.2</v>
      </c>
      <c r="P119" s="77">
        <v>106.38</v>
      </c>
      <c r="Q119" s="77">
        <v>0</v>
      </c>
      <c r="R119" s="77">
        <v>8.5010385599999996</v>
      </c>
      <c r="S119" s="78">
        <v>0</v>
      </c>
      <c r="T119" s="78">
        <f t="shared" si="1"/>
        <v>4.6575476587184747E-4</v>
      </c>
      <c r="U119" s="78">
        <f>R119/'סכום נכסי הקרן'!$C$42</f>
        <v>8.7967897766542375E-5</v>
      </c>
    </row>
    <row r="120" spans="2:21">
      <c r="B120" t="s">
        <v>576</v>
      </c>
      <c r="C120" t="s">
        <v>577</v>
      </c>
      <c r="D120" t="s">
        <v>100</v>
      </c>
      <c r="E120" t="s">
        <v>123</v>
      </c>
      <c r="F120" t="s">
        <v>575</v>
      </c>
      <c r="G120" t="s">
        <v>127</v>
      </c>
      <c r="H120" t="s">
        <v>547</v>
      </c>
      <c r="I120" t="s">
        <v>207</v>
      </c>
      <c r="J120"/>
      <c r="K120" s="77">
        <v>2.25</v>
      </c>
      <c r="L120" t="s">
        <v>102</v>
      </c>
      <c r="M120" s="78">
        <v>3.2000000000000001E-2</v>
      </c>
      <c r="N120" s="78">
        <v>4.24E-2</v>
      </c>
      <c r="O120" s="77">
        <v>104004.47</v>
      </c>
      <c r="P120" s="77">
        <v>101.36</v>
      </c>
      <c r="Q120" s="77">
        <v>0</v>
      </c>
      <c r="R120" s="77">
        <v>105.418930792</v>
      </c>
      <c r="S120" s="78">
        <v>2.9999999999999997E-4</v>
      </c>
      <c r="T120" s="78">
        <f t="shared" si="1"/>
        <v>5.7756907091935901E-3</v>
      </c>
      <c r="U120" s="78">
        <f>R120/'סכום נכסי הקרן'!$C$42</f>
        <v>1.090864564501971E-3</v>
      </c>
    </row>
    <row r="121" spans="2:21">
      <c r="B121" t="s">
        <v>578</v>
      </c>
      <c r="C121" t="s">
        <v>579</v>
      </c>
      <c r="D121" t="s">
        <v>100</v>
      </c>
      <c r="E121" t="s">
        <v>123</v>
      </c>
      <c r="F121" t="s">
        <v>580</v>
      </c>
      <c r="G121" t="s">
        <v>127</v>
      </c>
      <c r="H121" t="s">
        <v>547</v>
      </c>
      <c r="I121" t="s">
        <v>207</v>
      </c>
      <c r="J121"/>
      <c r="K121" s="77">
        <v>0.5</v>
      </c>
      <c r="L121" t="s">
        <v>102</v>
      </c>
      <c r="M121" s="78">
        <v>3.15E-2</v>
      </c>
      <c r="N121" s="78">
        <v>4.0399999999999998E-2</v>
      </c>
      <c r="O121" s="77">
        <v>26530.73</v>
      </c>
      <c r="P121" s="77">
        <v>110.56</v>
      </c>
      <c r="Q121" s="77">
        <v>0.46418999999999999</v>
      </c>
      <c r="R121" s="77">
        <v>29.796565088000001</v>
      </c>
      <c r="S121" s="78">
        <v>2.0000000000000001E-4</v>
      </c>
      <c r="T121" s="78">
        <f t="shared" si="1"/>
        <v>1.6324937357238274E-3</v>
      </c>
      <c r="U121" s="78">
        <f>R121/'סכום נכסי הקרן'!$C$42</f>
        <v>3.0833187885872967E-4</v>
      </c>
    </row>
    <row r="122" spans="2:21">
      <c r="B122" t="s">
        <v>581</v>
      </c>
      <c r="C122" t="s">
        <v>582</v>
      </c>
      <c r="D122" t="s">
        <v>100</v>
      </c>
      <c r="E122" t="s">
        <v>123</v>
      </c>
      <c r="F122" t="s">
        <v>580</v>
      </c>
      <c r="G122" t="s">
        <v>127</v>
      </c>
      <c r="H122" t="s">
        <v>547</v>
      </c>
      <c r="I122" t="s">
        <v>207</v>
      </c>
      <c r="J122"/>
      <c r="K122" s="77">
        <v>2.83</v>
      </c>
      <c r="L122" t="s">
        <v>102</v>
      </c>
      <c r="M122" s="78">
        <v>0.01</v>
      </c>
      <c r="N122" s="78">
        <v>3.6700000000000003E-2</v>
      </c>
      <c r="O122" s="77">
        <v>60153.32</v>
      </c>
      <c r="P122" s="77">
        <v>100.59</v>
      </c>
      <c r="Q122" s="77">
        <v>0</v>
      </c>
      <c r="R122" s="77">
        <v>60.508224587999997</v>
      </c>
      <c r="S122" s="78">
        <v>2.0000000000000001E-4</v>
      </c>
      <c r="T122" s="78">
        <f t="shared" si="1"/>
        <v>3.3151236495867751E-3</v>
      </c>
      <c r="U122" s="78">
        <f>R122/'סכום נכסי הקרן'!$C$42</f>
        <v>6.2613306327505584E-4</v>
      </c>
    </row>
    <row r="123" spans="2:21">
      <c r="B123" t="s">
        <v>583</v>
      </c>
      <c r="C123" t="s">
        <v>584</v>
      </c>
      <c r="D123" t="s">
        <v>100</v>
      </c>
      <c r="E123" t="s">
        <v>123</v>
      </c>
      <c r="F123" t="s">
        <v>580</v>
      </c>
      <c r="G123" t="s">
        <v>127</v>
      </c>
      <c r="H123" t="s">
        <v>547</v>
      </c>
      <c r="I123" t="s">
        <v>207</v>
      </c>
      <c r="J123"/>
      <c r="K123" s="77">
        <v>3.42</v>
      </c>
      <c r="L123" t="s">
        <v>102</v>
      </c>
      <c r="M123" s="78">
        <v>3.2300000000000002E-2</v>
      </c>
      <c r="N123" s="78">
        <v>4.1500000000000002E-2</v>
      </c>
      <c r="O123" s="77">
        <v>66193.710000000006</v>
      </c>
      <c r="P123" s="77">
        <v>100.15</v>
      </c>
      <c r="Q123" s="77">
        <v>4.4918100000000001</v>
      </c>
      <c r="R123" s="77">
        <v>70.784810565000001</v>
      </c>
      <c r="S123" s="78">
        <v>1E-4</v>
      </c>
      <c r="T123" s="78">
        <f t="shared" si="1"/>
        <v>3.878157079196292E-3</v>
      </c>
      <c r="U123" s="78">
        <f>R123/'סכום נכסי הקרן'!$C$42</f>
        <v>7.3247414833582268E-4</v>
      </c>
    </row>
    <row r="124" spans="2:21">
      <c r="B124" t="s">
        <v>585</v>
      </c>
      <c r="C124" t="s">
        <v>586</v>
      </c>
      <c r="D124" t="s">
        <v>100</v>
      </c>
      <c r="E124" t="s">
        <v>123</v>
      </c>
      <c r="F124" t="s">
        <v>587</v>
      </c>
      <c r="G124" t="s">
        <v>112</v>
      </c>
      <c r="H124" t="s">
        <v>547</v>
      </c>
      <c r="I124" t="s">
        <v>207</v>
      </c>
      <c r="J124"/>
      <c r="K124" s="77">
        <v>4.8600000000000003</v>
      </c>
      <c r="L124" t="s">
        <v>102</v>
      </c>
      <c r="M124" s="78">
        <v>0.03</v>
      </c>
      <c r="N124" s="78">
        <v>4.3099999999999999E-2</v>
      </c>
      <c r="O124" s="77">
        <v>39844.120000000003</v>
      </c>
      <c r="P124" s="77">
        <v>95.81</v>
      </c>
      <c r="Q124" s="77">
        <v>0</v>
      </c>
      <c r="R124" s="77">
        <v>38.174651372</v>
      </c>
      <c r="S124" s="78">
        <v>1E-4</v>
      </c>
      <c r="T124" s="78">
        <f t="shared" si="1"/>
        <v>2.0915121942471533E-3</v>
      </c>
      <c r="U124" s="78">
        <f>R124/'סכום נכסי הקרן'!$C$42</f>
        <v>3.9502747875613597E-4</v>
      </c>
    </row>
    <row r="125" spans="2:21">
      <c r="B125" t="s">
        <v>588</v>
      </c>
      <c r="C125" t="s">
        <v>589</v>
      </c>
      <c r="D125" t="s">
        <v>100</v>
      </c>
      <c r="E125" t="s">
        <v>123</v>
      </c>
      <c r="F125" t="s">
        <v>590</v>
      </c>
      <c r="G125" t="s">
        <v>350</v>
      </c>
      <c r="H125" t="s">
        <v>554</v>
      </c>
      <c r="I125" t="s">
        <v>149</v>
      </c>
      <c r="J125"/>
      <c r="K125" s="77">
        <v>1.99</v>
      </c>
      <c r="L125" t="s">
        <v>102</v>
      </c>
      <c r="M125" s="78">
        <v>2.5000000000000001E-2</v>
      </c>
      <c r="N125" s="78">
        <v>3.5400000000000001E-2</v>
      </c>
      <c r="O125" s="77">
        <v>31298.61</v>
      </c>
      <c r="P125" s="77">
        <v>111.2</v>
      </c>
      <c r="Q125" s="77">
        <v>0</v>
      </c>
      <c r="R125" s="77">
        <v>34.804054319999999</v>
      </c>
      <c r="S125" s="78">
        <v>1E-4</v>
      </c>
      <c r="T125" s="78">
        <f t="shared" si="1"/>
        <v>1.9068439763908873E-3</v>
      </c>
      <c r="U125" s="78">
        <f>R125/'סכום נכסי הקרן'!$C$42</f>
        <v>3.6014887718412457E-4</v>
      </c>
    </row>
    <row r="126" spans="2:21">
      <c r="B126" t="s">
        <v>591</v>
      </c>
      <c r="C126" t="s">
        <v>592</v>
      </c>
      <c r="D126" t="s">
        <v>100</v>
      </c>
      <c r="E126" t="s">
        <v>123</v>
      </c>
      <c r="F126" t="s">
        <v>590</v>
      </c>
      <c r="G126" t="s">
        <v>350</v>
      </c>
      <c r="H126" t="s">
        <v>554</v>
      </c>
      <c r="I126" t="s">
        <v>149</v>
      </c>
      <c r="J126"/>
      <c r="K126" s="77">
        <v>4.9800000000000004</v>
      </c>
      <c r="L126" t="s">
        <v>102</v>
      </c>
      <c r="M126" s="78">
        <v>1.9E-2</v>
      </c>
      <c r="N126" s="78">
        <v>3.85E-2</v>
      </c>
      <c r="O126" s="77">
        <v>36861.14</v>
      </c>
      <c r="P126" s="77">
        <v>102.11</v>
      </c>
      <c r="Q126" s="77">
        <v>0</v>
      </c>
      <c r="R126" s="77">
        <v>37.638910054</v>
      </c>
      <c r="S126" s="78">
        <v>1E-4</v>
      </c>
      <c r="T126" s="78">
        <f t="shared" si="1"/>
        <v>2.0621600074088239E-3</v>
      </c>
      <c r="U126" s="78">
        <f>R126/'סכום נכסי הקרן'!$C$42</f>
        <v>3.8948368111794046E-4</v>
      </c>
    </row>
    <row r="127" spans="2:21">
      <c r="B127" t="s">
        <v>593</v>
      </c>
      <c r="C127" t="s">
        <v>594</v>
      </c>
      <c r="D127" t="s">
        <v>100</v>
      </c>
      <c r="E127" t="s">
        <v>123</v>
      </c>
      <c r="F127" t="s">
        <v>590</v>
      </c>
      <c r="G127" t="s">
        <v>350</v>
      </c>
      <c r="H127" t="s">
        <v>554</v>
      </c>
      <c r="I127" t="s">
        <v>149</v>
      </c>
      <c r="J127"/>
      <c r="K127" s="77">
        <v>6.74</v>
      </c>
      <c r="L127" t="s">
        <v>102</v>
      </c>
      <c r="M127" s="78">
        <v>3.8999999999999998E-3</v>
      </c>
      <c r="N127" s="78">
        <v>4.1700000000000001E-2</v>
      </c>
      <c r="O127" s="77">
        <v>38622.19</v>
      </c>
      <c r="P127" s="77">
        <v>83.82</v>
      </c>
      <c r="Q127" s="77">
        <v>0</v>
      </c>
      <c r="R127" s="77">
        <v>32.373119658</v>
      </c>
      <c r="S127" s="78">
        <v>2.0000000000000001E-4</v>
      </c>
      <c r="T127" s="78">
        <f t="shared" si="1"/>
        <v>1.773657966662969E-3</v>
      </c>
      <c r="U127" s="78">
        <f>R127/'סכום נכסי הקרן'!$C$42</f>
        <v>3.3499380815171683E-4</v>
      </c>
    </row>
    <row r="128" spans="2:21">
      <c r="B128" t="s">
        <v>595</v>
      </c>
      <c r="C128" t="s">
        <v>596</v>
      </c>
      <c r="D128" t="s">
        <v>100</v>
      </c>
      <c r="E128" t="s">
        <v>123</v>
      </c>
      <c r="F128" t="s">
        <v>597</v>
      </c>
      <c r="G128" t="s">
        <v>598</v>
      </c>
      <c r="H128" t="s">
        <v>554</v>
      </c>
      <c r="I128" t="s">
        <v>149</v>
      </c>
      <c r="J128"/>
      <c r="K128" s="77">
        <v>1.29</v>
      </c>
      <c r="L128" t="s">
        <v>102</v>
      </c>
      <c r="M128" s="78">
        <v>1.8499999999999999E-2</v>
      </c>
      <c r="N128" s="78">
        <v>3.5799999999999998E-2</v>
      </c>
      <c r="O128" s="77">
        <v>49133.1</v>
      </c>
      <c r="P128" s="77">
        <v>109.43</v>
      </c>
      <c r="Q128" s="77">
        <v>0</v>
      </c>
      <c r="R128" s="77">
        <v>53.766351329999999</v>
      </c>
      <c r="S128" s="78">
        <v>1E-4</v>
      </c>
      <c r="T128" s="78">
        <f t="shared" si="1"/>
        <v>2.9457500043956566E-3</v>
      </c>
      <c r="U128" s="78">
        <f>R128/'סכום נכסי הקרן'!$C$42</f>
        <v>5.563688323132885E-4</v>
      </c>
    </row>
    <row r="129" spans="2:21">
      <c r="B129" t="s">
        <v>599</v>
      </c>
      <c r="C129" t="s">
        <v>600</v>
      </c>
      <c r="D129" t="s">
        <v>100</v>
      </c>
      <c r="E129" t="s">
        <v>123</v>
      </c>
      <c r="F129" t="s">
        <v>597</v>
      </c>
      <c r="G129" t="s">
        <v>598</v>
      </c>
      <c r="H129" t="s">
        <v>554</v>
      </c>
      <c r="I129" t="s">
        <v>149</v>
      </c>
      <c r="J129"/>
      <c r="K129" s="77">
        <v>3.91</v>
      </c>
      <c r="L129" t="s">
        <v>102</v>
      </c>
      <c r="M129" s="78">
        <v>0.01</v>
      </c>
      <c r="N129" s="78">
        <v>4.7399999999999998E-2</v>
      </c>
      <c r="O129" s="77">
        <v>130784.32000000001</v>
      </c>
      <c r="P129" s="77">
        <v>94.21</v>
      </c>
      <c r="Q129" s="77">
        <v>0</v>
      </c>
      <c r="R129" s="77">
        <v>123.211907872</v>
      </c>
      <c r="S129" s="78">
        <v>1E-4</v>
      </c>
      <c r="T129" s="78">
        <f t="shared" si="1"/>
        <v>6.7505320554088867E-3</v>
      </c>
      <c r="U129" s="78">
        <f>R129/'סכום נכסי הקרן'!$C$42</f>
        <v>1.2749845138103613E-3</v>
      </c>
    </row>
    <row r="130" spans="2:21">
      <c r="B130" t="s">
        <v>601</v>
      </c>
      <c r="C130" t="s">
        <v>602</v>
      </c>
      <c r="D130" t="s">
        <v>100</v>
      </c>
      <c r="E130" t="s">
        <v>123</v>
      </c>
      <c r="F130" t="s">
        <v>597</v>
      </c>
      <c r="G130" t="s">
        <v>598</v>
      </c>
      <c r="H130" t="s">
        <v>554</v>
      </c>
      <c r="I130" t="s">
        <v>149</v>
      </c>
      <c r="J130"/>
      <c r="K130" s="77">
        <v>2.6</v>
      </c>
      <c r="L130" t="s">
        <v>102</v>
      </c>
      <c r="M130" s="78">
        <v>3.5400000000000001E-2</v>
      </c>
      <c r="N130" s="78">
        <v>4.5600000000000002E-2</v>
      </c>
      <c r="O130" s="77">
        <v>126918.19</v>
      </c>
      <c r="P130" s="77">
        <v>100.73</v>
      </c>
      <c r="Q130" s="77">
        <v>2.32151</v>
      </c>
      <c r="R130" s="77">
        <v>130.166202787</v>
      </c>
      <c r="S130" s="78">
        <v>2.0000000000000001E-4</v>
      </c>
      <c r="T130" s="78">
        <f t="shared" si="1"/>
        <v>7.131543854976539E-3</v>
      </c>
      <c r="U130" s="78">
        <f>R130/'סכום נכסי הקרן'!$C$42</f>
        <v>1.3469468628578764E-3</v>
      </c>
    </row>
    <row r="131" spans="2:21">
      <c r="B131" t="s">
        <v>603</v>
      </c>
      <c r="C131" t="s">
        <v>604</v>
      </c>
      <c r="D131" t="s">
        <v>100</v>
      </c>
      <c r="E131" t="s">
        <v>123</v>
      </c>
      <c r="F131" t="s">
        <v>597</v>
      </c>
      <c r="G131" t="s">
        <v>598</v>
      </c>
      <c r="H131" t="s">
        <v>554</v>
      </c>
      <c r="I131" t="s">
        <v>149</v>
      </c>
      <c r="J131"/>
      <c r="K131" s="77">
        <v>1.1499999999999999</v>
      </c>
      <c r="L131" t="s">
        <v>102</v>
      </c>
      <c r="M131" s="78">
        <v>0.01</v>
      </c>
      <c r="N131" s="78">
        <v>4.1099999999999998E-2</v>
      </c>
      <c r="O131" s="77">
        <v>78920.31</v>
      </c>
      <c r="P131" s="77">
        <v>106.62</v>
      </c>
      <c r="Q131" s="77">
        <v>0</v>
      </c>
      <c r="R131" s="77">
        <v>84.144834521999996</v>
      </c>
      <c r="S131" s="78">
        <v>1E-4</v>
      </c>
      <c r="T131" s="78">
        <f t="shared" si="1"/>
        <v>4.6101258599772141E-3</v>
      </c>
      <c r="U131" s="78">
        <f>R131/'סכום נכסי הקרן'!$C$42</f>
        <v>8.7072234157868839E-4</v>
      </c>
    </row>
    <row r="132" spans="2:21">
      <c r="B132" t="s">
        <v>605</v>
      </c>
      <c r="C132" t="s">
        <v>606</v>
      </c>
      <c r="D132" t="s">
        <v>100</v>
      </c>
      <c r="E132" t="s">
        <v>123</v>
      </c>
      <c r="F132" t="s">
        <v>607</v>
      </c>
      <c r="G132" t="s">
        <v>350</v>
      </c>
      <c r="H132" t="s">
        <v>554</v>
      </c>
      <c r="I132" t="s">
        <v>149</v>
      </c>
      <c r="J132"/>
      <c r="K132" s="77">
        <v>3.51</v>
      </c>
      <c r="L132" t="s">
        <v>102</v>
      </c>
      <c r="M132" s="78">
        <v>2.75E-2</v>
      </c>
      <c r="N132" s="78">
        <v>3.04E-2</v>
      </c>
      <c r="O132" s="77">
        <v>68608.95</v>
      </c>
      <c r="P132" s="77">
        <v>110.48</v>
      </c>
      <c r="Q132" s="77">
        <v>0</v>
      </c>
      <c r="R132" s="77">
        <v>75.799167960000005</v>
      </c>
      <c r="S132" s="78">
        <v>1E-4</v>
      </c>
      <c r="T132" s="78">
        <f t="shared" si="1"/>
        <v>4.1528836126689265E-3</v>
      </c>
      <c r="U132" s="78">
        <f>R132/'סכום נכסי הקרן'!$C$42</f>
        <v>7.8436221772581333E-4</v>
      </c>
    </row>
    <row r="133" spans="2:21">
      <c r="B133" t="s">
        <v>608</v>
      </c>
      <c r="C133" t="s">
        <v>609</v>
      </c>
      <c r="D133" t="s">
        <v>100</v>
      </c>
      <c r="E133" t="s">
        <v>123</v>
      </c>
      <c r="F133" t="s">
        <v>607</v>
      </c>
      <c r="G133" t="s">
        <v>350</v>
      </c>
      <c r="H133" t="s">
        <v>554</v>
      </c>
      <c r="I133" t="s">
        <v>149</v>
      </c>
      <c r="J133"/>
      <c r="K133" s="77">
        <v>5.16</v>
      </c>
      <c r="L133" t="s">
        <v>102</v>
      </c>
      <c r="M133" s="78">
        <v>8.5000000000000006E-3</v>
      </c>
      <c r="N133" s="78">
        <v>3.4700000000000002E-2</v>
      </c>
      <c r="O133" s="77">
        <v>52783.31</v>
      </c>
      <c r="P133" s="77">
        <v>96.94</v>
      </c>
      <c r="Q133" s="77">
        <v>0</v>
      </c>
      <c r="R133" s="77">
        <v>51.168140714000003</v>
      </c>
      <c r="S133" s="78">
        <v>1E-4</v>
      </c>
      <c r="T133" s="78">
        <f t="shared" si="1"/>
        <v>2.803399282351546E-3</v>
      </c>
      <c r="U133" s="78">
        <f>R133/'סכום נכסי הקרן'!$C$42</f>
        <v>5.2948280841972879E-4</v>
      </c>
    </row>
    <row r="134" spans="2:21">
      <c r="B134" t="s">
        <v>610</v>
      </c>
      <c r="C134" t="s">
        <v>611</v>
      </c>
      <c r="D134" t="s">
        <v>100</v>
      </c>
      <c r="E134" t="s">
        <v>123</v>
      </c>
      <c r="F134" t="s">
        <v>607</v>
      </c>
      <c r="G134" t="s">
        <v>350</v>
      </c>
      <c r="H134" t="s">
        <v>554</v>
      </c>
      <c r="I134" t="s">
        <v>149</v>
      </c>
      <c r="J134"/>
      <c r="K134" s="77">
        <v>6.49</v>
      </c>
      <c r="L134" t="s">
        <v>102</v>
      </c>
      <c r="M134" s="78">
        <v>3.1800000000000002E-2</v>
      </c>
      <c r="N134" s="78">
        <v>3.6799999999999999E-2</v>
      </c>
      <c r="O134" s="77">
        <v>52734.92</v>
      </c>
      <c r="P134" s="77">
        <v>101.6</v>
      </c>
      <c r="Q134" s="77">
        <v>0</v>
      </c>
      <c r="R134" s="77">
        <v>53.578678719999999</v>
      </c>
      <c r="S134" s="78">
        <v>2.9999999999999997E-4</v>
      </c>
      <c r="T134" s="78">
        <f t="shared" si="1"/>
        <v>2.9354678004138517E-3</v>
      </c>
      <c r="U134" s="78">
        <f>R134/'סכום נכסי הקרן'!$C$42</f>
        <v>5.5442681489347107E-4</v>
      </c>
    </row>
    <row r="135" spans="2:21">
      <c r="B135" t="s">
        <v>612</v>
      </c>
      <c r="C135" t="s">
        <v>613</v>
      </c>
      <c r="D135" t="s">
        <v>100</v>
      </c>
      <c r="E135" t="s">
        <v>123</v>
      </c>
      <c r="F135" t="s">
        <v>614</v>
      </c>
      <c r="G135" t="s">
        <v>615</v>
      </c>
      <c r="H135" t="s">
        <v>616</v>
      </c>
      <c r="I135" t="s">
        <v>149</v>
      </c>
      <c r="J135"/>
      <c r="K135" s="77">
        <v>2.41</v>
      </c>
      <c r="L135" t="s">
        <v>102</v>
      </c>
      <c r="M135" s="78">
        <v>2.5700000000000001E-2</v>
      </c>
      <c r="N135" s="78">
        <v>4.1099999999999998E-2</v>
      </c>
      <c r="O135" s="77">
        <v>83687.850000000006</v>
      </c>
      <c r="P135" s="77">
        <v>109.71</v>
      </c>
      <c r="Q135" s="77">
        <v>0</v>
      </c>
      <c r="R135" s="77">
        <v>91.813940235000004</v>
      </c>
      <c r="S135" s="78">
        <v>1E-4</v>
      </c>
      <c r="T135" s="78">
        <f t="shared" si="1"/>
        <v>5.0303007022149335E-3</v>
      </c>
      <c r="U135" s="78">
        <f>R135/'סכום נכסי הקרן'!$C$42</f>
        <v>9.5008148135442786E-4</v>
      </c>
    </row>
    <row r="136" spans="2:21">
      <c r="B136" t="s">
        <v>617</v>
      </c>
      <c r="C136" t="s">
        <v>618</v>
      </c>
      <c r="D136" t="s">
        <v>100</v>
      </c>
      <c r="E136" t="s">
        <v>123</v>
      </c>
      <c r="F136" t="s">
        <v>614</v>
      </c>
      <c r="G136" t="s">
        <v>615</v>
      </c>
      <c r="H136" t="s">
        <v>616</v>
      </c>
      <c r="I136" t="s">
        <v>149</v>
      </c>
      <c r="J136"/>
      <c r="K136" s="77">
        <v>4.3099999999999996</v>
      </c>
      <c r="L136" t="s">
        <v>102</v>
      </c>
      <c r="M136" s="78">
        <v>0.04</v>
      </c>
      <c r="N136" s="78">
        <v>4.2700000000000002E-2</v>
      </c>
      <c r="O136" s="77">
        <v>44972.05</v>
      </c>
      <c r="P136" s="77">
        <v>99.7</v>
      </c>
      <c r="Q136" s="77">
        <v>0</v>
      </c>
      <c r="R136" s="77">
        <v>44.837133850000001</v>
      </c>
      <c r="S136" s="78">
        <v>1E-4</v>
      </c>
      <c r="T136" s="78">
        <f t="shared" si="1"/>
        <v>2.4565361786420882E-3</v>
      </c>
      <c r="U136" s="78">
        <f>R136/'סכום נכסי הקרן'!$C$42</f>
        <v>4.6397018185758901E-4</v>
      </c>
    </row>
    <row r="137" spans="2:21">
      <c r="B137" t="s">
        <v>619</v>
      </c>
      <c r="C137" t="s">
        <v>620</v>
      </c>
      <c r="D137" t="s">
        <v>100</v>
      </c>
      <c r="E137" t="s">
        <v>123</v>
      </c>
      <c r="F137" t="s">
        <v>614</v>
      </c>
      <c r="G137" t="s">
        <v>615</v>
      </c>
      <c r="H137" t="s">
        <v>616</v>
      </c>
      <c r="I137" t="s">
        <v>149</v>
      </c>
      <c r="J137"/>
      <c r="K137" s="77">
        <v>1.24</v>
      </c>
      <c r="L137" t="s">
        <v>102</v>
      </c>
      <c r="M137" s="78">
        <v>1.2200000000000001E-2</v>
      </c>
      <c r="N137" s="78">
        <v>3.8199999999999998E-2</v>
      </c>
      <c r="O137" s="77">
        <v>12150.87</v>
      </c>
      <c r="P137" s="77">
        <v>108.19</v>
      </c>
      <c r="Q137" s="77">
        <v>0</v>
      </c>
      <c r="R137" s="77">
        <v>13.146026253</v>
      </c>
      <c r="S137" s="78">
        <v>0</v>
      </c>
      <c r="T137" s="78">
        <f t="shared" si="1"/>
        <v>7.2024427796633537E-4</v>
      </c>
      <c r="U137" s="78">
        <f>R137/'סכום נכסי הקרן'!$C$42</f>
        <v>1.3603376638020876E-4</v>
      </c>
    </row>
    <row r="138" spans="2:21">
      <c r="B138" t="s">
        <v>621</v>
      </c>
      <c r="C138" t="s">
        <v>622</v>
      </c>
      <c r="D138" t="s">
        <v>100</v>
      </c>
      <c r="E138" t="s">
        <v>123</v>
      </c>
      <c r="F138" t="s">
        <v>614</v>
      </c>
      <c r="G138" t="s">
        <v>615</v>
      </c>
      <c r="H138" t="s">
        <v>616</v>
      </c>
      <c r="I138" t="s">
        <v>149</v>
      </c>
      <c r="J138"/>
      <c r="K138" s="77">
        <v>5.09</v>
      </c>
      <c r="L138" t="s">
        <v>102</v>
      </c>
      <c r="M138" s="78">
        <v>1.09E-2</v>
      </c>
      <c r="N138" s="78">
        <v>4.3200000000000002E-2</v>
      </c>
      <c r="O138" s="77">
        <v>32384.61</v>
      </c>
      <c r="P138" s="77">
        <v>93.49</v>
      </c>
      <c r="Q138" s="77">
        <v>0</v>
      </c>
      <c r="R138" s="77">
        <v>30.276371889</v>
      </c>
      <c r="S138" s="78">
        <v>1E-4</v>
      </c>
      <c r="T138" s="78">
        <f t="shared" si="1"/>
        <v>1.6587813831314018E-3</v>
      </c>
      <c r="U138" s="78">
        <f>R138/'סכום נכסי הקרן'!$C$42</f>
        <v>3.1329687170285808E-4</v>
      </c>
    </row>
    <row r="139" spans="2:21">
      <c r="B139" t="s">
        <v>623</v>
      </c>
      <c r="C139" t="s">
        <v>624</v>
      </c>
      <c r="D139" t="s">
        <v>100</v>
      </c>
      <c r="E139" t="s">
        <v>123</v>
      </c>
      <c r="F139" t="s">
        <v>614</v>
      </c>
      <c r="G139" t="s">
        <v>615</v>
      </c>
      <c r="H139" t="s">
        <v>616</v>
      </c>
      <c r="I139" t="s">
        <v>149</v>
      </c>
      <c r="J139"/>
      <c r="K139" s="77">
        <v>6.06</v>
      </c>
      <c r="L139" t="s">
        <v>102</v>
      </c>
      <c r="M139" s="78">
        <v>1.54E-2</v>
      </c>
      <c r="N139" s="78">
        <v>4.53E-2</v>
      </c>
      <c r="O139" s="77">
        <v>36269.74</v>
      </c>
      <c r="P139" s="77">
        <v>90.46</v>
      </c>
      <c r="Q139" s="77">
        <v>0.30208000000000002</v>
      </c>
      <c r="R139" s="77">
        <v>33.111686804000001</v>
      </c>
      <c r="S139" s="78">
        <v>1E-4</v>
      </c>
      <c r="T139" s="78">
        <f t="shared" si="1"/>
        <v>1.8141225717506876E-3</v>
      </c>
      <c r="U139" s="78">
        <f>R139/'סכום נכסי הקרן'!$C$42</f>
        <v>3.4263642719578987E-4</v>
      </c>
    </row>
    <row r="140" spans="2:21">
      <c r="B140" t="s">
        <v>625</v>
      </c>
      <c r="C140" t="s">
        <v>626</v>
      </c>
      <c r="D140" t="s">
        <v>100</v>
      </c>
      <c r="E140" t="s">
        <v>123</v>
      </c>
      <c r="F140" t="s">
        <v>627</v>
      </c>
      <c r="G140" t="s">
        <v>553</v>
      </c>
      <c r="H140" t="s">
        <v>628</v>
      </c>
      <c r="I140" t="s">
        <v>207</v>
      </c>
      <c r="J140"/>
      <c r="K140" s="77">
        <v>4.2300000000000004</v>
      </c>
      <c r="L140" t="s">
        <v>102</v>
      </c>
      <c r="M140" s="78">
        <v>7.4999999999999997E-3</v>
      </c>
      <c r="N140" s="78">
        <v>4.1700000000000001E-2</v>
      </c>
      <c r="O140" s="77">
        <v>170605.31</v>
      </c>
      <c r="P140" s="77">
        <v>94.68</v>
      </c>
      <c r="Q140" s="77">
        <v>0</v>
      </c>
      <c r="R140" s="77">
        <v>161.52910750800001</v>
      </c>
      <c r="S140" s="78">
        <v>1E-4</v>
      </c>
      <c r="T140" s="78">
        <f t="shared" ref="T140:T202" si="2">R140/$R$11</f>
        <v>8.8498541816844824E-3</v>
      </c>
      <c r="U140" s="78">
        <f>R140/'סכום נכסי הקרן'!$C$42</f>
        <v>1.6714870677618215E-3</v>
      </c>
    </row>
    <row r="141" spans="2:21">
      <c r="B141" t="s">
        <v>629</v>
      </c>
      <c r="C141" t="s">
        <v>630</v>
      </c>
      <c r="D141" t="s">
        <v>100</v>
      </c>
      <c r="E141" t="s">
        <v>123</v>
      </c>
      <c r="F141" t="s">
        <v>627</v>
      </c>
      <c r="G141" t="s">
        <v>553</v>
      </c>
      <c r="H141" t="s">
        <v>628</v>
      </c>
      <c r="I141" t="s">
        <v>207</v>
      </c>
      <c r="J141"/>
      <c r="K141" s="77">
        <v>6.26</v>
      </c>
      <c r="L141" t="s">
        <v>102</v>
      </c>
      <c r="M141" s="78">
        <v>4.0800000000000003E-2</v>
      </c>
      <c r="N141" s="78">
        <v>4.36E-2</v>
      </c>
      <c r="O141" s="77">
        <v>44989.63</v>
      </c>
      <c r="P141" s="77">
        <v>99.17</v>
      </c>
      <c r="Q141" s="77">
        <v>0</v>
      </c>
      <c r="R141" s="77">
        <v>44.616216070999997</v>
      </c>
      <c r="S141" s="78">
        <v>0</v>
      </c>
      <c r="T141" s="78">
        <f t="shared" si="2"/>
        <v>2.4444325388680937E-3</v>
      </c>
      <c r="U141" s="78">
        <f>R141/'סכום נכסי הקרן'!$C$42</f>
        <v>4.6168414675014634E-4</v>
      </c>
    </row>
    <row r="142" spans="2:21">
      <c r="B142" t="s">
        <v>631</v>
      </c>
      <c r="C142" t="s">
        <v>632</v>
      </c>
      <c r="D142" t="s">
        <v>100</v>
      </c>
      <c r="E142" t="s">
        <v>123</v>
      </c>
      <c r="F142" t="s">
        <v>633</v>
      </c>
      <c r="G142" t="s">
        <v>615</v>
      </c>
      <c r="H142" t="s">
        <v>616</v>
      </c>
      <c r="I142" t="s">
        <v>149</v>
      </c>
      <c r="J142"/>
      <c r="K142" s="77">
        <v>3.32</v>
      </c>
      <c r="L142" t="s">
        <v>102</v>
      </c>
      <c r="M142" s="78">
        <v>1.3299999999999999E-2</v>
      </c>
      <c r="N142" s="78">
        <v>3.6400000000000002E-2</v>
      </c>
      <c r="O142" s="77">
        <v>42657.61</v>
      </c>
      <c r="P142" s="77">
        <v>103.34</v>
      </c>
      <c r="Q142" s="77">
        <v>0.31606000000000001</v>
      </c>
      <c r="R142" s="77">
        <v>44.398434174000002</v>
      </c>
      <c r="S142" s="78">
        <v>1E-4</v>
      </c>
      <c r="T142" s="78">
        <f t="shared" si="2"/>
        <v>2.4325007077474078E-3</v>
      </c>
      <c r="U142" s="78">
        <f>R142/'סכום נכסי הקרן'!$C$42</f>
        <v>4.5943056143636564E-4</v>
      </c>
    </row>
    <row r="143" spans="2:21">
      <c r="B143" t="s">
        <v>634</v>
      </c>
      <c r="C143" t="s">
        <v>635</v>
      </c>
      <c r="D143" t="s">
        <v>100</v>
      </c>
      <c r="E143" t="s">
        <v>123</v>
      </c>
      <c r="F143" t="s">
        <v>636</v>
      </c>
      <c r="G143" t="s">
        <v>350</v>
      </c>
      <c r="H143" t="s">
        <v>628</v>
      </c>
      <c r="I143" t="s">
        <v>207</v>
      </c>
      <c r="J143"/>
      <c r="K143" s="77">
        <v>3.53</v>
      </c>
      <c r="L143" t="s">
        <v>102</v>
      </c>
      <c r="M143" s="78">
        <v>1.7999999999999999E-2</v>
      </c>
      <c r="N143" s="78">
        <v>3.2399999999999998E-2</v>
      </c>
      <c r="O143" s="77">
        <v>4836.6099999999997</v>
      </c>
      <c r="P143" s="77">
        <v>106.61</v>
      </c>
      <c r="Q143" s="77">
        <v>2.444E-2</v>
      </c>
      <c r="R143" s="77">
        <v>5.1807499210000003</v>
      </c>
      <c r="S143" s="78">
        <v>0</v>
      </c>
      <c r="T143" s="78">
        <f t="shared" si="2"/>
        <v>2.8384284454956616E-4</v>
      </c>
      <c r="U143" s="78">
        <f>R143/'סכום נכסי הקרן'!$C$42</f>
        <v>5.3609882626452937E-5</v>
      </c>
    </row>
    <row r="144" spans="2:21">
      <c r="B144" t="s">
        <v>637</v>
      </c>
      <c r="C144" t="s">
        <v>638</v>
      </c>
      <c r="D144" t="s">
        <v>100</v>
      </c>
      <c r="E144" t="s">
        <v>123</v>
      </c>
      <c r="F144" t="s">
        <v>639</v>
      </c>
      <c r="G144" t="s">
        <v>350</v>
      </c>
      <c r="H144" t="s">
        <v>628</v>
      </c>
      <c r="I144" t="s">
        <v>207</v>
      </c>
      <c r="J144"/>
      <c r="K144" s="77">
        <v>4.75</v>
      </c>
      <c r="L144" t="s">
        <v>102</v>
      </c>
      <c r="M144" s="78">
        <v>3.6200000000000003E-2</v>
      </c>
      <c r="N144" s="78">
        <v>4.4699999999999997E-2</v>
      </c>
      <c r="O144" s="77">
        <v>132728.19</v>
      </c>
      <c r="P144" s="77">
        <v>99.56</v>
      </c>
      <c r="Q144" s="77">
        <v>0</v>
      </c>
      <c r="R144" s="77">
        <v>132.144185964</v>
      </c>
      <c r="S144" s="78">
        <v>1E-4</v>
      </c>
      <c r="T144" s="78">
        <f t="shared" si="2"/>
        <v>7.2399135659241961E-3</v>
      </c>
      <c r="U144" s="78">
        <f>R144/'סכום נכסי הקרן'!$C$42</f>
        <v>1.3674148351732823E-3</v>
      </c>
    </row>
    <row r="145" spans="2:21">
      <c r="B145" t="s">
        <v>640</v>
      </c>
      <c r="C145" t="s">
        <v>641</v>
      </c>
      <c r="D145" t="s">
        <v>100</v>
      </c>
      <c r="E145" t="s">
        <v>123</v>
      </c>
      <c r="F145" t="s">
        <v>642</v>
      </c>
      <c r="G145" t="s">
        <v>330</v>
      </c>
      <c r="H145" t="s">
        <v>643</v>
      </c>
      <c r="I145" t="s">
        <v>207</v>
      </c>
      <c r="J145"/>
      <c r="K145" s="77">
        <v>3.58</v>
      </c>
      <c r="L145" t="s">
        <v>102</v>
      </c>
      <c r="M145" s="78">
        <v>2.75E-2</v>
      </c>
      <c r="N145" s="78">
        <v>3.9E-2</v>
      </c>
      <c r="O145" s="77">
        <v>87794.93</v>
      </c>
      <c r="P145" s="77">
        <v>106.24</v>
      </c>
      <c r="Q145" s="77">
        <v>2.9268800000000001</v>
      </c>
      <c r="R145" s="77">
        <v>96.200213632000001</v>
      </c>
      <c r="S145" s="78">
        <v>1E-4</v>
      </c>
      <c r="T145" s="78">
        <f t="shared" si="2"/>
        <v>5.2706157795611589E-3</v>
      </c>
      <c r="U145" s="78">
        <f>R145/'סכום נכסי הקרן'!$C$42</f>
        <v>9.9547020027860125E-4</v>
      </c>
    </row>
    <row r="146" spans="2:21">
      <c r="B146" t="s">
        <v>644</v>
      </c>
      <c r="C146" t="s">
        <v>645</v>
      </c>
      <c r="D146" t="s">
        <v>100</v>
      </c>
      <c r="E146" t="s">
        <v>123</v>
      </c>
      <c r="F146" t="s">
        <v>646</v>
      </c>
      <c r="G146" t="s">
        <v>647</v>
      </c>
      <c r="H146" t="s">
        <v>648</v>
      </c>
      <c r="I146" t="s">
        <v>149</v>
      </c>
      <c r="J146"/>
      <c r="K146" s="77">
        <v>4.04</v>
      </c>
      <c r="L146" t="s">
        <v>102</v>
      </c>
      <c r="M146" s="78">
        <v>3.2500000000000001E-2</v>
      </c>
      <c r="N146" s="78">
        <v>4.82E-2</v>
      </c>
      <c r="O146" s="77">
        <v>32215.81</v>
      </c>
      <c r="P146" s="77">
        <v>99.9</v>
      </c>
      <c r="Q146" s="77">
        <v>0</v>
      </c>
      <c r="R146" s="77">
        <v>32.183594190000001</v>
      </c>
      <c r="S146" s="78">
        <v>1E-4</v>
      </c>
      <c r="T146" s="78">
        <f t="shared" si="2"/>
        <v>1.7632742483264306E-3</v>
      </c>
      <c r="U146" s="78">
        <f>R146/'סכום נכסי הקרן'!$C$42</f>
        <v>3.3303261754241557E-4</v>
      </c>
    </row>
    <row r="147" spans="2:21">
      <c r="B147" t="s">
        <v>649</v>
      </c>
      <c r="C147" t="s">
        <v>650</v>
      </c>
      <c r="D147" t="s">
        <v>100</v>
      </c>
      <c r="E147" t="s">
        <v>123</v>
      </c>
      <c r="F147" t="s">
        <v>633</v>
      </c>
      <c r="G147" t="s">
        <v>615</v>
      </c>
      <c r="H147" t="s">
        <v>648</v>
      </c>
      <c r="I147" t="s">
        <v>149</v>
      </c>
      <c r="J147"/>
      <c r="K147" s="77">
        <v>3.08</v>
      </c>
      <c r="L147" t="s">
        <v>102</v>
      </c>
      <c r="M147" s="78">
        <v>3.2800000000000003E-2</v>
      </c>
      <c r="N147" s="78">
        <v>7.6600000000000001E-2</v>
      </c>
      <c r="O147" s="77">
        <v>62582.07</v>
      </c>
      <c r="P147" s="77">
        <v>99.89</v>
      </c>
      <c r="Q147" s="77">
        <v>0</v>
      </c>
      <c r="R147" s="77">
        <v>62.513229723000002</v>
      </c>
      <c r="S147" s="78">
        <v>0</v>
      </c>
      <c r="T147" s="78">
        <f t="shared" si="2"/>
        <v>3.4249738391410006E-3</v>
      </c>
      <c r="U147" s="78">
        <f>R147/'סכום נכסי הקרן'!$C$42</f>
        <v>6.4688065611235646E-4</v>
      </c>
    </row>
    <row r="148" spans="2:21">
      <c r="B148" t="s">
        <v>651</v>
      </c>
      <c r="C148" t="s">
        <v>652</v>
      </c>
      <c r="D148" t="s">
        <v>100</v>
      </c>
      <c r="E148" t="s">
        <v>123</v>
      </c>
      <c r="F148" t="s">
        <v>633</v>
      </c>
      <c r="G148" t="s">
        <v>615</v>
      </c>
      <c r="H148" t="s">
        <v>648</v>
      </c>
      <c r="I148" t="s">
        <v>149</v>
      </c>
      <c r="J148"/>
      <c r="K148" s="77">
        <v>2.4</v>
      </c>
      <c r="L148" t="s">
        <v>102</v>
      </c>
      <c r="M148" s="78">
        <v>0.04</v>
      </c>
      <c r="N148" s="78">
        <v>7.3700000000000002E-2</v>
      </c>
      <c r="O148" s="77">
        <v>64042.18</v>
      </c>
      <c r="P148" s="77">
        <v>103.93</v>
      </c>
      <c r="Q148" s="77">
        <v>0</v>
      </c>
      <c r="R148" s="77">
        <v>66.559037673999995</v>
      </c>
      <c r="S148" s="78">
        <v>0</v>
      </c>
      <c r="T148" s="78">
        <f t="shared" si="2"/>
        <v>3.6466355010286349E-3</v>
      </c>
      <c r="U148" s="78">
        <f>R148/'סכום נכסי הקרן'!$C$42</f>
        <v>6.8874627261376333E-4</v>
      </c>
    </row>
    <row r="149" spans="2:21">
      <c r="B149" t="s">
        <v>653</v>
      </c>
      <c r="C149" t="s">
        <v>654</v>
      </c>
      <c r="D149" t="s">
        <v>100</v>
      </c>
      <c r="E149" t="s">
        <v>123</v>
      </c>
      <c r="F149" t="s">
        <v>633</v>
      </c>
      <c r="G149" t="s">
        <v>615</v>
      </c>
      <c r="H149" t="s">
        <v>648</v>
      </c>
      <c r="I149" t="s">
        <v>149</v>
      </c>
      <c r="J149"/>
      <c r="K149" s="77">
        <v>4.9400000000000004</v>
      </c>
      <c r="L149" t="s">
        <v>102</v>
      </c>
      <c r="M149" s="78">
        <v>1.7899999999999999E-2</v>
      </c>
      <c r="N149" s="78">
        <v>7.1900000000000006E-2</v>
      </c>
      <c r="O149" s="77">
        <v>23833.38</v>
      </c>
      <c r="P149" s="77">
        <v>85.02</v>
      </c>
      <c r="Q149" s="77">
        <v>6.1484800000000002</v>
      </c>
      <c r="R149" s="77">
        <v>26.411619676000001</v>
      </c>
      <c r="S149" s="78">
        <v>0</v>
      </c>
      <c r="T149" s="78">
        <f t="shared" si="2"/>
        <v>1.4470394001473228E-3</v>
      </c>
      <c r="U149" s="78">
        <f>R149/'סכום נכסי הקרן'!$C$42</f>
        <v>2.7330480189083708E-4</v>
      </c>
    </row>
    <row r="150" spans="2:21">
      <c r="B150" t="s">
        <v>655</v>
      </c>
      <c r="C150" t="s">
        <v>656</v>
      </c>
      <c r="D150" t="s">
        <v>100</v>
      </c>
      <c r="E150" t="s">
        <v>123</v>
      </c>
      <c r="F150" t="s">
        <v>636</v>
      </c>
      <c r="G150" t="s">
        <v>350</v>
      </c>
      <c r="H150" t="s">
        <v>643</v>
      </c>
      <c r="I150" t="s">
        <v>207</v>
      </c>
      <c r="J150"/>
      <c r="K150" s="77">
        <v>2.78</v>
      </c>
      <c r="L150" t="s">
        <v>102</v>
      </c>
      <c r="M150" s="78">
        <v>3.3000000000000002E-2</v>
      </c>
      <c r="N150" s="78">
        <v>4.6800000000000001E-2</v>
      </c>
      <c r="O150" s="77">
        <v>80906.02</v>
      </c>
      <c r="P150" s="77">
        <v>107.69</v>
      </c>
      <c r="Q150" s="77">
        <v>0</v>
      </c>
      <c r="R150" s="77">
        <v>87.127692937999996</v>
      </c>
      <c r="S150" s="78">
        <v>1E-4</v>
      </c>
      <c r="T150" s="78">
        <f t="shared" si="2"/>
        <v>4.7735506595905156E-3</v>
      </c>
      <c r="U150" s="78">
        <f>R150/'סכום נכסי הקרן'!$C$42</f>
        <v>9.0158866248039697E-4</v>
      </c>
    </row>
    <row r="151" spans="2:21">
      <c r="B151" t="s">
        <v>657</v>
      </c>
      <c r="C151" t="s">
        <v>658</v>
      </c>
      <c r="D151" t="s">
        <v>100</v>
      </c>
      <c r="E151" t="s">
        <v>123</v>
      </c>
      <c r="F151" t="s">
        <v>636</v>
      </c>
      <c r="G151" t="s">
        <v>350</v>
      </c>
      <c r="H151" t="s">
        <v>643</v>
      </c>
      <c r="I151" t="s">
        <v>207</v>
      </c>
      <c r="J151"/>
      <c r="K151" s="77">
        <v>3.02</v>
      </c>
      <c r="L151" t="s">
        <v>102</v>
      </c>
      <c r="M151" s="78">
        <v>3.6499999999999998E-2</v>
      </c>
      <c r="N151" s="78">
        <v>4.7600000000000003E-2</v>
      </c>
      <c r="O151" s="77">
        <v>26506.84</v>
      </c>
      <c r="P151" s="77">
        <v>101</v>
      </c>
      <c r="Q151" s="77">
        <v>0</v>
      </c>
      <c r="R151" s="77">
        <v>26.771908400000001</v>
      </c>
      <c r="S151" s="78">
        <v>1E-4</v>
      </c>
      <c r="T151" s="78">
        <f t="shared" si="2"/>
        <v>1.4667788930467511E-3</v>
      </c>
      <c r="U151" s="78">
        <f>R151/'סכום נכסי הקרן'!$C$42</f>
        <v>2.770330336140055E-4</v>
      </c>
    </row>
    <row r="152" spans="2:21">
      <c r="B152" t="s">
        <v>659</v>
      </c>
      <c r="C152" t="s">
        <v>660</v>
      </c>
      <c r="D152" t="s">
        <v>100</v>
      </c>
      <c r="E152" t="s">
        <v>123</v>
      </c>
      <c r="F152" t="s">
        <v>661</v>
      </c>
      <c r="G152" t="s">
        <v>350</v>
      </c>
      <c r="H152" t="s">
        <v>643</v>
      </c>
      <c r="I152" t="s">
        <v>207</v>
      </c>
      <c r="J152"/>
      <c r="K152" s="77">
        <v>2.2599999999999998</v>
      </c>
      <c r="L152" t="s">
        <v>102</v>
      </c>
      <c r="M152" s="78">
        <v>1E-3</v>
      </c>
      <c r="N152" s="78">
        <v>3.3300000000000003E-2</v>
      </c>
      <c r="O152" s="77">
        <v>79724.27</v>
      </c>
      <c r="P152" s="77">
        <v>103.63</v>
      </c>
      <c r="Q152" s="77">
        <v>0</v>
      </c>
      <c r="R152" s="77">
        <v>82.618261000999993</v>
      </c>
      <c r="S152" s="78">
        <v>1E-4</v>
      </c>
      <c r="T152" s="78">
        <f t="shared" si="2"/>
        <v>4.526487974107006E-3</v>
      </c>
      <c r="U152" s="78">
        <f>R152/'סכום נכסי הקרן'!$C$42</f>
        <v>8.5492551128782109E-4</v>
      </c>
    </row>
    <row r="153" spans="2:21">
      <c r="B153" t="s">
        <v>662</v>
      </c>
      <c r="C153" t="s">
        <v>663</v>
      </c>
      <c r="D153" t="s">
        <v>100</v>
      </c>
      <c r="E153" t="s">
        <v>123</v>
      </c>
      <c r="F153" t="s">
        <v>661</v>
      </c>
      <c r="G153" t="s">
        <v>350</v>
      </c>
      <c r="H153" t="s">
        <v>643</v>
      </c>
      <c r="I153" t="s">
        <v>207</v>
      </c>
      <c r="J153"/>
      <c r="K153" s="77">
        <v>4.97</v>
      </c>
      <c r="L153" t="s">
        <v>102</v>
      </c>
      <c r="M153" s="78">
        <v>3.0000000000000001E-3</v>
      </c>
      <c r="N153" s="78">
        <v>3.9699999999999999E-2</v>
      </c>
      <c r="O153" s="77">
        <v>44959.34</v>
      </c>
      <c r="P153" s="77">
        <v>91.94</v>
      </c>
      <c r="Q153" s="77">
        <v>7.4319999999999997E-2</v>
      </c>
      <c r="R153" s="77">
        <v>41.409937196000001</v>
      </c>
      <c r="S153" s="78">
        <v>1E-4</v>
      </c>
      <c r="T153" s="78">
        <f t="shared" si="2"/>
        <v>2.268766982688629E-3</v>
      </c>
      <c r="U153" s="78">
        <f>R153/'סכום נכסי הקרן'!$C$42</f>
        <v>4.2850589325837247E-4</v>
      </c>
    </row>
    <row r="154" spans="2:21">
      <c r="B154" t="s">
        <v>664</v>
      </c>
      <c r="C154" t="s">
        <v>665</v>
      </c>
      <c r="D154" t="s">
        <v>100</v>
      </c>
      <c r="E154" t="s">
        <v>123</v>
      </c>
      <c r="F154" t="s">
        <v>661</v>
      </c>
      <c r="G154" t="s">
        <v>350</v>
      </c>
      <c r="H154" t="s">
        <v>643</v>
      </c>
      <c r="I154" t="s">
        <v>207</v>
      </c>
      <c r="J154"/>
      <c r="K154" s="77">
        <v>3.49</v>
      </c>
      <c r="L154" t="s">
        <v>102</v>
      </c>
      <c r="M154" s="78">
        <v>3.0000000000000001E-3</v>
      </c>
      <c r="N154" s="78">
        <v>3.9600000000000003E-2</v>
      </c>
      <c r="O154" s="77">
        <v>65299.82</v>
      </c>
      <c r="P154" s="77">
        <v>94.81</v>
      </c>
      <c r="Q154" s="77">
        <v>0.10523</v>
      </c>
      <c r="R154" s="77">
        <v>62.015989341999997</v>
      </c>
      <c r="S154" s="78">
        <v>1E-4</v>
      </c>
      <c r="T154" s="78">
        <f t="shared" si="2"/>
        <v>3.3977310410287327E-3</v>
      </c>
      <c r="U154" s="78">
        <f>R154/'סכום נכסי הקרן'!$C$42</f>
        <v>6.4173526232399981E-4</v>
      </c>
    </row>
    <row r="155" spans="2:21">
      <c r="B155" t="s">
        <v>666</v>
      </c>
      <c r="C155" t="s">
        <v>667</v>
      </c>
      <c r="D155" t="s">
        <v>100</v>
      </c>
      <c r="E155" t="s">
        <v>123</v>
      </c>
      <c r="F155" t="s">
        <v>661</v>
      </c>
      <c r="G155" t="s">
        <v>350</v>
      </c>
      <c r="H155" t="s">
        <v>643</v>
      </c>
      <c r="I155" t="s">
        <v>207</v>
      </c>
      <c r="J155"/>
      <c r="K155" s="77">
        <v>3</v>
      </c>
      <c r="L155" t="s">
        <v>102</v>
      </c>
      <c r="M155" s="78">
        <v>3.0000000000000001E-3</v>
      </c>
      <c r="N155" s="78">
        <v>3.8899999999999997E-2</v>
      </c>
      <c r="O155" s="77">
        <v>25134.71</v>
      </c>
      <c r="P155" s="77">
        <v>92.74</v>
      </c>
      <c r="Q155" s="77">
        <v>3.8929999999999999E-2</v>
      </c>
      <c r="R155" s="77">
        <v>23.348860053999999</v>
      </c>
      <c r="S155" s="78">
        <v>1E-4</v>
      </c>
      <c r="T155" s="78">
        <f t="shared" si="2"/>
        <v>1.2792369745262399E-3</v>
      </c>
      <c r="U155" s="78">
        <f>R155/'סכום נכסי הקרן'!$C$42</f>
        <v>2.4161167129155769E-4</v>
      </c>
    </row>
    <row r="156" spans="2:21">
      <c r="B156" t="s">
        <v>668</v>
      </c>
      <c r="C156" t="s">
        <v>669</v>
      </c>
      <c r="D156" t="s">
        <v>100</v>
      </c>
      <c r="E156" t="s">
        <v>123</v>
      </c>
      <c r="F156" t="s">
        <v>670</v>
      </c>
      <c r="G156" t="s">
        <v>671</v>
      </c>
      <c r="H156" t="s">
        <v>3309</v>
      </c>
      <c r="I156" t="s">
        <v>210</v>
      </c>
      <c r="J156"/>
      <c r="K156" s="77">
        <v>3.02</v>
      </c>
      <c r="L156" t="s">
        <v>102</v>
      </c>
      <c r="M156" s="78">
        <v>1.4800000000000001E-2</v>
      </c>
      <c r="N156" s="78">
        <v>4.7E-2</v>
      </c>
      <c r="O156" s="77">
        <v>132834.95000000001</v>
      </c>
      <c r="P156" s="77">
        <v>99.6</v>
      </c>
      <c r="Q156" s="77">
        <v>0</v>
      </c>
      <c r="R156" s="77">
        <v>132.30361020000001</v>
      </c>
      <c r="S156" s="78">
        <v>2.0000000000000001E-4</v>
      </c>
      <c r="T156" s="78">
        <f t="shared" si="2"/>
        <v>7.2486480984390658E-3</v>
      </c>
      <c r="U156" s="78">
        <f>R156/'סכום נכסי הקרן'!$C$42</f>
        <v>1.3690645412409556E-3</v>
      </c>
    </row>
    <row r="157" spans="2:21">
      <c r="B157" t="s">
        <v>672</v>
      </c>
      <c r="C157" t="s">
        <v>673</v>
      </c>
      <c r="D157" t="s">
        <v>100</v>
      </c>
      <c r="E157" t="s">
        <v>123</v>
      </c>
      <c r="F157" t="s">
        <v>3310</v>
      </c>
      <c r="G157" t="s">
        <v>112</v>
      </c>
      <c r="H157" t="s">
        <v>3309</v>
      </c>
      <c r="I157" t="s">
        <v>210</v>
      </c>
      <c r="J157"/>
      <c r="K157" s="77">
        <v>1.26</v>
      </c>
      <c r="L157" t="s">
        <v>102</v>
      </c>
      <c r="M157" s="78">
        <v>4.9000000000000002E-2</v>
      </c>
      <c r="N157" s="78">
        <v>0</v>
      </c>
      <c r="O157" s="77">
        <v>21997.22</v>
      </c>
      <c r="P157" s="77">
        <v>22.6</v>
      </c>
      <c r="Q157" s="77">
        <v>0</v>
      </c>
      <c r="R157" s="77">
        <v>4.9713717199999996</v>
      </c>
      <c r="S157" s="78">
        <v>0</v>
      </c>
      <c r="T157" s="78">
        <f t="shared" si="2"/>
        <v>2.7237143499211745E-4</v>
      </c>
      <c r="U157" s="78">
        <f>R157/'סכום נכסי הקרן'!$C$42</f>
        <v>5.1443257919352375E-5</v>
      </c>
    </row>
    <row r="158" spans="2:21">
      <c r="B158" t="s">
        <v>676</v>
      </c>
      <c r="C158" t="s">
        <v>677</v>
      </c>
      <c r="D158" t="s">
        <v>100</v>
      </c>
      <c r="E158" t="s">
        <v>123</v>
      </c>
      <c r="F158" t="s">
        <v>678</v>
      </c>
      <c r="G158" t="s">
        <v>350</v>
      </c>
      <c r="H158" t="s">
        <v>3309</v>
      </c>
      <c r="I158" t="s">
        <v>210</v>
      </c>
      <c r="J158"/>
      <c r="K158" s="77">
        <v>3.25</v>
      </c>
      <c r="L158" t="s">
        <v>102</v>
      </c>
      <c r="M158" s="78">
        <v>1.9E-2</v>
      </c>
      <c r="N158" s="78">
        <v>3.5200000000000002E-2</v>
      </c>
      <c r="O158" s="77">
        <v>64523.57</v>
      </c>
      <c r="P158" s="77">
        <v>101.4</v>
      </c>
      <c r="Q158" s="77">
        <v>1.71428</v>
      </c>
      <c r="R158" s="77">
        <v>67.141179980000004</v>
      </c>
      <c r="S158" s="78">
        <v>1E-4</v>
      </c>
      <c r="T158" s="78">
        <f t="shared" si="2"/>
        <v>3.6785299044619878E-3</v>
      </c>
      <c r="U158" s="78">
        <f>R158/'סכום נכסי הקרן'!$C$42</f>
        <v>6.9477022304033191E-4</v>
      </c>
    </row>
    <row r="159" spans="2:21">
      <c r="B159" t="s">
        <v>679</v>
      </c>
      <c r="C159" t="s">
        <v>680</v>
      </c>
      <c r="D159" t="s">
        <v>100</v>
      </c>
      <c r="E159" t="s">
        <v>123</v>
      </c>
      <c r="F159" t="s">
        <v>681</v>
      </c>
      <c r="G159" t="s">
        <v>330</v>
      </c>
      <c r="H159" t="s">
        <v>3309</v>
      </c>
      <c r="I159" t="s">
        <v>210</v>
      </c>
      <c r="J159"/>
      <c r="K159" s="77">
        <v>2.36</v>
      </c>
      <c r="L159" t="s">
        <v>102</v>
      </c>
      <c r="M159" s="78">
        <v>1.6400000000000001E-2</v>
      </c>
      <c r="N159" s="78">
        <v>3.6499999999999998E-2</v>
      </c>
      <c r="O159" s="77">
        <v>28352.85</v>
      </c>
      <c r="P159" s="77">
        <v>106.4</v>
      </c>
      <c r="Q159" s="77">
        <v>1.28203</v>
      </c>
      <c r="R159" s="77">
        <v>31.449462400000002</v>
      </c>
      <c r="S159" s="78">
        <v>1E-4</v>
      </c>
      <c r="T159" s="78">
        <f t="shared" si="2"/>
        <v>1.7230526474529334E-3</v>
      </c>
      <c r="U159" s="78">
        <f>R159/'סכום נכסי הקרן'!$C$42</f>
        <v>3.2543589511913924E-4</v>
      </c>
    </row>
    <row r="160" spans="2:21">
      <c r="B160" s="79" t="s">
        <v>251</v>
      </c>
      <c r="C160" s="16"/>
      <c r="D160" s="16"/>
      <c r="E160" s="16"/>
      <c r="F160" s="16"/>
      <c r="K160" s="81">
        <v>4</v>
      </c>
      <c r="N160" s="80">
        <v>5.9700000000000003E-2</v>
      </c>
      <c r="O160" s="81">
        <f>SUM(O161:O220)</f>
        <v>2395901.1800000006</v>
      </c>
      <c r="Q160" s="81">
        <f t="shared" ref="Q160:R160" si="3">SUM(Q161:Q220)</f>
        <v>9.9152500000000003</v>
      </c>
      <c r="R160" s="81">
        <f t="shared" si="3"/>
        <v>2197.744801633</v>
      </c>
      <c r="T160" s="80">
        <f t="shared" si="2"/>
        <v>0.12041000735451879</v>
      </c>
      <c r="U160" s="80">
        <f>R160/'סכום נכסי הקרן'!$C$42</f>
        <v>2.2742043652958292E-2</v>
      </c>
    </row>
    <row r="161" spans="2:21">
      <c r="B161" t="s">
        <v>682</v>
      </c>
      <c r="C161" t="s">
        <v>683</v>
      </c>
      <c r="D161" t="s">
        <v>100</v>
      </c>
      <c r="E161" t="s">
        <v>123</v>
      </c>
      <c r="F161" t="s">
        <v>684</v>
      </c>
      <c r="G161" t="s">
        <v>685</v>
      </c>
      <c r="H161" t="s">
        <v>206</v>
      </c>
      <c r="I161" t="s">
        <v>207</v>
      </c>
      <c r="J161"/>
      <c r="K161" s="77">
        <v>0.17</v>
      </c>
      <c r="L161" t="s">
        <v>102</v>
      </c>
      <c r="M161" s="78">
        <v>5.7000000000000002E-2</v>
      </c>
      <c r="N161" s="78">
        <v>1.0800000000000001E-2</v>
      </c>
      <c r="O161" s="77">
        <v>0.01</v>
      </c>
      <c r="P161" s="77">
        <v>102.66</v>
      </c>
      <c r="Q161" s="77">
        <v>0</v>
      </c>
      <c r="R161" s="77">
        <v>1.0266E-5</v>
      </c>
      <c r="S161" s="78">
        <v>0</v>
      </c>
      <c r="T161" s="78">
        <f t="shared" si="2"/>
        <v>5.6245344526944323E-10</v>
      </c>
      <c r="U161" s="78">
        <f>R161/'סכום נכסי הקרן'!$C$42</f>
        <v>1.0623154242830819E-10</v>
      </c>
    </row>
    <row r="162" spans="2:21">
      <c r="B162" t="s">
        <v>686</v>
      </c>
      <c r="C162" t="s">
        <v>687</v>
      </c>
      <c r="D162" t="s">
        <v>100</v>
      </c>
      <c r="E162" t="s">
        <v>123</v>
      </c>
      <c r="F162" t="s">
        <v>364</v>
      </c>
      <c r="G162" t="s">
        <v>350</v>
      </c>
      <c r="H162" t="s">
        <v>365</v>
      </c>
      <c r="I162" t="s">
        <v>207</v>
      </c>
      <c r="J162"/>
      <c r="K162" s="77">
        <v>5.8</v>
      </c>
      <c r="L162" t="s">
        <v>102</v>
      </c>
      <c r="M162" s="78">
        <v>2.5499999999999998E-2</v>
      </c>
      <c r="N162" s="78">
        <v>5.57E-2</v>
      </c>
      <c r="O162" s="77">
        <v>119838.75</v>
      </c>
      <c r="P162" s="77">
        <v>84.91</v>
      </c>
      <c r="Q162" s="77">
        <v>0</v>
      </c>
      <c r="R162" s="77">
        <v>101.755082625</v>
      </c>
      <c r="S162" s="78">
        <v>1E-4</v>
      </c>
      <c r="T162" s="78">
        <f t="shared" si="2"/>
        <v>5.5749558538971469E-3</v>
      </c>
      <c r="U162" s="78">
        <f>R162/'סכום נכסי הקרן'!$C$42</f>
        <v>1.0529514296876773E-3</v>
      </c>
    </row>
    <row r="163" spans="2:21">
      <c r="B163" t="s">
        <v>688</v>
      </c>
      <c r="C163" t="s">
        <v>689</v>
      </c>
      <c r="D163" t="s">
        <v>100</v>
      </c>
      <c r="E163" t="s">
        <v>123</v>
      </c>
      <c r="F163" t="s">
        <v>690</v>
      </c>
      <c r="G163" t="s">
        <v>435</v>
      </c>
      <c r="H163" t="s">
        <v>373</v>
      </c>
      <c r="I163" t="s">
        <v>149</v>
      </c>
      <c r="J163"/>
      <c r="K163" s="77">
        <v>5.39</v>
      </c>
      <c r="L163" t="s">
        <v>102</v>
      </c>
      <c r="M163" s="78">
        <v>1.95E-2</v>
      </c>
      <c r="N163" s="78">
        <v>5.3600000000000002E-2</v>
      </c>
      <c r="O163" s="77">
        <v>1023.55</v>
      </c>
      <c r="P163" s="77">
        <v>83.94</v>
      </c>
      <c r="Q163" s="77">
        <v>0</v>
      </c>
      <c r="R163" s="77">
        <v>0.85916786999999994</v>
      </c>
      <c r="S163" s="78">
        <v>0</v>
      </c>
      <c r="T163" s="78">
        <f t="shared" si="2"/>
        <v>4.7072075642539357E-5</v>
      </c>
      <c r="U163" s="78">
        <f>R163/'סכום נכסי הקרן'!$C$42</f>
        <v>8.8905832880327467E-6</v>
      </c>
    </row>
    <row r="164" spans="2:21">
      <c r="B164" t="s">
        <v>691</v>
      </c>
      <c r="C164" t="s">
        <v>692</v>
      </c>
      <c r="D164" t="s">
        <v>100</v>
      </c>
      <c r="E164" t="s">
        <v>123</v>
      </c>
      <c r="F164" t="s">
        <v>693</v>
      </c>
      <c r="G164" t="s">
        <v>350</v>
      </c>
      <c r="H164" t="s">
        <v>365</v>
      </c>
      <c r="I164" t="s">
        <v>207</v>
      </c>
      <c r="J164"/>
      <c r="K164" s="77">
        <v>1.06</v>
      </c>
      <c r="L164" t="s">
        <v>102</v>
      </c>
      <c r="M164" s="78">
        <v>2.5499999999999998E-2</v>
      </c>
      <c r="N164" s="78">
        <v>5.2600000000000001E-2</v>
      </c>
      <c r="O164" s="77">
        <v>19207.259999999998</v>
      </c>
      <c r="P164" s="77">
        <v>97.92</v>
      </c>
      <c r="Q164" s="77">
        <v>0</v>
      </c>
      <c r="R164" s="77">
        <v>18.807748992</v>
      </c>
      <c r="S164" s="78">
        <v>1E-4</v>
      </c>
      <c r="T164" s="78">
        <f t="shared" si="2"/>
        <v>1.0304386536443891E-3</v>
      </c>
      <c r="U164" s="78">
        <f>R164/'סכום נכסי הקרן'!$C$42</f>
        <v>1.946207076782212E-4</v>
      </c>
    </row>
    <row r="165" spans="2:21">
      <c r="B165" t="s">
        <v>694</v>
      </c>
      <c r="C165" t="s">
        <v>695</v>
      </c>
      <c r="D165" t="s">
        <v>100</v>
      </c>
      <c r="E165" t="s">
        <v>123</v>
      </c>
      <c r="F165" t="s">
        <v>465</v>
      </c>
      <c r="G165" t="s">
        <v>127</v>
      </c>
      <c r="H165" t="s">
        <v>365</v>
      </c>
      <c r="I165" t="s">
        <v>207</v>
      </c>
      <c r="J165"/>
      <c r="K165" s="77">
        <v>1.43</v>
      </c>
      <c r="L165" t="s">
        <v>102</v>
      </c>
      <c r="M165" s="78">
        <v>2.7E-2</v>
      </c>
      <c r="N165" s="78">
        <v>5.7200000000000001E-2</v>
      </c>
      <c r="O165" s="77">
        <v>686.63</v>
      </c>
      <c r="P165" s="77">
        <v>96.02</v>
      </c>
      <c r="Q165" s="77">
        <v>0</v>
      </c>
      <c r="R165" s="77">
        <v>0.65930212600000004</v>
      </c>
      <c r="S165" s="78">
        <v>0</v>
      </c>
      <c r="T165" s="78">
        <f t="shared" si="2"/>
        <v>3.6121834428420866E-5</v>
      </c>
      <c r="U165" s="78">
        <f>R165/'סכום נכסי הקרן'!$C$42</f>
        <v>6.8223925356753163E-6</v>
      </c>
    </row>
    <row r="166" spans="2:21">
      <c r="B166" t="s">
        <v>696</v>
      </c>
      <c r="C166" t="s">
        <v>697</v>
      </c>
      <c r="D166" t="s">
        <v>100</v>
      </c>
      <c r="E166" t="s">
        <v>123</v>
      </c>
      <c r="F166" t="s">
        <v>465</v>
      </c>
      <c r="G166" t="s">
        <v>127</v>
      </c>
      <c r="H166" t="s">
        <v>365</v>
      </c>
      <c r="I166" t="s">
        <v>207</v>
      </c>
      <c r="J166"/>
      <c r="K166" s="77">
        <v>3.71</v>
      </c>
      <c r="L166" t="s">
        <v>102</v>
      </c>
      <c r="M166" s="78">
        <v>4.5600000000000002E-2</v>
      </c>
      <c r="N166" s="78">
        <v>5.6399999999999999E-2</v>
      </c>
      <c r="O166" s="77">
        <v>29375.15</v>
      </c>
      <c r="P166" s="77">
        <v>96.5</v>
      </c>
      <c r="Q166" s="77">
        <v>0</v>
      </c>
      <c r="R166" s="77">
        <v>28.347019750000001</v>
      </c>
      <c r="S166" s="78">
        <v>1E-4</v>
      </c>
      <c r="T166" s="78">
        <f t="shared" si="2"/>
        <v>1.5530760687228183E-3</v>
      </c>
      <c r="U166" s="78">
        <f>R166/'סכום נכסי הקרן'!$C$42</f>
        <v>2.9333212851044376E-4</v>
      </c>
    </row>
    <row r="167" spans="2:21">
      <c r="B167" t="s">
        <v>698</v>
      </c>
      <c r="C167" t="s">
        <v>699</v>
      </c>
      <c r="D167" t="s">
        <v>100</v>
      </c>
      <c r="E167" t="s">
        <v>123</v>
      </c>
      <c r="F167" t="s">
        <v>482</v>
      </c>
      <c r="G167" t="s">
        <v>132</v>
      </c>
      <c r="H167" t="s">
        <v>483</v>
      </c>
      <c r="I167" t="s">
        <v>149</v>
      </c>
      <c r="J167"/>
      <c r="K167" s="77">
        <v>8.61</v>
      </c>
      <c r="L167" t="s">
        <v>102</v>
      </c>
      <c r="M167" s="78">
        <v>2.7900000000000001E-2</v>
      </c>
      <c r="N167" s="78">
        <v>5.4899999999999997E-2</v>
      </c>
      <c r="O167" s="77">
        <v>28658.95</v>
      </c>
      <c r="P167" s="77">
        <v>80.599999999999994</v>
      </c>
      <c r="Q167" s="77">
        <v>0</v>
      </c>
      <c r="R167" s="77">
        <v>23.0991137</v>
      </c>
      <c r="S167" s="78">
        <v>1E-4</v>
      </c>
      <c r="T167" s="78">
        <f t="shared" si="2"/>
        <v>1.2655538752421192E-3</v>
      </c>
      <c r="U167" s="78">
        <f>R167/'סכום נכסי הקרן'!$C$42</f>
        <v>2.3902732096998491E-4</v>
      </c>
    </row>
    <row r="168" spans="2:21">
      <c r="B168" t="s">
        <v>700</v>
      </c>
      <c r="C168" t="s">
        <v>701</v>
      </c>
      <c r="D168" t="s">
        <v>100</v>
      </c>
      <c r="E168" t="s">
        <v>123</v>
      </c>
      <c r="F168" t="s">
        <v>702</v>
      </c>
      <c r="G168" t="s">
        <v>128</v>
      </c>
      <c r="H168" t="s">
        <v>483</v>
      </c>
      <c r="I168" t="s">
        <v>149</v>
      </c>
      <c r="J168"/>
      <c r="K168" s="77">
        <v>1.51</v>
      </c>
      <c r="L168" t="s">
        <v>102</v>
      </c>
      <c r="M168" s="78">
        <v>6.0999999999999999E-2</v>
      </c>
      <c r="N168" s="78">
        <v>6.0100000000000001E-2</v>
      </c>
      <c r="O168" s="77">
        <v>61412.03</v>
      </c>
      <c r="P168" s="77">
        <v>102.98</v>
      </c>
      <c r="Q168" s="77">
        <v>0</v>
      </c>
      <c r="R168" s="77">
        <v>63.242108494</v>
      </c>
      <c r="S168" s="78">
        <v>2.0000000000000001E-4</v>
      </c>
      <c r="T168" s="78">
        <f t="shared" si="2"/>
        <v>3.4649076376927937E-3</v>
      </c>
      <c r="U168" s="78">
        <f>R168/'סכום נכסי הקרן'!$C$42</f>
        <v>6.5442302081979652E-4</v>
      </c>
    </row>
    <row r="169" spans="2:21">
      <c r="B169" t="s">
        <v>703</v>
      </c>
      <c r="C169" t="s">
        <v>704</v>
      </c>
      <c r="D169" t="s">
        <v>100</v>
      </c>
      <c r="E169" t="s">
        <v>123</v>
      </c>
      <c r="F169" t="s">
        <v>516</v>
      </c>
      <c r="G169" t="s">
        <v>435</v>
      </c>
      <c r="H169" t="s">
        <v>483</v>
      </c>
      <c r="I169" t="s">
        <v>149</v>
      </c>
      <c r="J169"/>
      <c r="K169" s="77">
        <v>7.21</v>
      </c>
      <c r="L169" t="s">
        <v>102</v>
      </c>
      <c r="M169" s="78">
        <v>3.0499999999999999E-2</v>
      </c>
      <c r="N169" s="78">
        <v>5.62E-2</v>
      </c>
      <c r="O169" s="77">
        <v>51015.11</v>
      </c>
      <c r="P169" s="77">
        <v>84.73</v>
      </c>
      <c r="Q169" s="77">
        <v>0</v>
      </c>
      <c r="R169" s="77">
        <v>43.225102702999997</v>
      </c>
      <c r="S169" s="78">
        <v>1E-4</v>
      </c>
      <c r="T169" s="78">
        <f t="shared" si="2"/>
        <v>2.3682162417132157E-3</v>
      </c>
      <c r="U169" s="78">
        <f>R169/'סכום נכסי הקרן'!$C$42</f>
        <v>4.4728904459007633E-4</v>
      </c>
    </row>
    <row r="170" spans="2:21">
      <c r="B170" t="s">
        <v>705</v>
      </c>
      <c r="C170" t="s">
        <v>706</v>
      </c>
      <c r="D170" t="s">
        <v>100</v>
      </c>
      <c r="E170" t="s">
        <v>123</v>
      </c>
      <c r="F170" t="s">
        <v>516</v>
      </c>
      <c r="G170" t="s">
        <v>435</v>
      </c>
      <c r="H170" t="s">
        <v>483</v>
      </c>
      <c r="I170" t="s">
        <v>149</v>
      </c>
      <c r="J170"/>
      <c r="K170" s="77">
        <v>2.65</v>
      </c>
      <c r="L170" t="s">
        <v>102</v>
      </c>
      <c r="M170" s="78">
        <v>2.9100000000000001E-2</v>
      </c>
      <c r="N170" s="78">
        <v>5.1900000000000002E-2</v>
      </c>
      <c r="O170" s="77">
        <v>24318.76</v>
      </c>
      <c r="P170" s="77">
        <v>94.88</v>
      </c>
      <c r="Q170" s="77">
        <v>0</v>
      </c>
      <c r="R170" s="77">
        <v>23.073639488000001</v>
      </c>
      <c r="S170" s="78">
        <v>0</v>
      </c>
      <c r="T170" s="78">
        <f t="shared" si="2"/>
        <v>1.2641581945188655E-3</v>
      </c>
      <c r="U170" s="78">
        <f>R170/'סכום נכסי הקרן'!$C$42</f>
        <v>2.3876371636907847E-4</v>
      </c>
    </row>
    <row r="171" spans="2:21">
      <c r="B171" t="s">
        <v>707</v>
      </c>
      <c r="C171" t="s">
        <v>708</v>
      </c>
      <c r="D171" t="s">
        <v>100</v>
      </c>
      <c r="E171" t="s">
        <v>123</v>
      </c>
      <c r="F171" t="s">
        <v>516</v>
      </c>
      <c r="G171" t="s">
        <v>435</v>
      </c>
      <c r="H171" t="s">
        <v>483</v>
      </c>
      <c r="I171" t="s">
        <v>149</v>
      </c>
      <c r="J171"/>
      <c r="K171" s="77">
        <v>6.45</v>
      </c>
      <c r="L171" t="s">
        <v>102</v>
      </c>
      <c r="M171" s="78">
        <v>3.0499999999999999E-2</v>
      </c>
      <c r="N171" s="78">
        <v>5.5899999999999998E-2</v>
      </c>
      <c r="O171" s="77">
        <v>68587.149999999994</v>
      </c>
      <c r="P171" s="77">
        <v>86.53</v>
      </c>
      <c r="Q171" s="77">
        <v>0</v>
      </c>
      <c r="R171" s="77">
        <v>59.348460895000002</v>
      </c>
      <c r="S171" s="78">
        <v>1E-4</v>
      </c>
      <c r="T171" s="78">
        <f t="shared" si="2"/>
        <v>3.2515825347585793E-3</v>
      </c>
      <c r="U171" s="78">
        <f>R171/'סכום נכסי הקרן'!$C$42</f>
        <v>6.1413194444009185E-4</v>
      </c>
    </row>
    <row r="172" spans="2:21">
      <c r="B172" t="s">
        <v>709</v>
      </c>
      <c r="C172" t="s">
        <v>710</v>
      </c>
      <c r="D172" t="s">
        <v>100</v>
      </c>
      <c r="E172" t="s">
        <v>123</v>
      </c>
      <c r="F172" t="s">
        <v>516</v>
      </c>
      <c r="G172" t="s">
        <v>435</v>
      </c>
      <c r="H172" t="s">
        <v>483</v>
      </c>
      <c r="I172" t="s">
        <v>149</v>
      </c>
      <c r="J172"/>
      <c r="K172" s="77">
        <v>8.07</v>
      </c>
      <c r="L172" t="s">
        <v>102</v>
      </c>
      <c r="M172" s="78">
        <v>2.63E-2</v>
      </c>
      <c r="N172" s="78">
        <v>5.62E-2</v>
      </c>
      <c r="O172" s="77">
        <v>73694.429999999993</v>
      </c>
      <c r="P172" s="77">
        <v>79.77</v>
      </c>
      <c r="Q172" s="77">
        <v>0</v>
      </c>
      <c r="R172" s="77">
        <v>58.786046810999999</v>
      </c>
      <c r="S172" s="78">
        <v>1E-4</v>
      </c>
      <c r="T172" s="78">
        <f t="shared" si="2"/>
        <v>3.2207690008394423E-3</v>
      </c>
      <c r="U172" s="78">
        <f>R172/'סכום נכסי הקרן'!$C$42</f>
        <v>6.0831213968393322E-4</v>
      </c>
    </row>
    <row r="173" spans="2:21">
      <c r="B173" t="s">
        <v>711</v>
      </c>
      <c r="C173" t="s">
        <v>712</v>
      </c>
      <c r="D173" t="s">
        <v>100</v>
      </c>
      <c r="E173" t="s">
        <v>123</v>
      </c>
      <c r="F173" t="s">
        <v>525</v>
      </c>
      <c r="G173" t="s">
        <v>435</v>
      </c>
      <c r="H173" t="s">
        <v>483</v>
      </c>
      <c r="I173" t="s">
        <v>149</v>
      </c>
      <c r="J173"/>
      <c r="K173" s="77">
        <v>5.98</v>
      </c>
      <c r="L173" t="s">
        <v>102</v>
      </c>
      <c r="M173" s="78">
        <v>2.64E-2</v>
      </c>
      <c r="N173" s="78">
        <v>5.4699999999999999E-2</v>
      </c>
      <c r="O173" s="77">
        <v>125708.47</v>
      </c>
      <c r="P173" s="77">
        <v>85.2</v>
      </c>
      <c r="Q173" s="77">
        <v>1.6593500000000001</v>
      </c>
      <c r="R173" s="77">
        <v>108.76296644</v>
      </c>
      <c r="S173" s="78">
        <v>1E-4</v>
      </c>
      <c r="T173" s="78">
        <f t="shared" si="2"/>
        <v>5.9589036812685396E-3</v>
      </c>
      <c r="U173" s="78">
        <f>R173/'סכום נכסי הקרן'!$C$42</f>
        <v>1.1254683113188701E-3</v>
      </c>
    </row>
    <row r="174" spans="2:21">
      <c r="B174" t="s">
        <v>713</v>
      </c>
      <c r="C174" t="s">
        <v>714</v>
      </c>
      <c r="D174" t="s">
        <v>100</v>
      </c>
      <c r="E174" t="s">
        <v>123</v>
      </c>
      <c r="F174" t="s">
        <v>715</v>
      </c>
      <c r="G174" t="s">
        <v>435</v>
      </c>
      <c r="H174" t="s">
        <v>471</v>
      </c>
      <c r="I174" t="s">
        <v>207</v>
      </c>
      <c r="J174"/>
      <c r="K174" s="77">
        <v>3.98</v>
      </c>
      <c r="L174" t="s">
        <v>102</v>
      </c>
      <c r="M174" s="78">
        <v>4.7E-2</v>
      </c>
      <c r="N174" s="78">
        <v>5.3400000000000003E-2</v>
      </c>
      <c r="O174" s="77">
        <v>37666.04</v>
      </c>
      <c r="P174" s="77">
        <v>100.52</v>
      </c>
      <c r="Q174" s="77">
        <v>0</v>
      </c>
      <c r="R174" s="77">
        <v>37.861903408000003</v>
      </c>
      <c r="S174" s="78">
        <v>1E-4</v>
      </c>
      <c r="T174" s="78">
        <f t="shared" si="2"/>
        <v>2.0743773637530174E-3</v>
      </c>
      <c r="U174" s="78">
        <f>R174/'סכום נכסי הקרן'!$C$42</f>
        <v>3.9179119406813358E-4</v>
      </c>
    </row>
    <row r="175" spans="2:21">
      <c r="B175" t="s">
        <v>716</v>
      </c>
      <c r="C175" t="s">
        <v>717</v>
      </c>
      <c r="D175" t="s">
        <v>100</v>
      </c>
      <c r="E175" t="s">
        <v>123</v>
      </c>
      <c r="F175" t="s">
        <v>525</v>
      </c>
      <c r="G175" t="s">
        <v>435</v>
      </c>
      <c r="H175" t="s">
        <v>483</v>
      </c>
      <c r="I175" t="s">
        <v>149</v>
      </c>
      <c r="J175"/>
      <c r="K175" s="77">
        <v>7.6</v>
      </c>
      <c r="L175" t="s">
        <v>102</v>
      </c>
      <c r="M175" s="78">
        <v>2.5000000000000001E-2</v>
      </c>
      <c r="N175" s="78">
        <v>5.74E-2</v>
      </c>
      <c r="O175" s="77">
        <v>69946.91</v>
      </c>
      <c r="P175" s="77">
        <v>79.12</v>
      </c>
      <c r="Q175" s="77">
        <v>0.87434000000000001</v>
      </c>
      <c r="R175" s="77">
        <v>56.216335192000003</v>
      </c>
      <c r="S175" s="78">
        <v>1E-4</v>
      </c>
      <c r="T175" s="78">
        <f t="shared" si="2"/>
        <v>3.0799796813912182E-3</v>
      </c>
      <c r="U175" s="78">
        <f>R175/'סכום נכסי הקרן'!$C$42</f>
        <v>5.8172102056428443E-4</v>
      </c>
    </row>
    <row r="176" spans="2:21">
      <c r="B176" t="s">
        <v>718</v>
      </c>
      <c r="C176" t="s">
        <v>719</v>
      </c>
      <c r="D176" t="s">
        <v>100</v>
      </c>
      <c r="E176" t="s">
        <v>123</v>
      </c>
      <c r="F176" t="s">
        <v>720</v>
      </c>
      <c r="G176" t="s">
        <v>435</v>
      </c>
      <c r="H176" t="s">
        <v>483</v>
      </c>
      <c r="I176" t="s">
        <v>149</v>
      </c>
      <c r="J176"/>
      <c r="K176" s="77">
        <v>6.47</v>
      </c>
      <c r="L176" t="s">
        <v>102</v>
      </c>
      <c r="M176" s="78">
        <v>2.98E-2</v>
      </c>
      <c r="N176" s="78">
        <v>5.5399999999999998E-2</v>
      </c>
      <c r="O176" s="77">
        <v>39990.69</v>
      </c>
      <c r="P176" s="77">
        <v>86.29</v>
      </c>
      <c r="Q176" s="77">
        <v>0</v>
      </c>
      <c r="R176" s="77">
        <v>34.507966400999997</v>
      </c>
      <c r="S176" s="78">
        <v>1E-4</v>
      </c>
      <c r="T176" s="78">
        <f t="shared" si="2"/>
        <v>1.8906219161781257E-3</v>
      </c>
      <c r="U176" s="78">
        <f>R176/'סכום נכסי הקרן'!$C$42</f>
        <v>3.570849889774464E-4</v>
      </c>
    </row>
    <row r="177" spans="2:21">
      <c r="B177" t="s">
        <v>721</v>
      </c>
      <c r="C177" t="s">
        <v>722</v>
      </c>
      <c r="D177" t="s">
        <v>100</v>
      </c>
      <c r="E177" t="s">
        <v>123</v>
      </c>
      <c r="F177" t="s">
        <v>720</v>
      </c>
      <c r="G177" t="s">
        <v>435</v>
      </c>
      <c r="H177" t="s">
        <v>483</v>
      </c>
      <c r="I177" t="s">
        <v>149</v>
      </c>
      <c r="J177"/>
      <c r="K177" s="77">
        <v>5.2</v>
      </c>
      <c r="L177" t="s">
        <v>102</v>
      </c>
      <c r="M177" s="78">
        <v>3.4299999999999997E-2</v>
      </c>
      <c r="N177" s="78">
        <v>5.3100000000000001E-2</v>
      </c>
      <c r="O177" s="77">
        <v>50419.94</v>
      </c>
      <c r="P177" s="77">
        <v>91.92</v>
      </c>
      <c r="Q177" s="77">
        <v>0</v>
      </c>
      <c r="R177" s="77">
        <v>46.346008847999997</v>
      </c>
      <c r="S177" s="78">
        <v>2.0000000000000001E-4</v>
      </c>
      <c r="T177" s="78">
        <f t="shared" si="2"/>
        <v>2.539204398114718E-3</v>
      </c>
      <c r="U177" s="78">
        <f>R177/'סכום נכסי הקרן'!$C$42</f>
        <v>4.7958386960053173E-4</v>
      </c>
    </row>
    <row r="178" spans="2:21">
      <c r="B178" t="s">
        <v>723</v>
      </c>
      <c r="C178" t="s">
        <v>724</v>
      </c>
      <c r="D178" t="s">
        <v>100</v>
      </c>
      <c r="E178" t="s">
        <v>123</v>
      </c>
      <c r="F178" t="s">
        <v>543</v>
      </c>
      <c r="G178" t="s">
        <v>435</v>
      </c>
      <c r="H178" t="s">
        <v>483</v>
      </c>
      <c r="I178" t="s">
        <v>149</v>
      </c>
      <c r="J178"/>
      <c r="K178" s="77">
        <v>1.79</v>
      </c>
      <c r="L178" t="s">
        <v>102</v>
      </c>
      <c r="M178" s="78">
        <v>3.61E-2</v>
      </c>
      <c r="N178" s="78">
        <v>5.21E-2</v>
      </c>
      <c r="O178" s="77">
        <v>103488.08</v>
      </c>
      <c r="P178" s="77">
        <v>97.92</v>
      </c>
      <c r="Q178" s="77">
        <v>0</v>
      </c>
      <c r="R178" s="77">
        <v>101.33552793600001</v>
      </c>
      <c r="S178" s="78">
        <v>1E-4</v>
      </c>
      <c r="T178" s="78">
        <f t="shared" si="2"/>
        <v>5.551969298246748E-3</v>
      </c>
      <c r="U178" s="78">
        <f>R178/'סכום נכסי הקרן'!$C$42</f>
        <v>1.0486099196793488E-3</v>
      </c>
    </row>
    <row r="179" spans="2:21">
      <c r="B179" t="s">
        <v>725</v>
      </c>
      <c r="C179" t="s">
        <v>726</v>
      </c>
      <c r="D179" t="s">
        <v>100</v>
      </c>
      <c r="E179" t="s">
        <v>123</v>
      </c>
      <c r="F179" t="s">
        <v>543</v>
      </c>
      <c r="G179" t="s">
        <v>435</v>
      </c>
      <c r="H179" t="s">
        <v>483</v>
      </c>
      <c r="I179" t="s">
        <v>149</v>
      </c>
      <c r="J179"/>
      <c r="K179" s="77">
        <v>2.8</v>
      </c>
      <c r="L179" t="s">
        <v>102</v>
      </c>
      <c r="M179" s="78">
        <v>3.3000000000000002E-2</v>
      </c>
      <c r="N179" s="78">
        <v>4.8399999999999999E-2</v>
      </c>
      <c r="O179" s="77">
        <v>34059.82</v>
      </c>
      <c r="P179" s="77">
        <v>96.15</v>
      </c>
      <c r="Q179" s="77">
        <v>0</v>
      </c>
      <c r="R179" s="77">
        <v>32.748516930000001</v>
      </c>
      <c r="S179" s="78">
        <v>1E-4</v>
      </c>
      <c r="T179" s="78">
        <f t="shared" si="2"/>
        <v>1.7942252264507297E-3</v>
      </c>
      <c r="U179" s="78">
        <f>R179/'סכום נכסי הקרן'!$C$42</f>
        <v>3.3887838162024786E-4</v>
      </c>
    </row>
    <row r="180" spans="2:21">
      <c r="B180" t="s">
        <v>727</v>
      </c>
      <c r="C180" t="s">
        <v>728</v>
      </c>
      <c r="D180" t="s">
        <v>100</v>
      </c>
      <c r="E180" t="s">
        <v>123</v>
      </c>
      <c r="F180" t="s">
        <v>543</v>
      </c>
      <c r="G180" t="s">
        <v>435</v>
      </c>
      <c r="H180" t="s">
        <v>483</v>
      </c>
      <c r="I180" t="s">
        <v>149</v>
      </c>
      <c r="J180"/>
      <c r="K180" s="77">
        <v>5.15</v>
      </c>
      <c r="L180" t="s">
        <v>102</v>
      </c>
      <c r="M180" s="78">
        <v>2.6200000000000001E-2</v>
      </c>
      <c r="N180" s="78">
        <v>5.2699999999999997E-2</v>
      </c>
      <c r="O180" s="77">
        <v>73793.38</v>
      </c>
      <c r="P180" s="77">
        <v>88.74</v>
      </c>
      <c r="Q180" s="77">
        <v>0</v>
      </c>
      <c r="R180" s="77">
        <v>65.484245412000007</v>
      </c>
      <c r="S180" s="78">
        <v>1E-4</v>
      </c>
      <c r="T180" s="78">
        <f t="shared" si="2"/>
        <v>3.5877497996151505E-3</v>
      </c>
      <c r="U180" s="78">
        <f>R180/'סכום נכסי הקרן'!$C$42</f>
        <v>6.7762442965815556E-4</v>
      </c>
    </row>
    <row r="181" spans="2:21">
      <c r="B181" t="s">
        <v>729</v>
      </c>
      <c r="C181" t="s">
        <v>730</v>
      </c>
      <c r="D181" t="s">
        <v>100</v>
      </c>
      <c r="E181" t="s">
        <v>123</v>
      </c>
      <c r="F181" t="s">
        <v>731</v>
      </c>
      <c r="G181" t="s">
        <v>732</v>
      </c>
      <c r="H181" t="s">
        <v>471</v>
      </c>
      <c r="I181" t="s">
        <v>207</v>
      </c>
      <c r="J181"/>
      <c r="K181" s="77">
        <v>0.43</v>
      </c>
      <c r="L181" t="s">
        <v>102</v>
      </c>
      <c r="M181" s="78">
        <v>2.4E-2</v>
      </c>
      <c r="N181" s="78">
        <v>6.0900000000000003E-2</v>
      </c>
      <c r="O181" s="77">
        <v>2914.47</v>
      </c>
      <c r="P181" s="77">
        <v>98.7</v>
      </c>
      <c r="Q181" s="77">
        <v>0</v>
      </c>
      <c r="R181" s="77">
        <v>2.8765818900000002</v>
      </c>
      <c r="S181" s="78">
        <v>0</v>
      </c>
      <c r="T181" s="78">
        <f t="shared" si="2"/>
        <v>1.576021229914462E-4</v>
      </c>
      <c r="U181" s="78">
        <f>R181/'סכום נכסי הקרן'!$C$42</f>
        <v>2.9766582027667835E-5</v>
      </c>
    </row>
    <row r="182" spans="2:21">
      <c r="B182" t="s">
        <v>733</v>
      </c>
      <c r="C182" t="s">
        <v>734</v>
      </c>
      <c r="D182" t="s">
        <v>100</v>
      </c>
      <c r="E182" t="s">
        <v>123</v>
      </c>
      <c r="F182" t="s">
        <v>731</v>
      </c>
      <c r="G182" t="s">
        <v>732</v>
      </c>
      <c r="H182" t="s">
        <v>471</v>
      </c>
      <c r="I182" t="s">
        <v>207</v>
      </c>
      <c r="J182"/>
      <c r="K182" s="77">
        <v>2.54</v>
      </c>
      <c r="L182" t="s">
        <v>102</v>
      </c>
      <c r="M182" s="78">
        <v>2.3E-2</v>
      </c>
      <c r="N182" s="78">
        <v>5.7299999999999997E-2</v>
      </c>
      <c r="O182" s="77">
        <v>25805.95</v>
      </c>
      <c r="P182" s="77">
        <v>91.98</v>
      </c>
      <c r="Q182" s="77">
        <v>0</v>
      </c>
      <c r="R182" s="77">
        <v>23.736312810000001</v>
      </c>
      <c r="S182" s="78">
        <v>0</v>
      </c>
      <c r="T182" s="78">
        <f t="shared" si="2"/>
        <v>1.3004647299802961E-3</v>
      </c>
      <c r="U182" s="78">
        <f>R182/'סכום נכסי הקרן'!$C$42</f>
        <v>2.4562099370417986E-4</v>
      </c>
    </row>
    <row r="183" spans="2:21">
      <c r="B183" t="s">
        <v>735</v>
      </c>
      <c r="C183" t="s">
        <v>736</v>
      </c>
      <c r="D183" t="s">
        <v>100</v>
      </c>
      <c r="E183" t="s">
        <v>123</v>
      </c>
      <c r="F183" t="s">
        <v>731</v>
      </c>
      <c r="G183" t="s">
        <v>732</v>
      </c>
      <c r="H183" t="s">
        <v>471</v>
      </c>
      <c r="I183" t="s">
        <v>207</v>
      </c>
      <c r="J183"/>
      <c r="K183" s="77">
        <v>1.62</v>
      </c>
      <c r="L183" t="s">
        <v>102</v>
      </c>
      <c r="M183" s="78">
        <v>2.75E-2</v>
      </c>
      <c r="N183" s="78">
        <v>5.8299999999999998E-2</v>
      </c>
      <c r="O183" s="77">
        <v>19010.41</v>
      </c>
      <c r="P183" s="77">
        <v>95.52</v>
      </c>
      <c r="Q183" s="77">
        <v>0</v>
      </c>
      <c r="R183" s="77">
        <v>18.158743632</v>
      </c>
      <c r="S183" s="78">
        <v>1E-4</v>
      </c>
      <c r="T183" s="78">
        <f t="shared" si="2"/>
        <v>9.9488095826835796E-4</v>
      </c>
      <c r="U183" s="78">
        <f>R183/'סכום נכסי הקרן'!$C$42</f>
        <v>1.8790486504846867E-4</v>
      </c>
    </row>
    <row r="184" spans="2:21">
      <c r="B184" t="s">
        <v>737</v>
      </c>
      <c r="C184" t="s">
        <v>738</v>
      </c>
      <c r="D184" t="s">
        <v>100</v>
      </c>
      <c r="E184" t="s">
        <v>123</v>
      </c>
      <c r="F184" t="s">
        <v>731</v>
      </c>
      <c r="G184" t="s">
        <v>732</v>
      </c>
      <c r="H184" t="s">
        <v>471</v>
      </c>
      <c r="I184" t="s">
        <v>207</v>
      </c>
      <c r="J184"/>
      <c r="K184" s="77">
        <v>2.48</v>
      </c>
      <c r="L184" t="s">
        <v>102</v>
      </c>
      <c r="M184" s="78">
        <v>2.1499999999999998E-2</v>
      </c>
      <c r="N184" s="78">
        <v>5.8099999999999999E-2</v>
      </c>
      <c r="O184" s="77">
        <v>20202.03</v>
      </c>
      <c r="P184" s="77">
        <v>91.65</v>
      </c>
      <c r="Q184" s="77">
        <v>1.1226</v>
      </c>
      <c r="R184" s="77">
        <v>19.637760494999998</v>
      </c>
      <c r="S184" s="78">
        <v>0</v>
      </c>
      <c r="T184" s="78">
        <f t="shared" si="2"/>
        <v>1.0759133107139018E-3</v>
      </c>
      <c r="U184" s="78">
        <f>R184/'סכום נכסי הקרן'!$C$42</f>
        <v>2.0320958379325412E-4</v>
      </c>
    </row>
    <row r="185" spans="2:21">
      <c r="B185" t="s">
        <v>739</v>
      </c>
      <c r="C185" t="s">
        <v>740</v>
      </c>
      <c r="D185" t="s">
        <v>100</v>
      </c>
      <c r="E185" t="s">
        <v>123</v>
      </c>
      <c r="F185" t="s">
        <v>552</v>
      </c>
      <c r="G185" t="s">
        <v>553</v>
      </c>
      <c r="H185" t="s">
        <v>554</v>
      </c>
      <c r="I185" t="s">
        <v>149</v>
      </c>
      <c r="J185"/>
      <c r="K185" s="77">
        <v>1.06</v>
      </c>
      <c r="L185" t="s">
        <v>102</v>
      </c>
      <c r="M185" s="78">
        <v>3.0499999999999999E-2</v>
      </c>
      <c r="N185" s="78">
        <v>5.8700000000000002E-2</v>
      </c>
      <c r="O185" s="77">
        <v>1499.67</v>
      </c>
      <c r="P185" s="77">
        <v>97.91</v>
      </c>
      <c r="Q185" s="77">
        <v>0</v>
      </c>
      <c r="R185" s="77">
        <v>1.4683268970000001</v>
      </c>
      <c r="S185" s="78">
        <v>0</v>
      </c>
      <c r="T185" s="78">
        <f t="shared" si="2"/>
        <v>8.0446670757786955E-5</v>
      </c>
      <c r="U185" s="78">
        <f>R185/'סכום נכסי הקרן'!$C$42</f>
        <v>1.519410004454331E-5</v>
      </c>
    </row>
    <row r="186" spans="2:21">
      <c r="B186" t="s">
        <v>741</v>
      </c>
      <c r="C186" t="s">
        <v>742</v>
      </c>
      <c r="D186" t="s">
        <v>100</v>
      </c>
      <c r="E186" t="s">
        <v>123</v>
      </c>
      <c r="F186" t="s">
        <v>552</v>
      </c>
      <c r="G186" t="s">
        <v>553</v>
      </c>
      <c r="H186" t="s">
        <v>554</v>
      </c>
      <c r="I186" t="s">
        <v>149</v>
      </c>
      <c r="J186"/>
      <c r="K186" s="77">
        <v>2.68</v>
      </c>
      <c r="L186" t="s">
        <v>102</v>
      </c>
      <c r="M186" s="78">
        <v>2.58E-2</v>
      </c>
      <c r="N186" s="78">
        <v>5.8599999999999999E-2</v>
      </c>
      <c r="O186" s="77">
        <v>21796.74</v>
      </c>
      <c r="P186" s="77">
        <v>92.5</v>
      </c>
      <c r="Q186" s="77">
        <v>0</v>
      </c>
      <c r="R186" s="77">
        <v>20.161984499999999</v>
      </c>
      <c r="S186" s="78">
        <v>1E-4</v>
      </c>
      <c r="T186" s="78">
        <f t="shared" si="2"/>
        <v>1.1046344871901532E-3</v>
      </c>
      <c r="U186" s="78">
        <f>R186/'סכום נכסי הקרן'!$C$42</f>
        <v>2.0863420142710326E-4</v>
      </c>
    </row>
    <row r="187" spans="2:21">
      <c r="B187" t="s">
        <v>743</v>
      </c>
      <c r="C187" t="s">
        <v>744</v>
      </c>
      <c r="D187" t="s">
        <v>100</v>
      </c>
      <c r="E187" t="s">
        <v>123</v>
      </c>
      <c r="F187" t="s">
        <v>567</v>
      </c>
      <c r="G187" t="s">
        <v>132</v>
      </c>
      <c r="H187" t="s">
        <v>547</v>
      </c>
      <c r="I187" t="s">
        <v>207</v>
      </c>
      <c r="J187"/>
      <c r="K187" s="77">
        <v>1.78</v>
      </c>
      <c r="L187" t="s">
        <v>102</v>
      </c>
      <c r="M187" s="78">
        <v>3.5499999999999997E-2</v>
      </c>
      <c r="N187" s="78">
        <v>0.06</v>
      </c>
      <c r="O187" s="77">
        <v>20427.580000000002</v>
      </c>
      <c r="P187" s="77">
        <v>96.81</v>
      </c>
      <c r="Q187" s="77">
        <v>0</v>
      </c>
      <c r="R187" s="77">
        <v>19.775940198000001</v>
      </c>
      <c r="S187" s="78">
        <v>1E-4</v>
      </c>
      <c r="T187" s="78">
        <f t="shared" si="2"/>
        <v>1.0834838980915231E-3</v>
      </c>
      <c r="U187" s="78">
        <f>R187/'סכום נכסי הקרן'!$C$42</f>
        <v>2.0463945355576882E-4</v>
      </c>
    </row>
    <row r="188" spans="2:21">
      <c r="B188" t="s">
        <v>745</v>
      </c>
      <c r="C188" t="s">
        <v>746</v>
      </c>
      <c r="D188" t="s">
        <v>100</v>
      </c>
      <c r="E188" t="s">
        <v>123</v>
      </c>
      <c r="F188" t="s">
        <v>567</v>
      </c>
      <c r="G188" t="s">
        <v>132</v>
      </c>
      <c r="H188" t="s">
        <v>547</v>
      </c>
      <c r="I188" t="s">
        <v>207</v>
      </c>
      <c r="J188"/>
      <c r="K188" s="77">
        <v>2.2799999999999998</v>
      </c>
      <c r="L188" t="s">
        <v>102</v>
      </c>
      <c r="M188" s="78">
        <v>2.5000000000000001E-2</v>
      </c>
      <c r="N188" s="78">
        <v>5.96E-2</v>
      </c>
      <c r="O188" s="77">
        <v>88031.37</v>
      </c>
      <c r="P188" s="77">
        <v>94.31</v>
      </c>
      <c r="Q188" s="77">
        <v>0</v>
      </c>
      <c r="R188" s="77">
        <v>83.022385047</v>
      </c>
      <c r="S188" s="78">
        <v>1E-4</v>
      </c>
      <c r="T188" s="78">
        <f t="shared" si="2"/>
        <v>4.5486291159333196E-3</v>
      </c>
      <c r="U188" s="78">
        <f>R188/'סכום נכסי הקרן'!$C$42</f>
        <v>8.5910734654390415E-4</v>
      </c>
    </row>
    <row r="189" spans="2:21">
      <c r="B189" t="s">
        <v>747</v>
      </c>
      <c r="C189" t="s">
        <v>748</v>
      </c>
      <c r="D189" t="s">
        <v>100</v>
      </c>
      <c r="E189" t="s">
        <v>123</v>
      </c>
      <c r="F189" t="s">
        <v>567</v>
      </c>
      <c r="G189" t="s">
        <v>132</v>
      </c>
      <c r="H189" t="s">
        <v>547</v>
      </c>
      <c r="I189" t="s">
        <v>207</v>
      </c>
      <c r="J189"/>
      <c r="K189" s="77">
        <v>4.07</v>
      </c>
      <c r="L189" t="s">
        <v>102</v>
      </c>
      <c r="M189" s="78">
        <v>4.7300000000000002E-2</v>
      </c>
      <c r="N189" s="78">
        <v>0.06</v>
      </c>
      <c r="O189" s="77">
        <v>41149.33</v>
      </c>
      <c r="P189" s="77">
        <v>96.34</v>
      </c>
      <c r="Q189" s="77">
        <v>0</v>
      </c>
      <c r="R189" s="77">
        <v>39.643264522000003</v>
      </c>
      <c r="S189" s="78">
        <v>1E-4</v>
      </c>
      <c r="T189" s="78">
        <f t="shared" si="2"/>
        <v>2.1719745482297668E-3</v>
      </c>
      <c r="U189" s="78">
        <f>R189/'סכום נכסי הקרן'!$C$42</f>
        <v>4.1022454091812669E-4</v>
      </c>
    </row>
    <row r="190" spans="2:21">
      <c r="B190" t="s">
        <v>749</v>
      </c>
      <c r="C190" t="s">
        <v>750</v>
      </c>
      <c r="D190" t="s">
        <v>100</v>
      </c>
      <c r="E190" t="s">
        <v>123</v>
      </c>
      <c r="F190" t="s">
        <v>570</v>
      </c>
      <c r="G190" t="s">
        <v>330</v>
      </c>
      <c r="H190" t="s">
        <v>547</v>
      </c>
      <c r="I190" t="s">
        <v>207</v>
      </c>
      <c r="J190"/>
      <c r="K190" s="77">
        <v>4.6900000000000004</v>
      </c>
      <c r="L190" t="s">
        <v>102</v>
      </c>
      <c r="M190" s="78">
        <v>2.4299999999999999E-2</v>
      </c>
      <c r="N190" s="78">
        <v>5.5100000000000003E-2</v>
      </c>
      <c r="O190" s="77">
        <v>67491.78</v>
      </c>
      <c r="P190" s="77">
        <v>87.67</v>
      </c>
      <c r="Q190" s="77">
        <v>0</v>
      </c>
      <c r="R190" s="77">
        <v>59.170043526000001</v>
      </c>
      <c r="S190" s="78">
        <v>0</v>
      </c>
      <c r="T190" s="78">
        <f t="shared" si="2"/>
        <v>3.2418074067739736E-3</v>
      </c>
      <c r="U190" s="78">
        <f>R190/'סכום נכסי הקרן'!$C$42</f>
        <v>6.1228569932954529E-4</v>
      </c>
    </row>
    <row r="191" spans="2:21">
      <c r="B191" t="s">
        <v>751</v>
      </c>
      <c r="C191" t="s">
        <v>752</v>
      </c>
      <c r="D191" t="s">
        <v>100</v>
      </c>
      <c r="E191" t="s">
        <v>123</v>
      </c>
      <c r="F191" t="s">
        <v>575</v>
      </c>
      <c r="G191" t="s">
        <v>127</v>
      </c>
      <c r="H191" t="s">
        <v>547</v>
      </c>
      <c r="I191" t="s">
        <v>207</v>
      </c>
      <c r="J191"/>
      <c r="K191" s="77">
        <v>1.58</v>
      </c>
      <c r="L191" t="s">
        <v>102</v>
      </c>
      <c r="M191" s="78">
        <v>3.2500000000000001E-2</v>
      </c>
      <c r="N191" s="78">
        <v>6.6799999999999998E-2</v>
      </c>
      <c r="O191" s="77">
        <v>411.85</v>
      </c>
      <c r="P191" s="77">
        <v>95.65</v>
      </c>
      <c r="Q191" s="77">
        <v>0</v>
      </c>
      <c r="R191" s="77">
        <v>0.39393452499999998</v>
      </c>
      <c r="S191" s="78">
        <v>0</v>
      </c>
      <c r="T191" s="78">
        <f t="shared" si="2"/>
        <v>2.1582878511283032E-5</v>
      </c>
      <c r="U191" s="78">
        <f>R191/'סכום נכסי הקרן'!$C$42</f>
        <v>4.0763951107065008E-6</v>
      </c>
    </row>
    <row r="192" spans="2:21">
      <c r="B192" t="s">
        <v>753</v>
      </c>
      <c r="C192" t="s">
        <v>754</v>
      </c>
      <c r="D192" t="s">
        <v>100</v>
      </c>
      <c r="E192" t="s">
        <v>123</v>
      </c>
      <c r="F192" t="s">
        <v>575</v>
      </c>
      <c r="G192" t="s">
        <v>127</v>
      </c>
      <c r="H192" t="s">
        <v>547</v>
      </c>
      <c r="I192" t="s">
        <v>207</v>
      </c>
      <c r="J192"/>
      <c r="K192" s="77">
        <v>2.27</v>
      </c>
      <c r="L192" t="s">
        <v>102</v>
      </c>
      <c r="M192" s="78">
        <v>5.7000000000000002E-2</v>
      </c>
      <c r="N192" s="78">
        <v>6.8500000000000005E-2</v>
      </c>
      <c r="O192" s="77">
        <v>113568.94</v>
      </c>
      <c r="P192" s="77">
        <v>97.89</v>
      </c>
      <c r="Q192" s="77">
        <v>0</v>
      </c>
      <c r="R192" s="77">
        <v>111.17263536599999</v>
      </c>
      <c r="S192" s="78">
        <v>2.9999999999999997E-4</v>
      </c>
      <c r="T192" s="78">
        <f t="shared" si="2"/>
        <v>6.0909245841895814E-3</v>
      </c>
      <c r="U192" s="78">
        <f>R192/'סכום נכסי הקרן'!$C$42</f>
        <v>1.1504033246395933E-3</v>
      </c>
    </row>
    <row r="193" spans="2:21">
      <c r="B193" t="s">
        <v>755</v>
      </c>
      <c r="C193" t="s">
        <v>756</v>
      </c>
      <c r="D193" t="s">
        <v>100</v>
      </c>
      <c r="E193" t="s">
        <v>123</v>
      </c>
      <c r="F193" t="s">
        <v>580</v>
      </c>
      <c r="G193" t="s">
        <v>127</v>
      </c>
      <c r="H193" t="s">
        <v>547</v>
      </c>
      <c r="I193" t="s">
        <v>207</v>
      </c>
      <c r="J193"/>
      <c r="K193" s="77">
        <v>1.66</v>
      </c>
      <c r="L193" t="s">
        <v>102</v>
      </c>
      <c r="M193" s="78">
        <v>2.8000000000000001E-2</v>
      </c>
      <c r="N193" s="78">
        <v>6.25E-2</v>
      </c>
      <c r="O193" s="77">
        <v>23997.56</v>
      </c>
      <c r="P193" s="77">
        <v>95.33</v>
      </c>
      <c r="Q193" s="77">
        <v>0</v>
      </c>
      <c r="R193" s="77">
        <v>22.876873948</v>
      </c>
      <c r="S193" s="78">
        <v>1E-4</v>
      </c>
      <c r="T193" s="78">
        <f t="shared" si="2"/>
        <v>1.2533778072323562E-3</v>
      </c>
      <c r="U193" s="78">
        <f>R193/'סכום נכסי הקרן'!$C$42</f>
        <v>2.3672760621800315E-4</v>
      </c>
    </row>
    <row r="194" spans="2:21">
      <c r="B194" t="s">
        <v>757</v>
      </c>
      <c r="C194" t="s">
        <v>758</v>
      </c>
      <c r="D194" t="s">
        <v>100</v>
      </c>
      <c r="E194" t="s">
        <v>123</v>
      </c>
      <c r="F194" t="s">
        <v>580</v>
      </c>
      <c r="G194" t="s">
        <v>127</v>
      </c>
      <c r="H194" t="s">
        <v>547</v>
      </c>
      <c r="I194" t="s">
        <v>207</v>
      </c>
      <c r="J194"/>
      <c r="K194" s="77">
        <v>3.44</v>
      </c>
      <c r="L194" t="s">
        <v>102</v>
      </c>
      <c r="M194" s="78">
        <v>5.6500000000000002E-2</v>
      </c>
      <c r="N194" s="78">
        <v>6.5600000000000006E-2</v>
      </c>
      <c r="O194" s="77">
        <v>57688.05</v>
      </c>
      <c r="P194" s="77">
        <v>97.13</v>
      </c>
      <c r="Q194" s="77">
        <v>3.5555500000000002</v>
      </c>
      <c r="R194" s="77">
        <v>59.587952964999999</v>
      </c>
      <c r="S194" s="78">
        <v>1E-4</v>
      </c>
      <c r="T194" s="78">
        <f t="shared" si="2"/>
        <v>3.2647038224934526E-3</v>
      </c>
      <c r="U194" s="78">
        <f>R194/'סכום נכסי הקרן'!$C$42</f>
        <v>6.1661018445523382E-4</v>
      </c>
    </row>
    <row r="195" spans="2:21">
      <c r="B195" t="s">
        <v>759</v>
      </c>
      <c r="C195" t="s">
        <v>760</v>
      </c>
      <c r="D195" t="s">
        <v>100</v>
      </c>
      <c r="E195" t="s">
        <v>123</v>
      </c>
      <c r="F195" t="s">
        <v>587</v>
      </c>
      <c r="G195" t="s">
        <v>112</v>
      </c>
      <c r="H195" t="s">
        <v>547</v>
      </c>
      <c r="I195" t="s">
        <v>207</v>
      </c>
      <c r="J195"/>
      <c r="K195" s="77">
        <v>4.55</v>
      </c>
      <c r="L195" t="s">
        <v>102</v>
      </c>
      <c r="M195" s="78">
        <v>5.5E-2</v>
      </c>
      <c r="N195" s="78">
        <v>6.8400000000000002E-2</v>
      </c>
      <c r="O195" s="77">
        <v>40941.35</v>
      </c>
      <c r="P195" s="77">
        <v>96.34</v>
      </c>
      <c r="Q195" s="77">
        <v>0</v>
      </c>
      <c r="R195" s="77">
        <v>39.442896589999997</v>
      </c>
      <c r="S195" s="78">
        <v>2.0000000000000001E-4</v>
      </c>
      <c r="T195" s="78">
        <f t="shared" si="2"/>
        <v>2.1609967931474645E-3</v>
      </c>
      <c r="U195" s="78">
        <f>R195/'סכום נכסי הקרן'!$C$42</f>
        <v>4.0815115357451366E-4</v>
      </c>
    </row>
    <row r="196" spans="2:21">
      <c r="B196" t="s">
        <v>761</v>
      </c>
      <c r="C196" t="s">
        <v>762</v>
      </c>
      <c r="D196" t="s">
        <v>100</v>
      </c>
      <c r="E196" t="s">
        <v>123</v>
      </c>
      <c r="F196" t="s">
        <v>763</v>
      </c>
      <c r="G196" t="s">
        <v>330</v>
      </c>
      <c r="H196" t="s">
        <v>547</v>
      </c>
      <c r="I196" t="s">
        <v>207</v>
      </c>
      <c r="J196"/>
      <c r="K196" s="77">
        <v>3.09</v>
      </c>
      <c r="L196" t="s">
        <v>102</v>
      </c>
      <c r="M196" s="78">
        <v>2.7E-2</v>
      </c>
      <c r="N196" s="78">
        <v>5.7299999999999997E-2</v>
      </c>
      <c r="O196" s="77">
        <v>0.02</v>
      </c>
      <c r="P196" s="77">
        <v>91.23</v>
      </c>
      <c r="Q196" s="77">
        <v>0</v>
      </c>
      <c r="R196" s="77">
        <v>1.8246000000000001E-5</v>
      </c>
      <c r="S196" s="78">
        <v>0</v>
      </c>
      <c r="T196" s="78">
        <f t="shared" si="2"/>
        <v>9.9966155877520562E-10</v>
      </c>
      <c r="U196" s="78">
        <f>R196/'סכום נכסי הקרן'!$C$42</f>
        <v>1.8880778522763602E-10</v>
      </c>
    </row>
    <row r="197" spans="2:21">
      <c r="B197" t="s">
        <v>764</v>
      </c>
      <c r="C197" t="s">
        <v>765</v>
      </c>
      <c r="D197" t="s">
        <v>100</v>
      </c>
      <c r="E197" t="s">
        <v>123</v>
      </c>
      <c r="F197" t="s">
        <v>766</v>
      </c>
      <c r="G197" t="s">
        <v>127</v>
      </c>
      <c r="H197" t="s">
        <v>547</v>
      </c>
      <c r="I197" t="s">
        <v>207</v>
      </c>
      <c r="J197"/>
      <c r="K197" s="77">
        <v>0.74</v>
      </c>
      <c r="L197" t="s">
        <v>102</v>
      </c>
      <c r="M197" s="78">
        <v>2.9499999999999998E-2</v>
      </c>
      <c r="N197" s="78">
        <v>5.7599999999999998E-2</v>
      </c>
      <c r="O197" s="77">
        <v>8463.17</v>
      </c>
      <c r="P197" s="77">
        <v>98.74</v>
      </c>
      <c r="Q197" s="77">
        <v>0</v>
      </c>
      <c r="R197" s="77">
        <v>8.3565340579999994</v>
      </c>
      <c r="S197" s="78">
        <v>2.0000000000000001E-4</v>
      </c>
      <c r="T197" s="78">
        <f t="shared" si="2"/>
        <v>4.5783765550687133E-4</v>
      </c>
      <c r="U197" s="78">
        <f>R197/'סכום נכסי הקרן'!$C$42</f>
        <v>8.6472579615822076E-5</v>
      </c>
    </row>
    <row r="198" spans="2:21">
      <c r="B198" t="s">
        <v>767</v>
      </c>
      <c r="C198" t="s">
        <v>768</v>
      </c>
      <c r="D198" t="s">
        <v>100</v>
      </c>
      <c r="E198" t="s">
        <v>123</v>
      </c>
      <c r="F198" t="s">
        <v>769</v>
      </c>
      <c r="G198" t="s">
        <v>770</v>
      </c>
      <c r="H198" t="s">
        <v>547</v>
      </c>
      <c r="I198" t="s">
        <v>207</v>
      </c>
      <c r="J198"/>
      <c r="K198" s="77">
        <v>5.86</v>
      </c>
      <c r="L198" t="s">
        <v>102</v>
      </c>
      <c r="M198" s="78">
        <v>2.3400000000000001E-2</v>
      </c>
      <c r="N198" s="78">
        <v>5.7200000000000001E-2</v>
      </c>
      <c r="O198" s="77">
        <v>53600.86</v>
      </c>
      <c r="P198" s="77">
        <v>82.62</v>
      </c>
      <c r="Q198" s="77">
        <v>0</v>
      </c>
      <c r="R198" s="77">
        <v>44.285030532</v>
      </c>
      <c r="S198" s="78">
        <v>1E-4</v>
      </c>
      <c r="T198" s="78">
        <f t="shared" si="2"/>
        <v>2.4262875508071192E-3</v>
      </c>
      <c r="U198" s="78">
        <f>R198/'סכום נכסי הקרן'!$C$42</f>
        <v>4.582570718779546E-4</v>
      </c>
    </row>
    <row r="199" spans="2:21">
      <c r="B199" t="s">
        <v>771</v>
      </c>
      <c r="C199" t="s">
        <v>772</v>
      </c>
      <c r="D199" t="s">
        <v>100</v>
      </c>
      <c r="E199" t="s">
        <v>123</v>
      </c>
      <c r="F199" t="s">
        <v>773</v>
      </c>
      <c r="G199" t="s">
        <v>553</v>
      </c>
      <c r="H199" t="s">
        <v>616</v>
      </c>
      <c r="I199" t="s">
        <v>149</v>
      </c>
      <c r="J199"/>
      <c r="K199" s="77">
        <v>1.85</v>
      </c>
      <c r="L199" t="s">
        <v>102</v>
      </c>
      <c r="M199" s="78">
        <v>2.9499999999999998E-2</v>
      </c>
      <c r="N199" s="78">
        <v>6.3100000000000003E-2</v>
      </c>
      <c r="O199" s="77">
        <v>52857.84</v>
      </c>
      <c r="P199" s="77">
        <v>94.95</v>
      </c>
      <c r="Q199" s="77">
        <v>0</v>
      </c>
      <c r="R199" s="77">
        <v>50.188519079999999</v>
      </c>
      <c r="S199" s="78">
        <v>1E-4</v>
      </c>
      <c r="T199" s="78">
        <f t="shared" si="2"/>
        <v>2.749727787796336E-3</v>
      </c>
      <c r="U199" s="78">
        <f>R199/'סכום נכסי הקרן'!$C$42</f>
        <v>5.1934578161513497E-4</v>
      </c>
    </row>
    <row r="200" spans="2:21">
      <c r="B200" t="s">
        <v>774</v>
      </c>
      <c r="C200" t="s">
        <v>775</v>
      </c>
      <c r="D200" t="s">
        <v>100</v>
      </c>
      <c r="E200" t="s">
        <v>123</v>
      </c>
      <c r="F200" t="s">
        <v>773</v>
      </c>
      <c r="G200" t="s">
        <v>553</v>
      </c>
      <c r="H200" t="s">
        <v>616</v>
      </c>
      <c r="I200" t="s">
        <v>149</v>
      </c>
      <c r="J200"/>
      <c r="K200" s="77">
        <v>3.18</v>
      </c>
      <c r="L200" t="s">
        <v>102</v>
      </c>
      <c r="M200" s="78">
        <v>2.5499999999999998E-2</v>
      </c>
      <c r="N200" s="78">
        <v>6.1899999999999997E-2</v>
      </c>
      <c r="O200" s="77">
        <v>4787.3599999999997</v>
      </c>
      <c r="P200" s="77">
        <v>89.91</v>
      </c>
      <c r="Q200" s="77">
        <v>0</v>
      </c>
      <c r="R200" s="77">
        <v>4.3043153759999999</v>
      </c>
      <c r="S200" s="78">
        <v>0</v>
      </c>
      <c r="T200" s="78">
        <f t="shared" si="2"/>
        <v>2.3582476259082787E-4</v>
      </c>
      <c r="U200" s="78">
        <f>R200/'סכום נכסי הקרן'!$C$42</f>
        <v>4.4540625510458145E-5</v>
      </c>
    </row>
    <row r="201" spans="2:21">
      <c r="B201" t="s">
        <v>776</v>
      </c>
      <c r="C201" t="s">
        <v>777</v>
      </c>
      <c r="D201" t="s">
        <v>100</v>
      </c>
      <c r="E201" t="s">
        <v>123</v>
      </c>
      <c r="F201" t="s">
        <v>778</v>
      </c>
      <c r="G201" t="s">
        <v>671</v>
      </c>
      <c r="H201" t="s">
        <v>616</v>
      </c>
      <c r="I201" t="s">
        <v>149</v>
      </c>
      <c r="J201"/>
      <c r="K201" s="77">
        <v>4.84</v>
      </c>
      <c r="L201" t="s">
        <v>102</v>
      </c>
      <c r="M201" s="78">
        <v>7.4999999999999997E-3</v>
      </c>
      <c r="N201" s="78">
        <v>5.16E-2</v>
      </c>
      <c r="O201" s="77">
        <v>60699.65</v>
      </c>
      <c r="P201" s="77">
        <v>81.3</v>
      </c>
      <c r="Q201" s="77">
        <v>0</v>
      </c>
      <c r="R201" s="77">
        <v>49.348815449999996</v>
      </c>
      <c r="S201" s="78">
        <v>1E-4</v>
      </c>
      <c r="T201" s="78">
        <f t="shared" si="2"/>
        <v>2.7037221186263808E-3</v>
      </c>
      <c r="U201" s="78">
        <f>R201/'סכום נכסי הקרן'!$C$42</f>
        <v>5.1065661233814781E-4</v>
      </c>
    </row>
    <row r="202" spans="2:21">
      <c r="B202" t="s">
        <v>779</v>
      </c>
      <c r="C202" t="s">
        <v>780</v>
      </c>
      <c r="D202" t="s">
        <v>100</v>
      </c>
      <c r="E202" t="s">
        <v>123</v>
      </c>
      <c r="F202" t="s">
        <v>781</v>
      </c>
      <c r="G202" t="s">
        <v>671</v>
      </c>
      <c r="H202" t="s">
        <v>616</v>
      </c>
      <c r="I202" t="s">
        <v>149</v>
      </c>
      <c r="J202"/>
      <c r="K202" s="77">
        <v>3.3</v>
      </c>
      <c r="L202" t="s">
        <v>102</v>
      </c>
      <c r="M202" s="78">
        <v>2.0500000000000001E-2</v>
      </c>
      <c r="N202" s="78">
        <v>5.6800000000000003E-2</v>
      </c>
      <c r="O202" s="77">
        <v>804.69</v>
      </c>
      <c r="P202" s="77">
        <v>89.02</v>
      </c>
      <c r="Q202" s="77">
        <v>0</v>
      </c>
      <c r="R202" s="77">
        <v>0.71633503799999998</v>
      </c>
      <c r="S202" s="78">
        <v>0</v>
      </c>
      <c r="T202" s="78">
        <f t="shared" si="2"/>
        <v>3.9246552707024886E-5</v>
      </c>
      <c r="U202" s="78">
        <f>R202/'סכום נכסי הקרן'!$C$42</f>
        <v>7.4125634114728971E-6</v>
      </c>
    </row>
    <row r="203" spans="2:21">
      <c r="B203" t="s">
        <v>782</v>
      </c>
      <c r="C203" t="s">
        <v>783</v>
      </c>
      <c r="D203" t="s">
        <v>100</v>
      </c>
      <c r="E203" t="s">
        <v>123</v>
      </c>
      <c r="F203" t="s">
        <v>781</v>
      </c>
      <c r="G203" t="s">
        <v>671</v>
      </c>
      <c r="H203" t="s">
        <v>616</v>
      </c>
      <c r="I203" t="s">
        <v>149</v>
      </c>
      <c r="J203"/>
      <c r="K203" s="77">
        <v>3.82</v>
      </c>
      <c r="L203" t="s">
        <v>102</v>
      </c>
      <c r="M203" s="78">
        <v>2.5000000000000001E-3</v>
      </c>
      <c r="N203" s="78">
        <v>5.8400000000000001E-2</v>
      </c>
      <c r="O203" s="77">
        <v>35795.620000000003</v>
      </c>
      <c r="P203" s="77">
        <v>81.3</v>
      </c>
      <c r="Q203" s="77">
        <v>0</v>
      </c>
      <c r="R203" s="77">
        <v>29.10183906</v>
      </c>
      <c r="S203" s="78">
        <v>1E-4</v>
      </c>
      <c r="T203" s="78">
        <f t="shared" ref="T203:T266" si="4">R203/$R$11</f>
        <v>1.5944310971141491E-3</v>
      </c>
      <c r="U203" s="78">
        <f>R203/'סכום נכסי הקרן'!$C$42</f>
        <v>3.0114292332400028E-4</v>
      </c>
    </row>
    <row r="204" spans="2:21">
      <c r="B204" t="s">
        <v>784</v>
      </c>
      <c r="C204" t="s">
        <v>785</v>
      </c>
      <c r="D204" t="s">
        <v>100</v>
      </c>
      <c r="E204" t="s">
        <v>123</v>
      </c>
      <c r="F204" t="s">
        <v>786</v>
      </c>
      <c r="G204" t="s">
        <v>553</v>
      </c>
      <c r="H204" t="s">
        <v>616</v>
      </c>
      <c r="I204" t="s">
        <v>149</v>
      </c>
      <c r="J204"/>
      <c r="K204" s="77">
        <v>2.62</v>
      </c>
      <c r="L204" t="s">
        <v>102</v>
      </c>
      <c r="M204" s="78">
        <v>2.4E-2</v>
      </c>
      <c r="N204" s="78">
        <v>6.0400000000000002E-2</v>
      </c>
      <c r="O204" s="77">
        <v>0.02</v>
      </c>
      <c r="P204" s="77">
        <v>91.2</v>
      </c>
      <c r="Q204" s="77">
        <v>0</v>
      </c>
      <c r="R204" s="77">
        <v>1.8240000000000002E-5</v>
      </c>
      <c r="S204" s="78">
        <v>0</v>
      </c>
      <c r="T204" s="78">
        <f t="shared" si="4"/>
        <v>9.9933283087031425E-10</v>
      </c>
      <c r="U204" s="78">
        <f>R204/'סכום נכסי הקרן'!$C$42</f>
        <v>1.8874569782703504E-10</v>
      </c>
    </row>
    <row r="205" spans="2:21">
      <c r="B205" t="s">
        <v>787</v>
      </c>
      <c r="C205" t="s">
        <v>788</v>
      </c>
      <c r="D205" t="s">
        <v>100</v>
      </c>
      <c r="E205" t="s">
        <v>123</v>
      </c>
      <c r="F205" t="s">
        <v>789</v>
      </c>
      <c r="G205" t="s">
        <v>435</v>
      </c>
      <c r="H205" t="s">
        <v>616</v>
      </c>
      <c r="I205" t="s">
        <v>149</v>
      </c>
      <c r="J205"/>
      <c r="K205" s="77">
        <v>2.08</v>
      </c>
      <c r="L205" t="s">
        <v>102</v>
      </c>
      <c r="M205" s="78">
        <v>3.27E-2</v>
      </c>
      <c r="N205" s="78">
        <v>5.7099999999999998E-2</v>
      </c>
      <c r="O205" s="77">
        <v>21507.59</v>
      </c>
      <c r="P205" s="77">
        <v>96.6</v>
      </c>
      <c r="Q205" s="77">
        <v>0</v>
      </c>
      <c r="R205" s="77">
        <v>20.776331939999999</v>
      </c>
      <c r="S205" s="78">
        <v>1E-4</v>
      </c>
      <c r="T205" s="78">
        <f t="shared" si="4"/>
        <v>1.1382933449946011E-3</v>
      </c>
      <c r="U205" s="78">
        <f>R205/'סכום נכסי הקרן'!$C$42</f>
        <v>2.1499140736301622E-4</v>
      </c>
    </row>
    <row r="206" spans="2:21">
      <c r="B206" t="s">
        <v>790</v>
      </c>
      <c r="C206" t="s">
        <v>791</v>
      </c>
      <c r="D206" t="s">
        <v>100</v>
      </c>
      <c r="E206" t="s">
        <v>123</v>
      </c>
      <c r="F206" t="s">
        <v>627</v>
      </c>
      <c r="G206" t="s">
        <v>553</v>
      </c>
      <c r="H206" t="s">
        <v>628</v>
      </c>
      <c r="I206" t="s">
        <v>207</v>
      </c>
      <c r="J206"/>
      <c r="K206" s="77">
        <v>2.56</v>
      </c>
      <c r="L206" t="s">
        <v>102</v>
      </c>
      <c r="M206" s="78">
        <v>4.2999999999999997E-2</v>
      </c>
      <c r="N206" s="78">
        <v>6.0999999999999999E-2</v>
      </c>
      <c r="O206" s="77">
        <v>37692.449999999997</v>
      </c>
      <c r="P206" s="77">
        <v>96.61</v>
      </c>
      <c r="Q206" s="77">
        <v>0</v>
      </c>
      <c r="R206" s="77">
        <v>36.414675944999999</v>
      </c>
      <c r="S206" s="78">
        <v>0</v>
      </c>
      <c r="T206" s="78">
        <f t="shared" si="4"/>
        <v>1.9950866884507665E-3</v>
      </c>
      <c r="U206" s="78">
        <f>R206/'סכום נכסי הקרן'!$C$42</f>
        <v>3.7681542885879225E-4</v>
      </c>
    </row>
    <row r="207" spans="2:21">
      <c r="B207" t="s">
        <v>792</v>
      </c>
      <c r="C207" t="s">
        <v>793</v>
      </c>
      <c r="D207" t="s">
        <v>100</v>
      </c>
      <c r="E207" t="s">
        <v>123</v>
      </c>
      <c r="F207" t="s">
        <v>794</v>
      </c>
      <c r="G207" t="s">
        <v>615</v>
      </c>
      <c r="H207" t="s">
        <v>616</v>
      </c>
      <c r="I207" t="s">
        <v>149</v>
      </c>
      <c r="J207"/>
      <c r="K207" s="77">
        <v>1.1100000000000001</v>
      </c>
      <c r="L207" t="s">
        <v>102</v>
      </c>
      <c r="M207" s="78">
        <v>3.5000000000000003E-2</v>
      </c>
      <c r="N207" s="78">
        <v>6.0699999999999997E-2</v>
      </c>
      <c r="O207" s="77">
        <v>19105.96</v>
      </c>
      <c r="P207" s="77">
        <v>97.76</v>
      </c>
      <c r="Q207" s="77">
        <v>0</v>
      </c>
      <c r="R207" s="77">
        <v>18.677986495999999</v>
      </c>
      <c r="S207" s="78">
        <v>1E-4</v>
      </c>
      <c r="T207" s="78">
        <f t="shared" si="4"/>
        <v>1.0233292280704593E-3</v>
      </c>
      <c r="U207" s="78">
        <f>R207/'סכום נכסי הקרן'!$C$42</f>
        <v>1.9327793833286494E-4</v>
      </c>
    </row>
    <row r="208" spans="2:21">
      <c r="B208" t="s">
        <v>795</v>
      </c>
      <c r="C208" t="s">
        <v>796</v>
      </c>
      <c r="D208" t="s">
        <v>100</v>
      </c>
      <c r="E208" t="s">
        <v>123</v>
      </c>
      <c r="F208" t="s">
        <v>794</v>
      </c>
      <c r="G208" t="s">
        <v>615</v>
      </c>
      <c r="H208" t="s">
        <v>616</v>
      </c>
      <c r="I208" t="s">
        <v>149</v>
      </c>
      <c r="J208"/>
      <c r="K208" s="77">
        <v>2.16</v>
      </c>
      <c r="L208" t="s">
        <v>102</v>
      </c>
      <c r="M208" s="78">
        <v>4.99E-2</v>
      </c>
      <c r="N208" s="78">
        <v>5.8299999999999998E-2</v>
      </c>
      <c r="O208" s="77">
        <v>12683.33</v>
      </c>
      <c r="P208" s="77">
        <v>98.22</v>
      </c>
      <c r="Q208" s="77">
        <v>1.5744899999999999</v>
      </c>
      <c r="R208" s="77">
        <v>14.032056726</v>
      </c>
      <c r="S208" s="78">
        <v>1E-4</v>
      </c>
      <c r="T208" s="78">
        <f t="shared" si="4"/>
        <v>7.6878810147622875E-4</v>
      </c>
      <c r="U208" s="78">
        <f>R208/'סכום נכסי הקרן'!$C$42</f>
        <v>1.4520232120051593E-4</v>
      </c>
    </row>
    <row r="209" spans="2:21">
      <c r="B209" t="s">
        <v>797</v>
      </c>
      <c r="C209" t="s">
        <v>798</v>
      </c>
      <c r="D209" t="s">
        <v>100</v>
      </c>
      <c r="E209" t="s">
        <v>123</v>
      </c>
      <c r="F209" t="s">
        <v>794</v>
      </c>
      <c r="G209" t="s">
        <v>615</v>
      </c>
      <c r="H209" t="s">
        <v>616</v>
      </c>
      <c r="I209" t="s">
        <v>149</v>
      </c>
      <c r="J209"/>
      <c r="K209" s="77">
        <v>2.62</v>
      </c>
      <c r="L209" t="s">
        <v>102</v>
      </c>
      <c r="M209" s="78">
        <v>2.6499999999999999E-2</v>
      </c>
      <c r="N209" s="78">
        <v>6.3700000000000007E-2</v>
      </c>
      <c r="O209" s="77">
        <v>15667.78</v>
      </c>
      <c r="P209" s="77">
        <v>91.15</v>
      </c>
      <c r="Q209" s="77">
        <v>0</v>
      </c>
      <c r="R209" s="77">
        <v>14.28118147</v>
      </c>
      <c r="S209" s="78">
        <v>0</v>
      </c>
      <c r="T209" s="78">
        <f t="shared" si="4"/>
        <v>7.824371440015226E-4</v>
      </c>
      <c r="U209" s="78">
        <f>R209/'סכום נכסי הקרן'!$C$42</f>
        <v>1.4778023916390745E-4</v>
      </c>
    </row>
    <row r="210" spans="2:21">
      <c r="B210" t="s">
        <v>799</v>
      </c>
      <c r="C210" t="s">
        <v>800</v>
      </c>
      <c r="D210" t="s">
        <v>100</v>
      </c>
      <c r="E210" t="s">
        <v>123</v>
      </c>
      <c r="F210" t="s">
        <v>801</v>
      </c>
      <c r="G210" t="s">
        <v>553</v>
      </c>
      <c r="H210" t="s">
        <v>628</v>
      </c>
      <c r="I210" t="s">
        <v>207</v>
      </c>
      <c r="J210"/>
      <c r="K210" s="77">
        <v>3.68</v>
      </c>
      <c r="L210" t="s">
        <v>102</v>
      </c>
      <c r="M210" s="78">
        <v>5.3400000000000003E-2</v>
      </c>
      <c r="N210" s="78">
        <v>6.2799999999999995E-2</v>
      </c>
      <c r="O210" s="77">
        <v>59187.519999999997</v>
      </c>
      <c r="P210" s="77">
        <v>98.56</v>
      </c>
      <c r="Q210" s="77">
        <v>0</v>
      </c>
      <c r="R210" s="77">
        <v>58.335219711999997</v>
      </c>
      <c r="S210" s="78">
        <v>1E-4</v>
      </c>
      <c r="T210" s="78">
        <f t="shared" si="4"/>
        <v>3.1960690928856746E-3</v>
      </c>
      <c r="U210" s="78">
        <f>R210/'סכום נכסי הקרן'!$C$42</f>
        <v>6.036470259010334E-4</v>
      </c>
    </row>
    <row r="211" spans="2:21">
      <c r="B211" t="s">
        <v>802</v>
      </c>
      <c r="C211" t="s">
        <v>803</v>
      </c>
      <c r="D211" t="s">
        <v>100</v>
      </c>
      <c r="E211" t="s">
        <v>123</v>
      </c>
      <c r="F211" t="s">
        <v>642</v>
      </c>
      <c r="G211" t="s">
        <v>330</v>
      </c>
      <c r="H211" t="s">
        <v>643</v>
      </c>
      <c r="I211" t="s">
        <v>207</v>
      </c>
      <c r="J211"/>
      <c r="K211" s="77">
        <v>3.76</v>
      </c>
      <c r="L211" t="s">
        <v>102</v>
      </c>
      <c r="M211" s="78">
        <v>2.5000000000000001E-2</v>
      </c>
      <c r="N211" s="78">
        <v>6.3500000000000001E-2</v>
      </c>
      <c r="O211" s="77">
        <v>8598.9500000000007</v>
      </c>
      <c r="P211" s="77">
        <v>86.77</v>
      </c>
      <c r="Q211" s="77">
        <v>0</v>
      </c>
      <c r="R211" s="77">
        <v>7.461308915</v>
      </c>
      <c r="S211" s="78">
        <v>0</v>
      </c>
      <c r="T211" s="78">
        <f t="shared" si="4"/>
        <v>4.0879007456276652E-4</v>
      </c>
      <c r="U211" s="78">
        <f>R211/'סכום נכסי הקרן'!$C$42</f>
        <v>7.7208879268900904E-5</v>
      </c>
    </row>
    <row r="212" spans="2:21">
      <c r="B212" t="s">
        <v>804</v>
      </c>
      <c r="C212" t="s">
        <v>805</v>
      </c>
      <c r="D212" t="s">
        <v>100</v>
      </c>
      <c r="E212" t="s">
        <v>123</v>
      </c>
      <c r="F212" t="s">
        <v>646</v>
      </c>
      <c r="G212" t="s">
        <v>647</v>
      </c>
      <c r="H212" t="s">
        <v>648</v>
      </c>
      <c r="I212" t="s">
        <v>149</v>
      </c>
      <c r="J212"/>
      <c r="K212" s="77">
        <v>1.66</v>
      </c>
      <c r="L212" t="s">
        <v>102</v>
      </c>
      <c r="M212" s="78">
        <v>3.7499999999999999E-2</v>
      </c>
      <c r="N212" s="78">
        <v>6.3200000000000006E-2</v>
      </c>
      <c r="O212" s="77">
        <v>10666.8</v>
      </c>
      <c r="P212" s="77">
        <v>97.06</v>
      </c>
      <c r="Q212" s="77">
        <v>0</v>
      </c>
      <c r="R212" s="77">
        <v>10.35319608</v>
      </c>
      <c r="S212" s="78">
        <v>0</v>
      </c>
      <c r="T212" s="78">
        <f t="shared" si="4"/>
        <v>5.6723074271830261E-4</v>
      </c>
      <c r="U212" s="78">
        <f>R212/'סכום נכסי הקרן'!$C$42</f>
        <v>1.0713383875327432E-4</v>
      </c>
    </row>
    <row r="213" spans="2:21">
      <c r="B213" t="s">
        <v>806</v>
      </c>
      <c r="C213" t="s">
        <v>807</v>
      </c>
      <c r="D213" t="s">
        <v>100</v>
      </c>
      <c r="E213" t="s">
        <v>123</v>
      </c>
      <c r="F213" t="s">
        <v>646</v>
      </c>
      <c r="G213" t="s">
        <v>647</v>
      </c>
      <c r="H213" t="s">
        <v>648</v>
      </c>
      <c r="I213" t="s">
        <v>149</v>
      </c>
      <c r="J213"/>
      <c r="K213" s="77">
        <v>3.74</v>
      </c>
      <c r="L213" t="s">
        <v>102</v>
      </c>
      <c r="M213" s="78">
        <v>2.6599999999999999E-2</v>
      </c>
      <c r="N213" s="78">
        <v>6.8099999999999994E-2</v>
      </c>
      <c r="O213" s="77">
        <v>128698.78</v>
      </c>
      <c r="P213" s="77">
        <v>86.05</v>
      </c>
      <c r="Q213" s="77">
        <v>0</v>
      </c>
      <c r="R213" s="77">
        <v>110.74530018999999</v>
      </c>
      <c r="S213" s="78">
        <v>2.0000000000000001E-4</v>
      </c>
      <c r="T213" s="78">
        <f t="shared" si="4"/>
        <v>6.0675117513407581E-3</v>
      </c>
      <c r="U213" s="78">
        <f>R213/'סכום נכסי הקרן'!$C$42</f>
        <v>1.1459813029290583E-3</v>
      </c>
    </row>
    <row r="214" spans="2:21">
      <c r="B214" t="s">
        <v>808</v>
      </c>
      <c r="C214" t="s">
        <v>809</v>
      </c>
      <c r="D214" t="s">
        <v>100</v>
      </c>
      <c r="E214" t="s">
        <v>123</v>
      </c>
      <c r="F214" t="s">
        <v>810</v>
      </c>
      <c r="G214" t="s">
        <v>553</v>
      </c>
      <c r="H214" t="s">
        <v>648</v>
      </c>
      <c r="I214" t="s">
        <v>149</v>
      </c>
      <c r="J214"/>
      <c r="K214" s="77">
        <v>3.12</v>
      </c>
      <c r="L214" t="s">
        <v>102</v>
      </c>
      <c r="M214" s="78">
        <v>4.53E-2</v>
      </c>
      <c r="N214" s="78">
        <v>6.7400000000000002E-2</v>
      </c>
      <c r="O214" s="77">
        <v>114439.02</v>
      </c>
      <c r="P214" s="77">
        <v>95.03</v>
      </c>
      <c r="Q214" s="77">
        <v>0</v>
      </c>
      <c r="R214" s="77">
        <v>108.751400706</v>
      </c>
      <c r="S214" s="78">
        <v>2.0000000000000001E-4</v>
      </c>
      <c r="T214" s="78">
        <f t="shared" si="4"/>
        <v>5.9582700180174806E-3</v>
      </c>
      <c r="U214" s="78">
        <f>R214/'סכום נכסי הקרן'!$C$42</f>
        <v>1.1253486302588529E-3</v>
      </c>
    </row>
    <row r="215" spans="2:21">
      <c r="B215" t="s">
        <v>811</v>
      </c>
      <c r="C215" t="s">
        <v>812</v>
      </c>
      <c r="D215" t="s">
        <v>100</v>
      </c>
      <c r="E215" t="s">
        <v>123</v>
      </c>
      <c r="F215" t="s">
        <v>633</v>
      </c>
      <c r="G215" t="s">
        <v>615</v>
      </c>
      <c r="H215" t="s">
        <v>648</v>
      </c>
      <c r="I215" t="s">
        <v>149</v>
      </c>
      <c r="J215"/>
      <c r="K215" s="77">
        <v>4.66</v>
      </c>
      <c r="L215" t="s">
        <v>102</v>
      </c>
      <c r="M215" s="78">
        <v>5.5E-2</v>
      </c>
      <c r="N215" s="78">
        <v>7.1900000000000006E-2</v>
      </c>
      <c r="O215" s="77">
        <v>40941.35</v>
      </c>
      <c r="P215" s="77">
        <v>93.5</v>
      </c>
      <c r="Q215" s="77">
        <v>0</v>
      </c>
      <c r="R215" s="77">
        <v>38.280162249999997</v>
      </c>
      <c r="S215" s="78">
        <v>1E-4</v>
      </c>
      <c r="T215" s="78">
        <f t="shared" si="4"/>
        <v>2.0972929225585211E-3</v>
      </c>
      <c r="U215" s="78">
        <f>R215/'סכום נכסי הקרן'!$C$42</f>
        <v>3.9611929478116075E-4</v>
      </c>
    </row>
    <row r="216" spans="2:21">
      <c r="B216" t="s">
        <v>813</v>
      </c>
      <c r="C216" t="s">
        <v>814</v>
      </c>
      <c r="D216" t="s">
        <v>100</v>
      </c>
      <c r="E216" t="s">
        <v>123</v>
      </c>
      <c r="F216" t="s">
        <v>815</v>
      </c>
      <c r="G216" t="s">
        <v>553</v>
      </c>
      <c r="H216" t="s">
        <v>648</v>
      </c>
      <c r="I216" t="s">
        <v>149</v>
      </c>
      <c r="J216"/>
      <c r="K216" s="77">
        <v>3.17</v>
      </c>
      <c r="L216" t="s">
        <v>102</v>
      </c>
      <c r="M216" s="78">
        <v>2.5000000000000001E-2</v>
      </c>
      <c r="N216" s="78">
        <v>6.6299999999999998E-2</v>
      </c>
      <c r="O216" s="77">
        <v>40941.35</v>
      </c>
      <c r="P216" s="77">
        <v>88.69</v>
      </c>
      <c r="Q216" s="77">
        <v>0</v>
      </c>
      <c r="R216" s="77">
        <v>36.310883314999998</v>
      </c>
      <c r="S216" s="78">
        <v>2.0000000000000001E-4</v>
      </c>
      <c r="T216" s="78">
        <f t="shared" si="4"/>
        <v>1.9894000994835855E-3</v>
      </c>
      <c r="U216" s="78">
        <f>R216/'סכום נכסי הקרן'!$C$42</f>
        <v>3.7574139309241872E-4</v>
      </c>
    </row>
    <row r="217" spans="2:21">
      <c r="B217" t="s">
        <v>816</v>
      </c>
      <c r="C217" t="s">
        <v>817</v>
      </c>
      <c r="D217" t="s">
        <v>100</v>
      </c>
      <c r="E217" t="s">
        <v>123</v>
      </c>
      <c r="F217" t="s">
        <v>818</v>
      </c>
      <c r="G217" t="s">
        <v>330</v>
      </c>
      <c r="H217" t="s">
        <v>648</v>
      </c>
      <c r="I217" t="s">
        <v>149</v>
      </c>
      <c r="J217"/>
      <c r="K217" s="77">
        <v>5.01</v>
      </c>
      <c r="L217" t="s">
        <v>102</v>
      </c>
      <c r="M217" s="78">
        <v>6.7699999999999996E-2</v>
      </c>
      <c r="N217" s="78">
        <v>6.7299999999999999E-2</v>
      </c>
      <c r="O217" s="77">
        <v>54695.19</v>
      </c>
      <c r="P217" s="77">
        <v>101.88</v>
      </c>
      <c r="Q217" s="77">
        <v>0</v>
      </c>
      <c r="R217" s="77">
        <v>55.723459572000003</v>
      </c>
      <c r="S217" s="78">
        <v>0</v>
      </c>
      <c r="T217" s="78">
        <f t="shared" si="4"/>
        <v>3.052976019735431E-3</v>
      </c>
      <c r="U217" s="78">
        <f>R217/'סכום נכסי הקרן'!$C$42</f>
        <v>5.7662079288671681E-4</v>
      </c>
    </row>
    <row r="218" spans="2:21">
      <c r="B218" t="s">
        <v>819</v>
      </c>
      <c r="C218" t="s">
        <v>820</v>
      </c>
      <c r="D218" t="s">
        <v>100</v>
      </c>
      <c r="E218" t="s">
        <v>123</v>
      </c>
      <c r="F218" t="s">
        <v>821</v>
      </c>
      <c r="G218" t="s">
        <v>671</v>
      </c>
      <c r="H218" t="s">
        <v>3309</v>
      </c>
      <c r="I218" t="s">
        <v>210</v>
      </c>
      <c r="J218"/>
      <c r="K218" s="77">
        <v>3.59</v>
      </c>
      <c r="L218" t="s">
        <v>102</v>
      </c>
      <c r="M218" s="78">
        <v>6.0499999999999998E-2</v>
      </c>
      <c r="N218" s="78">
        <v>6.1400000000000003E-2</v>
      </c>
      <c r="O218" s="77">
        <v>37319.68</v>
      </c>
      <c r="P218" s="77">
        <v>99.98</v>
      </c>
      <c r="Q218" s="77">
        <v>1.1289199999999999</v>
      </c>
      <c r="R218" s="77">
        <v>38.441136063999998</v>
      </c>
      <c r="S218" s="78">
        <v>2.0000000000000001E-4</v>
      </c>
      <c r="T218" s="78">
        <f t="shared" si="4"/>
        <v>2.1061123533282918E-3</v>
      </c>
      <c r="U218" s="78">
        <f>R218/'סכום נכסי הקרן'!$C$42</f>
        <v>3.9778503572717556E-4</v>
      </c>
    </row>
    <row r="219" spans="2:21">
      <c r="B219" t="s">
        <v>822</v>
      </c>
      <c r="C219" t="s">
        <v>823</v>
      </c>
      <c r="D219" t="s">
        <v>100</v>
      </c>
      <c r="E219" t="s">
        <v>123</v>
      </c>
      <c r="F219" t="s">
        <v>821</v>
      </c>
      <c r="G219" t="s">
        <v>671</v>
      </c>
      <c r="H219" t="s">
        <v>3309</v>
      </c>
      <c r="I219" t="s">
        <v>210</v>
      </c>
      <c r="J219"/>
      <c r="K219" s="77">
        <v>1.22</v>
      </c>
      <c r="L219" t="s">
        <v>102</v>
      </c>
      <c r="M219" s="78">
        <v>3.5499999999999997E-2</v>
      </c>
      <c r="N219" s="78">
        <v>7.5700000000000003E-2</v>
      </c>
      <c r="O219" s="77">
        <v>7434.78</v>
      </c>
      <c r="P219" s="77">
        <v>96.33</v>
      </c>
      <c r="Q219" s="77">
        <v>0</v>
      </c>
      <c r="R219" s="77">
        <v>7.1619235740000002</v>
      </c>
      <c r="S219" s="78">
        <v>0</v>
      </c>
      <c r="T219" s="78">
        <f t="shared" si="4"/>
        <v>3.9238735524573778E-4</v>
      </c>
      <c r="U219" s="78">
        <f>R219/'סכום נכסי הקרן'!$C$42</f>
        <v>7.4110869668778662E-5</v>
      </c>
    </row>
    <row r="220" spans="2:21">
      <c r="B220" t="s">
        <v>824</v>
      </c>
      <c r="C220" t="s">
        <v>825</v>
      </c>
      <c r="D220" t="s">
        <v>100</v>
      </c>
      <c r="E220" t="s">
        <v>123</v>
      </c>
      <c r="F220" t="s">
        <v>826</v>
      </c>
      <c r="G220" t="s">
        <v>350</v>
      </c>
      <c r="H220" t="s">
        <v>3309</v>
      </c>
      <c r="I220" t="s">
        <v>210</v>
      </c>
      <c r="J220"/>
      <c r="K220" s="77">
        <v>2.23</v>
      </c>
      <c r="L220" t="s">
        <v>102</v>
      </c>
      <c r="M220" s="78">
        <v>0.01</v>
      </c>
      <c r="N220" s="78">
        <v>7.0699999999999999E-2</v>
      </c>
      <c r="O220" s="77">
        <v>11483.23</v>
      </c>
      <c r="P220" s="77">
        <v>88</v>
      </c>
      <c r="Q220" s="77">
        <v>0</v>
      </c>
      <c r="R220" s="77">
        <v>10.1052424</v>
      </c>
      <c r="S220" s="78">
        <v>1E-4</v>
      </c>
      <c r="T220" s="78">
        <f t="shared" si="4"/>
        <v>5.5364586042887752E-4</v>
      </c>
      <c r="U220" s="78">
        <f>R220/'סכום נכסי הקרן'!$C$42</f>
        <v>1.0456803884316568E-4</v>
      </c>
    </row>
    <row r="221" spans="2:21">
      <c r="B221" s="79" t="s">
        <v>314</v>
      </c>
      <c r="C221" s="16"/>
      <c r="D221" s="16"/>
      <c r="E221" s="16"/>
      <c r="F221" s="16"/>
      <c r="K221" s="81">
        <v>3.41</v>
      </c>
      <c r="N221" s="80">
        <v>5.6800000000000003E-2</v>
      </c>
      <c r="O221" s="81">
        <v>35221.11</v>
      </c>
      <c r="Q221" s="81">
        <v>0</v>
      </c>
      <c r="R221" s="81">
        <v>37.066426211</v>
      </c>
      <c r="T221" s="80">
        <f t="shared" si="4"/>
        <v>2.0307947716932148E-3</v>
      </c>
      <c r="U221" s="80">
        <f>R221/'סכום נכסי הקרן'!$C$42</f>
        <v>3.8355967550161716E-4</v>
      </c>
    </row>
    <row r="222" spans="2:21">
      <c r="B222" t="s">
        <v>827</v>
      </c>
      <c r="C222" t="s">
        <v>828</v>
      </c>
      <c r="D222" t="s">
        <v>100</v>
      </c>
      <c r="E222" t="s">
        <v>123</v>
      </c>
      <c r="F222" t="s">
        <v>829</v>
      </c>
      <c r="G222" t="s">
        <v>685</v>
      </c>
      <c r="H222" t="s">
        <v>365</v>
      </c>
      <c r="I222" t="s">
        <v>207</v>
      </c>
      <c r="J222"/>
      <c r="K222" s="77">
        <v>3.03</v>
      </c>
      <c r="L222" t="s">
        <v>102</v>
      </c>
      <c r="M222" s="78">
        <v>2.12E-2</v>
      </c>
      <c r="N222" s="78">
        <v>5.6899999999999999E-2</v>
      </c>
      <c r="O222" s="77">
        <v>29115.49</v>
      </c>
      <c r="P222" s="77">
        <v>106.21</v>
      </c>
      <c r="Q222" s="77">
        <v>0</v>
      </c>
      <c r="R222" s="77">
        <v>30.923561929000002</v>
      </c>
      <c r="S222" s="78">
        <v>2.0000000000000001E-4</v>
      </c>
      <c r="T222" s="78">
        <f t="shared" si="4"/>
        <v>1.6942396207840482E-3</v>
      </c>
      <c r="U222" s="78">
        <f>R222/'סכום נכסי הקרן'!$C$42</f>
        <v>3.1999392958260081E-4</v>
      </c>
    </row>
    <row r="223" spans="2:21">
      <c r="B223" t="s">
        <v>830</v>
      </c>
      <c r="C223" t="s">
        <v>831</v>
      </c>
      <c r="D223" t="s">
        <v>100</v>
      </c>
      <c r="E223" t="s">
        <v>123</v>
      </c>
      <c r="F223" t="s">
        <v>829</v>
      </c>
      <c r="G223" t="s">
        <v>685</v>
      </c>
      <c r="H223" t="s">
        <v>365</v>
      </c>
      <c r="I223" t="s">
        <v>207</v>
      </c>
      <c r="J223"/>
      <c r="K223" s="77">
        <v>5.31</v>
      </c>
      <c r="L223" t="s">
        <v>102</v>
      </c>
      <c r="M223" s="78">
        <v>2.6700000000000002E-2</v>
      </c>
      <c r="N223" s="78">
        <v>5.6500000000000002E-2</v>
      </c>
      <c r="O223" s="77">
        <v>6105.62</v>
      </c>
      <c r="P223" s="77">
        <v>100.61</v>
      </c>
      <c r="Q223" s="77">
        <v>0</v>
      </c>
      <c r="R223" s="77">
        <v>6.1428642819999997</v>
      </c>
      <c r="S223" s="78">
        <v>0</v>
      </c>
      <c r="T223" s="78">
        <f t="shared" si="4"/>
        <v>3.3655515090916661E-4</v>
      </c>
      <c r="U223" s="78">
        <f>R223/'סכום נכסי הקרן'!$C$42</f>
        <v>6.3565745919016352E-5</v>
      </c>
    </row>
    <row r="224" spans="2:21">
      <c r="B224" s="79" t="s">
        <v>832</v>
      </c>
      <c r="C224" s="16"/>
      <c r="D224" s="16"/>
      <c r="E224" s="16"/>
      <c r="F224" s="16"/>
      <c r="K224" s="81">
        <v>0</v>
      </c>
      <c r="N224" s="80">
        <v>0</v>
      </c>
      <c r="O224" s="81">
        <v>0</v>
      </c>
      <c r="Q224" s="81">
        <v>0</v>
      </c>
      <c r="R224" s="81">
        <v>0</v>
      </c>
      <c r="T224" s="80">
        <f t="shared" si="4"/>
        <v>0</v>
      </c>
      <c r="U224" s="80">
        <f>R224/'סכום נכסי הקרן'!$C$42</f>
        <v>0</v>
      </c>
    </row>
    <row r="225" spans="2:21">
      <c r="B225" t="s">
        <v>209</v>
      </c>
      <c r="C225" t="s">
        <v>209</v>
      </c>
      <c r="D225" s="16"/>
      <c r="E225" s="16"/>
      <c r="F225" s="16"/>
      <c r="G225" t="s">
        <v>209</v>
      </c>
      <c r="H225" t="s">
        <v>209</v>
      </c>
      <c r="K225" s="77">
        <v>0</v>
      </c>
      <c r="L225" t="s">
        <v>209</v>
      </c>
      <c r="M225" s="78">
        <v>0</v>
      </c>
      <c r="N225" s="78">
        <v>0</v>
      </c>
      <c r="O225" s="77">
        <v>0</v>
      </c>
      <c r="P225" s="77">
        <v>0</v>
      </c>
      <c r="R225" s="77">
        <v>0</v>
      </c>
      <c r="S225" s="78">
        <v>0</v>
      </c>
      <c r="T225" s="78">
        <f t="shared" si="4"/>
        <v>0</v>
      </c>
      <c r="U225" s="78">
        <f>R225/'סכום נכסי הקרן'!$C$42</f>
        <v>0</v>
      </c>
    </row>
    <row r="226" spans="2:21">
      <c r="B226" s="79" t="s">
        <v>221</v>
      </c>
      <c r="C226" s="16"/>
      <c r="D226" s="16"/>
      <c r="E226" s="16"/>
      <c r="F226" s="16"/>
      <c r="K226" s="81">
        <v>4.96</v>
      </c>
      <c r="N226" s="80">
        <v>7.7100000000000002E-2</v>
      </c>
      <c r="O226" s="81">
        <v>1217528.54</v>
      </c>
      <c r="Q226" s="81">
        <v>0</v>
      </c>
      <c r="R226" s="81">
        <v>4442.827971335927</v>
      </c>
      <c r="T226" s="80">
        <f t="shared" si="4"/>
        <v>0.24341358846847294</v>
      </c>
      <c r="U226" s="80">
        <f>R226/'סכום נכסי הקרן'!$C$42</f>
        <v>4.5973940009609096E-2</v>
      </c>
    </row>
    <row r="227" spans="2:21">
      <c r="B227" s="79" t="s">
        <v>315</v>
      </c>
      <c r="C227" s="16"/>
      <c r="D227" s="16"/>
      <c r="E227" s="16"/>
      <c r="F227" s="16"/>
      <c r="K227" s="81">
        <v>5.19</v>
      </c>
      <c r="N227" s="80">
        <v>7.7399999999999997E-2</v>
      </c>
      <c r="O227" s="81">
        <v>213121.21</v>
      </c>
      <c r="Q227" s="81">
        <v>0</v>
      </c>
      <c r="R227" s="81">
        <v>774.40859426341103</v>
      </c>
      <c r="T227" s="80">
        <f t="shared" si="4"/>
        <v>4.2428285787037008E-2</v>
      </c>
      <c r="U227" s="80">
        <f>R227/'סכום נכסי הקרן'!$C$42</f>
        <v>8.0135027701480673E-3</v>
      </c>
    </row>
    <row r="228" spans="2:21">
      <c r="B228" t="s">
        <v>833</v>
      </c>
      <c r="C228" t="s">
        <v>834</v>
      </c>
      <c r="D228" t="s">
        <v>123</v>
      </c>
      <c r="E228" t="s">
        <v>835</v>
      </c>
      <c r="F228" t="s">
        <v>329</v>
      </c>
      <c r="G228" t="s">
        <v>330</v>
      </c>
      <c r="H228" t="s">
        <v>836</v>
      </c>
      <c r="I228" t="s">
        <v>211</v>
      </c>
      <c r="J228"/>
      <c r="K228" s="77">
        <v>7.1</v>
      </c>
      <c r="L228" t="s">
        <v>106</v>
      </c>
      <c r="M228" s="78">
        <v>3.7499999999999999E-2</v>
      </c>
      <c r="N228" s="78">
        <v>6.4699999999999994E-2</v>
      </c>
      <c r="O228" s="77">
        <v>8232.2099999999991</v>
      </c>
      <c r="P228" s="77">
        <v>82.303000151842582</v>
      </c>
      <c r="Q228" s="77">
        <v>0</v>
      </c>
      <c r="R228" s="77">
        <v>26.078344508071201</v>
      </c>
      <c r="S228" s="78">
        <v>0</v>
      </c>
      <c r="T228" s="78">
        <f t="shared" si="4"/>
        <v>1.4287799255297204E-3</v>
      </c>
      <c r="U228" s="78">
        <f>R228/'סכום נכסי הקרן'!$C$42</f>
        <v>2.6985610374724372E-4</v>
      </c>
    </row>
    <row r="229" spans="2:21">
      <c r="B229" t="s">
        <v>837</v>
      </c>
      <c r="C229" t="s">
        <v>838</v>
      </c>
      <c r="D229" t="s">
        <v>123</v>
      </c>
      <c r="E229" t="s">
        <v>835</v>
      </c>
      <c r="F229" t="s">
        <v>452</v>
      </c>
      <c r="G229" t="s">
        <v>320</v>
      </c>
      <c r="H229" t="s">
        <v>839</v>
      </c>
      <c r="I229" t="s">
        <v>2546</v>
      </c>
      <c r="J229"/>
      <c r="K229" s="77">
        <v>2.89</v>
      </c>
      <c r="L229" t="s">
        <v>106</v>
      </c>
      <c r="M229" s="78">
        <v>3.2599999999999997E-2</v>
      </c>
      <c r="N229" s="78">
        <v>8.7300000000000003E-2</v>
      </c>
      <c r="O229" s="77">
        <v>24722.94</v>
      </c>
      <c r="P229" s="77">
        <v>85.833791625106073</v>
      </c>
      <c r="Q229" s="77">
        <v>0</v>
      </c>
      <c r="R229" s="77">
        <v>81.678231055516804</v>
      </c>
      <c r="S229" s="78">
        <v>0</v>
      </c>
      <c r="T229" s="78">
        <f t="shared" si="4"/>
        <v>4.4749856283546711E-3</v>
      </c>
      <c r="U229" s="78">
        <f>R229/'סכום נכסי הקרן'!$C$42</f>
        <v>8.4519817532079621E-4</v>
      </c>
    </row>
    <row r="230" spans="2:21">
      <c r="B230" t="s">
        <v>840</v>
      </c>
      <c r="C230" t="s">
        <v>841</v>
      </c>
      <c r="D230" t="s">
        <v>123</v>
      </c>
      <c r="E230" t="s">
        <v>835</v>
      </c>
      <c r="F230" t="s">
        <v>443</v>
      </c>
      <c r="G230" t="s">
        <v>320</v>
      </c>
      <c r="H230" t="s">
        <v>839</v>
      </c>
      <c r="I230" t="s">
        <v>2546</v>
      </c>
      <c r="J230"/>
      <c r="K230" s="77">
        <v>2.2400000000000002</v>
      </c>
      <c r="L230" t="s">
        <v>106</v>
      </c>
      <c r="M230" s="78">
        <v>3.2800000000000003E-2</v>
      </c>
      <c r="N230" s="78">
        <v>8.3900000000000002E-2</v>
      </c>
      <c r="O230" s="77">
        <v>34995.06</v>
      </c>
      <c r="P230" s="77">
        <v>89.480736042173106</v>
      </c>
      <c r="Q230" s="77">
        <v>0</v>
      </c>
      <c r="R230" s="77">
        <v>120.526959638374</v>
      </c>
      <c r="S230" s="78">
        <v>0</v>
      </c>
      <c r="T230" s="78">
        <f t="shared" si="4"/>
        <v>6.6034291541451958E-3</v>
      </c>
      <c r="U230" s="78">
        <f>R230/'סכום נכסי הקרן'!$C$42</f>
        <v>1.2472009377146813E-3</v>
      </c>
    </row>
    <row r="231" spans="2:21">
      <c r="B231" t="s">
        <v>842</v>
      </c>
      <c r="C231" t="s">
        <v>843</v>
      </c>
      <c r="D231" t="s">
        <v>123</v>
      </c>
      <c r="E231" t="s">
        <v>835</v>
      </c>
      <c r="F231" t="s">
        <v>443</v>
      </c>
      <c r="G231" t="s">
        <v>320</v>
      </c>
      <c r="H231" t="s">
        <v>839</v>
      </c>
      <c r="I231" t="s">
        <v>2546</v>
      </c>
      <c r="J231"/>
      <c r="K231" s="77">
        <v>4.17</v>
      </c>
      <c r="L231" t="s">
        <v>106</v>
      </c>
      <c r="M231" s="78">
        <v>7.1300000000000002E-2</v>
      </c>
      <c r="N231" s="78">
        <v>7.5800000000000006E-2</v>
      </c>
      <c r="O231" s="77">
        <v>19988.759999999998</v>
      </c>
      <c r="P231" s="77">
        <v>99.197194541332223</v>
      </c>
      <c r="Q231" s="77">
        <v>0</v>
      </c>
      <c r="R231" s="77">
        <v>76.319084913716395</v>
      </c>
      <c r="S231" s="78">
        <v>0</v>
      </c>
      <c r="T231" s="78">
        <f t="shared" si="4"/>
        <v>4.1813688144877242E-3</v>
      </c>
      <c r="U231" s="78">
        <f>R231/'סכום נכסי הקרן'!$C$42</f>
        <v>7.8974226642325343E-4</v>
      </c>
    </row>
    <row r="232" spans="2:21">
      <c r="B232" t="s">
        <v>844</v>
      </c>
      <c r="C232" t="s">
        <v>845</v>
      </c>
      <c r="D232" t="s">
        <v>123</v>
      </c>
      <c r="E232" t="s">
        <v>835</v>
      </c>
      <c r="F232" t="s">
        <v>846</v>
      </c>
      <c r="G232" t="s">
        <v>479</v>
      </c>
      <c r="H232" t="s">
        <v>847</v>
      </c>
      <c r="I232" t="s">
        <v>2546</v>
      </c>
      <c r="J232"/>
      <c r="K232" s="77">
        <v>9.4600000000000009</v>
      </c>
      <c r="L232" t="s">
        <v>106</v>
      </c>
      <c r="M232" s="78">
        <v>6.3799999999999996E-2</v>
      </c>
      <c r="N232" s="78">
        <v>6.6500000000000004E-2</v>
      </c>
      <c r="O232" s="77">
        <v>50024.5</v>
      </c>
      <c r="P232" s="77">
        <v>98.190583304180947</v>
      </c>
      <c r="Q232" s="77">
        <v>0</v>
      </c>
      <c r="R232" s="77">
        <v>189.06037177990501</v>
      </c>
      <c r="S232" s="78">
        <v>1E-4</v>
      </c>
      <c r="T232" s="78">
        <f t="shared" si="4"/>
        <v>1.0358236652204304E-2</v>
      </c>
      <c r="U232" s="78">
        <f>R232/'סכום נכסי הקרן'!$C$42</f>
        <v>1.9563778400787748E-3</v>
      </c>
    </row>
    <row r="233" spans="2:21">
      <c r="B233" t="s">
        <v>848</v>
      </c>
      <c r="C233" t="s">
        <v>849</v>
      </c>
      <c r="D233" t="s">
        <v>123</v>
      </c>
      <c r="E233" t="s">
        <v>835</v>
      </c>
      <c r="F233" t="s">
        <v>850</v>
      </c>
      <c r="G233" t="s">
        <v>320</v>
      </c>
      <c r="H233" t="s">
        <v>847</v>
      </c>
      <c r="I233" t="s">
        <v>211</v>
      </c>
      <c r="J233"/>
      <c r="K233" s="77">
        <v>2.4300000000000002</v>
      </c>
      <c r="L233" t="s">
        <v>106</v>
      </c>
      <c r="M233" s="78">
        <v>3.0800000000000001E-2</v>
      </c>
      <c r="N233" s="78">
        <v>8.6900000000000005E-2</v>
      </c>
      <c r="O233" s="77">
        <v>28078.95</v>
      </c>
      <c r="P233" s="77">
        <v>88.699574952054832</v>
      </c>
      <c r="Q233" s="77">
        <v>0</v>
      </c>
      <c r="R233" s="77">
        <v>95.862844899549003</v>
      </c>
      <c r="S233" s="78">
        <v>0</v>
      </c>
      <c r="T233" s="78">
        <f t="shared" si="4"/>
        <v>5.2521320267954032E-3</v>
      </c>
      <c r="U233" s="78">
        <f>R233/'סכום נכסי הקרן'!$C$42</f>
        <v>9.9197914233827857E-4</v>
      </c>
    </row>
    <row r="234" spans="2:21">
      <c r="B234" t="s">
        <v>851</v>
      </c>
      <c r="C234" t="s">
        <v>852</v>
      </c>
      <c r="D234" t="s">
        <v>123</v>
      </c>
      <c r="E234" t="s">
        <v>835</v>
      </c>
      <c r="F234" t="s">
        <v>853</v>
      </c>
      <c r="G234" t="s">
        <v>854</v>
      </c>
      <c r="H234" t="s">
        <v>855</v>
      </c>
      <c r="I234" t="s">
        <v>211</v>
      </c>
      <c r="J234"/>
      <c r="K234" s="77">
        <v>5.33</v>
      </c>
      <c r="L234" t="s">
        <v>106</v>
      </c>
      <c r="M234" s="78">
        <v>8.5000000000000006E-2</v>
      </c>
      <c r="N234" s="78">
        <v>8.4699999999999998E-2</v>
      </c>
      <c r="O234" s="77">
        <v>21040.799999999999</v>
      </c>
      <c r="P234" s="77">
        <v>101.66405539713318</v>
      </c>
      <c r="Q234" s="77">
        <v>0</v>
      </c>
      <c r="R234" s="77">
        <v>82.333691756232</v>
      </c>
      <c r="S234" s="78">
        <v>0</v>
      </c>
      <c r="T234" s="78">
        <f t="shared" si="4"/>
        <v>4.5108969988354808E-3</v>
      </c>
      <c r="U234" s="78">
        <f>R234/'סכום נכסי הקרן'!$C$42</f>
        <v>8.5198081717138211E-4</v>
      </c>
    </row>
    <row r="235" spans="2:21">
      <c r="B235" t="s">
        <v>856</v>
      </c>
      <c r="C235" t="s">
        <v>857</v>
      </c>
      <c r="D235" t="s">
        <v>123</v>
      </c>
      <c r="E235" t="s">
        <v>835</v>
      </c>
      <c r="F235" t="s">
        <v>858</v>
      </c>
      <c r="G235" t="s">
        <v>859</v>
      </c>
      <c r="H235" t="s">
        <v>855</v>
      </c>
      <c r="I235" t="s">
        <v>2546</v>
      </c>
      <c r="J235"/>
      <c r="K235" s="77">
        <v>5.61</v>
      </c>
      <c r="L235" t="s">
        <v>110</v>
      </c>
      <c r="M235" s="78">
        <v>4.3799999999999999E-2</v>
      </c>
      <c r="N235" s="78">
        <v>7.0699999999999999E-2</v>
      </c>
      <c r="O235" s="77">
        <v>5260.2</v>
      </c>
      <c r="P235" s="77">
        <v>86.422236150716699</v>
      </c>
      <c r="Q235" s="77">
        <v>0</v>
      </c>
      <c r="R235" s="77">
        <v>18.445323855794999</v>
      </c>
      <c r="S235" s="78">
        <v>0</v>
      </c>
      <c r="T235" s="78">
        <f t="shared" si="4"/>
        <v>1.0105821110269382E-3</v>
      </c>
      <c r="U235" s="78">
        <f>R235/'סכום נכסי הקרן'!$C$42</f>
        <v>1.9087036857498265E-4</v>
      </c>
    </row>
    <row r="236" spans="2:21">
      <c r="B236" t="s">
        <v>860</v>
      </c>
      <c r="C236" t="s">
        <v>861</v>
      </c>
      <c r="D236" t="s">
        <v>123</v>
      </c>
      <c r="E236" t="s">
        <v>835</v>
      </c>
      <c r="F236" t="s">
        <v>858</v>
      </c>
      <c r="G236" t="s">
        <v>859</v>
      </c>
      <c r="H236" t="s">
        <v>855</v>
      </c>
      <c r="I236" t="s">
        <v>2546</v>
      </c>
      <c r="J236"/>
      <c r="K236" s="77">
        <v>4.82</v>
      </c>
      <c r="L236" t="s">
        <v>110</v>
      </c>
      <c r="M236" s="78">
        <v>7.3800000000000004E-2</v>
      </c>
      <c r="N236" s="78">
        <v>6.93E-2</v>
      </c>
      <c r="O236" s="77">
        <v>10783.41</v>
      </c>
      <c r="P236" s="77">
        <v>101.42931928119201</v>
      </c>
      <c r="Q236" s="77">
        <v>0</v>
      </c>
      <c r="R236" s="77">
        <v>44.379065946302198</v>
      </c>
      <c r="S236" s="78">
        <v>0</v>
      </c>
      <c r="T236" s="78">
        <f t="shared" si="4"/>
        <v>2.4314395615953142E-3</v>
      </c>
      <c r="U236" s="78">
        <f>R236/'סכום נכסי הקרן'!$C$42</f>
        <v>4.5923014095103148E-4</v>
      </c>
    </row>
    <row r="237" spans="2:21">
      <c r="B237" t="s">
        <v>862</v>
      </c>
      <c r="C237" t="s">
        <v>863</v>
      </c>
      <c r="D237" t="s">
        <v>123</v>
      </c>
      <c r="E237" t="s">
        <v>835</v>
      </c>
      <c r="F237" t="s">
        <v>858</v>
      </c>
      <c r="G237" t="s">
        <v>859</v>
      </c>
      <c r="H237" t="s">
        <v>855</v>
      </c>
      <c r="I237" t="s">
        <v>2546</v>
      </c>
      <c r="J237"/>
      <c r="K237" s="77">
        <v>5.91</v>
      </c>
      <c r="L237" t="s">
        <v>106</v>
      </c>
      <c r="M237" s="78">
        <v>8.1299999999999997E-2</v>
      </c>
      <c r="N237" s="78">
        <v>7.5300000000000006E-2</v>
      </c>
      <c r="O237" s="77">
        <v>9994.3799999999992</v>
      </c>
      <c r="P237" s="77">
        <v>103.26581899627591</v>
      </c>
      <c r="Q237" s="77">
        <v>0</v>
      </c>
      <c r="R237" s="77">
        <v>39.724675909949397</v>
      </c>
      <c r="S237" s="78">
        <v>0</v>
      </c>
      <c r="T237" s="78">
        <f t="shared" si="4"/>
        <v>2.1764349140622535E-3</v>
      </c>
      <c r="U237" s="78">
        <f>R237/'סכום נכסי הקרן'!$C$42</f>
        <v>4.1106697782764288E-4</v>
      </c>
    </row>
    <row r="238" spans="2:21">
      <c r="B238" s="79" t="s">
        <v>316</v>
      </c>
      <c r="C238" s="16"/>
      <c r="D238" s="16"/>
      <c r="E238" s="16"/>
      <c r="F238" s="16"/>
      <c r="K238" s="81">
        <v>4.91</v>
      </c>
      <c r="N238" s="80">
        <v>7.7100000000000002E-2</v>
      </c>
      <c r="O238" s="81">
        <v>1004407.33</v>
      </c>
      <c r="Q238" s="81">
        <v>0</v>
      </c>
      <c r="R238" s="81">
        <v>3668.4193770725165</v>
      </c>
      <c r="T238" s="80">
        <f t="shared" si="4"/>
        <v>0.20098530268143597</v>
      </c>
      <c r="U238" s="80">
        <f>R238/'סכום נכסי הקרן'!$C$42</f>
        <v>3.7960437239461034E-2</v>
      </c>
    </row>
    <row r="239" spans="2:21">
      <c r="B239" t="s">
        <v>864</v>
      </c>
      <c r="C239" t="s">
        <v>865</v>
      </c>
      <c r="D239" t="s">
        <v>123</v>
      </c>
      <c r="E239" t="s">
        <v>835</v>
      </c>
      <c r="F239"/>
      <c r="G239" t="s">
        <v>866</v>
      </c>
      <c r="H239" t="s">
        <v>867</v>
      </c>
      <c r="I239" t="s">
        <v>211</v>
      </c>
      <c r="J239"/>
      <c r="K239" s="77">
        <v>7.28</v>
      </c>
      <c r="L239" t="s">
        <v>110</v>
      </c>
      <c r="M239" s="78">
        <v>4.2500000000000003E-2</v>
      </c>
      <c r="N239" s="78">
        <v>5.57E-2</v>
      </c>
      <c r="O239" s="77">
        <v>10520.4</v>
      </c>
      <c r="P239" s="77">
        <v>90.961191437587928</v>
      </c>
      <c r="Q239" s="77">
        <v>0</v>
      </c>
      <c r="R239" s="77">
        <v>38.828169904079999</v>
      </c>
      <c r="S239" s="78">
        <v>0</v>
      </c>
      <c r="T239" s="78">
        <f t="shared" si="4"/>
        <v>2.1273171572235633E-3</v>
      </c>
      <c r="U239" s="78">
        <f>R239/'סכום נכסי הקרן'!$C$42</f>
        <v>4.0179002323970716E-4</v>
      </c>
    </row>
    <row r="240" spans="2:21">
      <c r="B240" t="s">
        <v>868</v>
      </c>
      <c r="C240" t="s">
        <v>869</v>
      </c>
      <c r="D240" t="s">
        <v>123</v>
      </c>
      <c r="E240" t="s">
        <v>835</v>
      </c>
      <c r="F240"/>
      <c r="G240" t="s">
        <v>866</v>
      </c>
      <c r="H240" t="s">
        <v>870</v>
      </c>
      <c r="I240" t="s">
        <v>211</v>
      </c>
      <c r="J240"/>
      <c r="K240" s="77">
        <v>0.94</v>
      </c>
      <c r="L240" t="s">
        <v>106</v>
      </c>
      <c r="M240" s="78">
        <v>4.4999999999999998E-2</v>
      </c>
      <c r="N240" s="78">
        <v>8.7599999999999997E-2</v>
      </c>
      <c r="O240" s="77">
        <v>6.84</v>
      </c>
      <c r="P240" s="77">
        <v>91.943988304093565</v>
      </c>
      <c r="Q240" s="77">
        <v>0</v>
      </c>
      <c r="R240" s="77">
        <v>2.4206240911200001E-2</v>
      </c>
      <c r="S240" s="78">
        <v>0</v>
      </c>
      <c r="T240" s="78">
        <f t="shared" si="4"/>
        <v>1.3262111433398194E-6</v>
      </c>
      <c r="U240" s="78">
        <f>R240/'סכום נכסי הקרן'!$C$42</f>
        <v>2.5048376274965835E-7</v>
      </c>
    </row>
    <row r="241" spans="2:21">
      <c r="B241" t="s">
        <v>871</v>
      </c>
      <c r="C241" t="s">
        <v>872</v>
      </c>
      <c r="D241" t="s">
        <v>123</v>
      </c>
      <c r="E241" t="s">
        <v>835</v>
      </c>
      <c r="F241"/>
      <c r="G241" t="s">
        <v>866</v>
      </c>
      <c r="H241" t="s">
        <v>873</v>
      </c>
      <c r="I241" t="s">
        <v>307</v>
      </c>
      <c r="J241"/>
      <c r="K241" s="77">
        <v>6.63</v>
      </c>
      <c r="L241" t="s">
        <v>106</v>
      </c>
      <c r="M241" s="78">
        <v>0.03</v>
      </c>
      <c r="N241" s="78">
        <v>7.0999999999999994E-2</v>
      </c>
      <c r="O241" s="77">
        <v>19462.740000000002</v>
      </c>
      <c r="P241" s="77">
        <v>77.44999997430989</v>
      </c>
      <c r="Q241" s="77">
        <v>0</v>
      </c>
      <c r="R241" s="77">
        <v>58.019410789124997</v>
      </c>
      <c r="S241" s="78">
        <v>0</v>
      </c>
      <c r="T241" s="78">
        <f t="shared" si="4"/>
        <v>3.1787665586252151E-3</v>
      </c>
      <c r="U241" s="78">
        <f>R241/'סכום נכסי הקרן'!$C$42</f>
        <v>6.0037906671638172E-4</v>
      </c>
    </row>
    <row r="242" spans="2:21">
      <c r="B242" t="s">
        <v>874</v>
      </c>
      <c r="C242" t="s">
        <v>875</v>
      </c>
      <c r="D242" t="s">
        <v>123</v>
      </c>
      <c r="E242" t="s">
        <v>835</v>
      </c>
      <c r="F242"/>
      <c r="G242" t="s">
        <v>866</v>
      </c>
      <c r="H242" t="s">
        <v>873</v>
      </c>
      <c r="I242" t="s">
        <v>307</v>
      </c>
      <c r="J242"/>
      <c r="K242" s="77">
        <v>7.26</v>
      </c>
      <c r="L242" t="s">
        <v>106</v>
      </c>
      <c r="M242" s="78">
        <v>3.5000000000000003E-2</v>
      </c>
      <c r="N242" s="78">
        <v>7.0499999999999993E-2</v>
      </c>
      <c r="O242" s="77">
        <v>7890.3</v>
      </c>
      <c r="P242" s="77">
        <v>78.415444127599713</v>
      </c>
      <c r="Q242" s="77">
        <v>0</v>
      </c>
      <c r="R242" s="77">
        <v>23.814585870011999</v>
      </c>
      <c r="S242" s="78">
        <v>0</v>
      </c>
      <c r="T242" s="78">
        <f t="shared" si="4"/>
        <v>1.3047531531514953E-3</v>
      </c>
      <c r="U242" s="78">
        <f>R242/'סכום נכסי הקרן'!$C$42</f>
        <v>2.4643095550971834E-4</v>
      </c>
    </row>
    <row r="243" spans="2:21">
      <c r="B243" t="s">
        <v>876</v>
      </c>
      <c r="C243" t="s">
        <v>877</v>
      </c>
      <c r="D243" t="s">
        <v>123</v>
      </c>
      <c r="E243" t="s">
        <v>835</v>
      </c>
      <c r="F243"/>
      <c r="G243" t="s">
        <v>866</v>
      </c>
      <c r="H243" t="s">
        <v>878</v>
      </c>
      <c r="I243" t="s">
        <v>307</v>
      </c>
      <c r="J243"/>
      <c r="K243" s="77">
        <v>3.78</v>
      </c>
      <c r="L243" t="s">
        <v>106</v>
      </c>
      <c r="M243" s="78">
        <v>3.2000000000000001E-2</v>
      </c>
      <c r="N243" s="78">
        <v>0.12590000000000001</v>
      </c>
      <c r="O243" s="77">
        <v>16832.64</v>
      </c>
      <c r="P243" s="77">
        <v>72.494555373369835</v>
      </c>
      <c r="Q243" s="77">
        <v>0</v>
      </c>
      <c r="R243" s="77">
        <v>46.968375226034397</v>
      </c>
      <c r="S243" s="78">
        <v>0</v>
      </c>
      <c r="T243" s="78">
        <f t="shared" si="4"/>
        <v>2.5733025973690834E-3</v>
      </c>
      <c r="U243" s="78">
        <f>R243/'סכום נכסי הקרן'!$C$42</f>
        <v>4.8602405470613409E-4</v>
      </c>
    </row>
    <row r="244" spans="2:21">
      <c r="B244" t="s">
        <v>879</v>
      </c>
      <c r="C244" t="s">
        <v>880</v>
      </c>
      <c r="D244" t="s">
        <v>123</v>
      </c>
      <c r="E244" t="s">
        <v>835</v>
      </c>
      <c r="F244"/>
      <c r="G244" t="s">
        <v>866</v>
      </c>
      <c r="H244" t="s">
        <v>881</v>
      </c>
      <c r="I244" t="s">
        <v>2546</v>
      </c>
      <c r="J244"/>
      <c r="K244" s="77">
        <v>7.35</v>
      </c>
      <c r="L244" t="s">
        <v>110</v>
      </c>
      <c r="M244" s="78">
        <v>4.2500000000000003E-2</v>
      </c>
      <c r="N244" s="78">
        <v>5.6800000000000003E-2</v>
      </c>
      <c r="O244" s="77">
        <v>21040.799999999999</v>
      </c>
      <c r="P244" s="77">
        <v>91.418054579673779</v>
      </c>
      <c r="Q244" s="77">
        <v>0</v>
      </c>
      <c r="R244" s="77">
        <v>78.046377788610002</v>
      </c>
      <c r="S244" s="78">
        <v>0</v>
      </c>
      <c r="T244" s="78">
        <f t="shared" si="4"/>
        <v>4.2760037091373699E-3</v>
      </c>
      <c r="U244" s="78">
        <f>R244/'סכום נכסי הקרן'!$C$42</f>
        <v>8.0761612053638159E-4</v>
      </c>
    </row>
    <row r="245" spans="2:21">
      <c r="B245" t="s">
        <v>882</v>
      </c>
      <c r="C245" t="s">
        <v>883</v>
      </c>
      <c r="D245" t="s">
        <v>123</v>
      </c>
      <c r="E245" t="s">
        <v>835</v>
      </c>
      <c r="F245"/>
      <c r="G245" t="s">
        <v>884</v>
      </c>
      <c r="H245" t="s">
        <v>881</v>
      </c>
      <c r="I245" t="s">
        <v>211</v>
      </c>
      <c r="J245"/>
      <c r="K245" s="77">
        <v>7.64</v>
      </c>
      <c r="L245" t="s">
        <v>106</v>
      </c>
      <c r="M245" s="78">
        <v>5.8799999999999998E-2</v>
      </c>
      <c r="N245" s="78">
        <v>6.4899999999999999E-2</v>
      </c>
      <c r="O245" s="77">
        <v>10520.4</v>
      </c>
      <c r="P245" s="77">
        <v>97.176207976883006</v>
      </c>
      <c r="Q245" s="77">
        <v>0</v>
      </c>
      <c r="R245" s="77">
        <v>39.349580942616001</v>
      </c>
      <c r="S245" s="78">
        <v>0</v>
      </c>
      <c r="T245" s="78">
        <f t="shared" si="4"/>
        <v>2.1558842169377744E-3</v>
      </c>
      <c r="U245" s="78">
        <f>R245/'סכום נכסי הקרן'!$C$42</f>
        <v>4.0718553257760171E-4</v>
      </c>
    </row>
    <row r="246" spans="2:21">
      <c r="B246" t="s">
        <v>885</v>
      </c>
      <c r="C246" t="s">
        <v>886</v>
      </c>
      <c r="D246" t="s">
        <v>123</v>
      </c>
      <c r="E246" t="s">
        <v>835</v>
      </c>
      <c r="F246"/>
      <c r="G246" t="s">
        <v>887</v>
      </c>
      <c r="H246" t="s">
        <v>881</v>
      </c>
      <c r="I246" t="s">
        <v>211</v>
      </c>
      <c r="J246"/>
      <c r="K246" s="77">
        <v>3.57</v>
      </c>
      <c r="L246" t="s">
        <v>113</v>
      </c>
      <c r="M246" s="78">
        <v>4.6300000000000001E-2</v>
      </c>
      <c r="N246" s="78">
        <v>7.0099999999999996E-2</v>
      </c>
      <c r="O246" s="77">
        <v>15780.6</v>
      </c>
      <c r="P246" s="77">
        <v>92.05065273817219</v>
      </c>
      <c r="Q246" s="77">
        <v>0</v>
      </c>
      <c r="R246" s="77">
        <v>68.277240781791804</v>
      </c>
      <c r="S246" s="78">
        <v>0</v>
      </c>
      <c r="T246" s="78">
        <f t="shared" si="4"/>
        <v>3.7407723856623934E-3</v>
      </c>
      <c r="U246" s="78">
        <f>R246/'סכום נכסי הקרן'!$C$42</f>
        <v>7.0652606672498835E-4</v>
      </c>
    </row>
    <row r="247" spans="2:21">
      <c r="B247" t="s">
        <v>888</v>
      </c>
      <c r="C247" t="s">
        <v>889</v>
      </c>
      <c r="D247" t="s">
        <v>123</v>
      </c>
      <c r="E247" t="s">
        <v>835</v>
      </c>
      <c r="F247"/>
      <c r="G247" t="s">
        <v>887</v>
      </c>
      <c r="H247" t="s">
        <v>836</v>
      </c>
      <c r="I247" t="s">
        <v>211</v>
      </c>
      <c r="J247"/>
      <c r="K247" s="77">
        <v>6.85</v>
      </c>
      <c r="L247" t="s">
        <v>106</v>
      </c>
      <c r="M247" s="78">
        <v>6.7400000000000002E-2</v>
      </c>
      <c r="N247" s="78">
        <v>6.6799999999999998E-2</v>
      </c>
      <c r="O247" s="77">
        <v>7890.3</v>
      </c>
      <c r="P247" s="77">
        <v>101.79805601814887</v>
      </c>
      <c r="Q247" s="77">
        <v>0</v>
      </c>
      <c r="R247" s="77">
        <v>30.915830081886</v>
      </c>
      <c r="S247" s="78">
        <v>0</v>
      </c>
      <c r="T247" s="78">
        <f t="shared" si="4"/>
        <v>1.6938160084669271E-3</v>
      </c>
      <c r="U247" s="78">
        <f>R247/'סכום נכסי הקרן'!$C$42</f>
        <v>3.1991392120107534E-4</v>
      </c>
    </row>
    <row r="248" spans="2:21">
      <c r="B248" t="s">
        <v>890</v>
      </c>
      <c r="C248" t="s">
        <v>891</v>
      </c>
      <c r="D248" t="s">
        <v>123</v>
      </c>
      <c r="E248" t="s">
        <v>835</v>
      </c>
      <c r="F248"/>
      <c r="G248" t="s">
        <v>887</v>
      </c>
      <c r="H248" t="s">
        <v>836</v>
      </c>
      <c r="I248" t="s">
        <v>211</v>
      </c>
      <c r="J248"/>
      <c r="K248" s="77">
        <v>5.17</v>
      </c>
      <c r="L248" t="s">
        <v>106</v>
      </c>
      <c r="M248" s="78">
        <v>3.9300000000000002E-2</v>
      </c>
      <c r="N248" s="78">
        <v>6.8599999999999994E-2</v>
      </c>
      <c r="O248" s="77">
        <v>16385.52</v>
      </c>
      <c r="P248" s="77">
        <v>85.446799930670494</v>
      </c>
      <c r="Q248" s="77">
        <v>0</v>
      </c>
      <c r="R248" s="77">
        <v>53.889473691707998</v>
      </c>
      <c r="S248" s="78">
        <v>0</v>
      </c>
      <c r="T248" s="78">
        <f t="shared" si="4"/>
        <v>2.9524956303972516E-3</v>
      </c>
      <c r="U248" s="78">
        <f>R248/'סכום נכסי הקרן'!$C$42</f>
        <v>5.576428902123394E-4</v>
      </c>
    </row>
    <row r="249" spans="2:21">
      <c r="B249" t="s">
        <v>892</v>
      </c>
      <c r="C249" t="s">
        <v>893</v>
      </c>
      <c r="D249" t="s">
        <v>123</v>
      </c>
      <c r="E249" t="s">
        <v>835</v>
      </c>
      <c r="F249"/>
      <c r="G249" t="s">
        <v>894</v>
      </c>
      <c r="H249" t="s">
        <v>836</v>
      </c>
      <c r="I249" t="s">
        <v>2546</v>
      </c>
      <c r="J249"/>
      <c r="K249" s="77">
        <v>2.8</v>
      </c>
      <c r="L249" t="s">
        <v>106</v>
      </c>
      <c r="M249" s="78">
        <v>4.7500000000000001E-2</v>
      </c>
      <c r="N249" s="78">
        <v>8.6099999999999996E-2</v>
      </c>
      <c r="O249" s="77">
        <v>12098.46</v>
      </c>
      <c r="P249" s="77">
        <v>89.60177779155363</v>
      </c>
      <c r="Q249" s="77">
        <v>0</v>
      </c>
      <c r="R249" s="77">
        <v>41.724835259544598</v>
      </c>
      <c r="S249" s="78">
        <v>0</v>
      </c>
      <c r="T249" s="78">
        <f t="shared" si="4"/>
        <v>2.2860196128025329E-3</v>
      </c>
      <c r="U249" s="78">
        <f>R249/'סכום נכסי הקרן'!$C$42</f>
        <v>4.317644269616678E-4</v>
      </c>
    </row>
    <row r="250" spans="2:21">
      <c r="B250" t="s">
        <v>895</v>
      </c>
      <c r="C250" t="s">
        <v>896</v>
      </c>
      <c r="D250" t="s">
        <v>123</v>
      </c>
      <c r="E250" t="s">
        <v>835</v>
      </c>
      <c r="F250"/>
      <c r="G250" t="s">
        <v>894</v>
      </c>
      <c r="H250" t="s">
        <v>836</v>
      </c>
      <c r="I250" t="s">
        <v>2546</v>
      </c>
      <c r="J250"/>
      <c r="K250" s="77">
        <v>5.91</v>
      </c>
      <c r="L250" t="s">
        <v>106</v>
      </c>
      <c r="M250" s="78">
        <v>5.1299999999999998E-2</v>
      </c>
      <c r="N250" s="78">
        <v>8.2199999999999995E-2</v>
      </c>
      <c r="O250" s="77">
        <v>8653.0300000000007</v>
      </c>
      <c r="P250" s="77">
        <v>83.415944214916621</v>
      </c>
      <c r="Q250" s="77">
        <v>0</v>
      </c>
      <c r="R250" s="77">
        <v>27.7821077024673</v>
      </c>
      <c r="S250" s="78">
        <v>0</v>
      </c>
      <c r="T250" s="78">
        <f t="shared" si="4"/>
        <v>1.522125676417248E-3</v>
      </c>
      <c r="U250" s="78">
        <f>R250/'סכום נכסי הקרן'!$C$42</f>
        <v>2.8748647507719491E-4</v>
      </c>
    </row>
    <row r="251" spans="2:21">
      <c r="B251" t="s">
        <v>897</v>
      </c>
      <c r="C251" t="s">
        <v>898</v>
      </c>
      <c r="D251" t="s">
        <v>123</v>
      </c>
      <c r="E251" t="s">
        <v>835</v>
      </c>
      <c r="F251"/>
      <c r="G251" t="s">
        <v>899</v>
      </c>
      <c r="H251" t="s">
        <v>839</v>
      </c>
      <c r="I251" t="s">
        <v>2546</v>
      </c>
      <c r="J251"/>
      <c r="K251" s="77">
        <v>7.15</v>
      </c>
      <c r="L251" t="s">
        <v>106</v>
      </c>
      <c r="M251" s="78">
        <v>3.3000000000000002E-2</v>
      </c>
      <c r="N251" s="78">
        <v>6.5000000000000002E-2</v>
      </c>
      <c r="O251" s="77">
        <v>15780.6</v>
      </c>
      <c r="P251" s="77">
        <v>79.729666730035618</v>
      </c>
      <c r="Q251" s="77">
        <v>0</v>
      </c>
      <c r="R251" s="77">
        <v>48.427424364011998</v>
      </c>
      <c r="S251" s="78">
        <v>0</v>
      </c>
      <c r="T251" s="78">
        <f t="shared" si="4"/>
        <v>2.6532409584126165E-3</v>
      </c>
      <c r="U251" s="78">
        <f>R251/'סכום נכסי הקרן'!$C$42</f>
        <v>5.0112214942716021E-4</v>
      </c>
    </row>
    <row r="252" spans="2:21">
      <c r="B252" t="s">
        <v>900</v>
      </c>
      <c r="C252" t="s">
        <v>901</v>
      </c>
      <c r="D252" t="s">
        <v>123</v>
      </c>
      <c r="E252" t="s">
        <v>835</v>
      </c>
      <c r="F252"/>
      <c r="G252" t="s">
        <v>866</v>
      </c>
      <c r="H252" t="s">
        <v>902</v>
      </c>
      <c r="I252" t="s">
        <v>307</v>
      </c>
      <c r="J252"/>
      <c r="K252" s="77">
        <v>6.62</v>
      </c>
      <c r="L252" t="s">
        <v>110</v>
      </c>
      <c r="M252" s="78">
        <v>5.8000000000000003E-2</v>
      </c>
      <c r="N252" s="78">
        <v>5.3900000000000003E-2</v>
      </c>
      <c r="O252" s="77">
        <v>7890.3</v>
      </c>
      <c r="P252" s="77">
        <v>103.2607946212438</v>
      </c>
      <c r="Q252" s="77">
        <v>0</v>
      </c>
      <c r="R252" s="77">
        <v>33.058832134485002</v>
      </c>
      <c r="S252" s="78">
        <v>0</v>
      </c>
      <c r="T252" s="78">
        <f t="shared" si="4"/>
        <v>1.8112267709551209E-3</v>
      </c>
      <c r="U252" s="78">
        <f>R252/'סכום נכסי הקרן'!$C$42</f>
        <v>3.4208949235582133E-4</v>
      </c>
    </row>
    <row r="253" spans="2:21">
      <c r="B253" t="s">
        <v>903</v>
      </c>
      <c r="C253" t="s">
        <v>904</v>
      </c>
      <c r="D253" t="s">
        <v>123</v>
      </c>
      <c r="E253" t="s">
        <v>835</v>
      </c>
      <c r="F253"/>
      <c r="G253" t="s">
        <v>887</v>
      </c>
      <c r="H253" t="s">
        <v>839</v>
      </c>
      <c r="I253" t="s">
        <v>211</v>
      </c>
      <c r="J253"/>
      <c r="K253" s="77">
        <v>7.19</v>
      </c>
      <c r="L253" t="s">
        <v>106</v>
      </c>
      <c r="M253" s="78">
        <v>6.1699999999999998E-2</v>
      </c>
      <c r="N253" s="78">
        <v>6.7900000000000002E-2</v>
      </c>
      <c r="O253" s="77">
        <v>7890.3</v>
      </c>
      <c r="P253" s="77">
        <v>97.59744957732913</v>
      </c>
      <c r="Q253" s="77">
        <v>0</v>
      </c>
      <c r="R253" s="77">
        <v>29.640115789835999</v>
      </c>
      <c r="S253" s="78">
        <v>0</v>
      </c>
      <c r="T253" s="78">
        <f t="shared" si="4"/>
        <v>1.6239221940559595E-3</v>
      </c>
      <c r="U253" s="78">
        <f>R253/'סכום נכסי הקרן'!$C$42</f>
        <v>3.0671295715058747E-4</v>
      </c>
    </row>
    <row r="254" spans="2:21">
      <c r="B254" t="s">
        <v>905</v>
      </c>
      <c r="C254" t="s">
        <v>906</v>
      </c>
      <c r="D254" t="s">
        <v>123</v>
      </c>
      <c r="E254" t="s">
        <v>835</v>
      </c>
      <c r="F254"/>
      <c r="G254" t="s">
        <v>907</v>
      </c>
      <c r="H254" t="s">
        <v>839</v>
      </c>
      <c r="I254" t="s">
        <v>2546</v>
      </c>
      <c r="J254"/>
      <c r="K254" s="77">
        <v>6.93</v>
      </c>
      <c r="L254" t="s">
        <v>106</v>
      </c>
      <c r="M254" s="78">
        <v>6.4000000000000001E-2</v>
      </c>
      <c r="N254" s="78">
        <v>6.7500000000000004E-2</v>
      </c>
      <c r="O254" s="77">
        <v>6838.26</v>
      </c>
      <c r="P254" s="77">
        <v>98.832999356561459</v>
      </c>
      <c r="Q254" s="77">
        <v>0</v>
      </c>
      <c r="R254" s="77">
        <v>26.013302770468201</v>
      </c>
      <c r="S254" s="78">
        <v>0</v>
      </c>
      <c r="T254" s="78">
        <f t="shared" si="4"/>
        <v>1.4252164198409305E-3</v>
      </c>
      <c r="U254" s="78">
        <f>R254/'סכום נכסי הקרן'!$C$42</f>
        <v>2.6918305834418662E-4</v>
      </c>
    </row>
    <row r="255" spans="2:21">
      <c r="B255" t="s">
        <v>908</v>
      </c>
      <c r="C255" t="s">
        <v>909</v>
      </c>
      <c r="D255" t="s">
        <v>123</v>
      </c>
      <c r="E255" t="s">
        <v>835</v>
      </c>
      <c r="F255"/>
      <c r="G255" t="s">
        <v>887</v>
      </c>
      <c r="H255" t="s">
        <v>839</v>
      </c>
      <c r="I255" t="s">
        <v>211</v>
      </c>
      <c r="J255"/>
      <c r="K255" s="77">
        <v>4.3499999999999996</v>
      </c>
      <c r="L255" t="s">
        <v>110</v>
      </c>
      <c r="M255" s="78">
        <v>4.1300000000000003E-2</v>
      </c>
      <c r="N255" s="78">
        <v>5.45E-2</v>
      </c>
      <c r="O255" s="77">
        <v>15622.79</v>
      </c>
      <c r="P255" s="77">
        <v>94.022547786278963</v>
      </c>
      <c r="Q255" s="77">
        <v>0</v>
      </c>
      <c r="R255" s="77">
        <v>59.600395121814799</v>
      </c>
      <c r="S255" s="78">
        <v>0</v>
      </c>
      <c r="T255" s="78">
        <f t="shared" si="4"/>
        <v>3.2653855031837958E-3</v>
      </c>
      <c r="U255" s="78">
        <f>R255/'סכום נכסי הקרן'!$C$42</f>
        <v>6.1673893465098403E-4</v>
      </c>
    </row>
    <row r="256" spans="2:21">
      <c r="B256" t="s">
        <v>910</v>
      </c>
      <c r="C256" t="s">
        <v>911</v>
      </c>
      <c r="D256" t="s">
        <v>123</v>
      </c>
      <c r="E256" t="s">
        <v>835</v>
      </c>
      <c r="F256"/>
      <c r="G256" t="s">
        <v>912</v>
      </c>
      <c r="H256" t="s">
        <v>839</v>
      </c>
      <c r="I256" t="s">
        <v>211</v>
      </c>
      <c r="J256"/>
      <c r="K256" s="77">
        <v>6.95</v>
      </c>
      <c r="L256" t="s">
        <v>106</v>
      </c>
      <c r="M256" s="78">
        <v>6.8000000000000005E-2</v>
      </c>
      <c r="N256" s="78">
        <v>7.0699999999999999E-2</v>
      </c>
      <c r="O256" s="77">
        <v>25248.959999999999</v>
      </c>
      <c r="P256" s="77">
        <v>98.876833453734335</v>
      </c>
      <c r="Q256" s="77">
        <v>0</v>
      </c>
      <c r="R256" s="77">
        <v>96.091717320672004</v>
      </c>
      <c r="S256" s="78">
        <v>0</v>
      </c>
      <c r="T256" s="78">
        <f t="shared" si="4"/>
        <v>5.2646714853759402E-3</v>
      </c>
      <c r="U256" s="78">
        <f>R256/'סכום נכסי הקרן'!$C$42</f>
        <v>9.943474912877425E-4</v>
      </c>
    </row>
    <row r="257" spans="2:21">
      <c r="B257" t="s">
        <v>913</v>
      </c>
      <c r="C257" t="s">
        <v>914</v>
      </c>
      <c r="D257" t="s">
        <v>123</v>
      </c>
      <c r="E257" t="s">
        <v>835</v>
      </c>
      <c r="F257"/>
      <c r="G257" t="s">
        <v>866</v>
      </c>
      <c r="H257" t="s">
        <v>839</v>
      </c>
      <c r="I257" t="s">
        <v>2546</v>
      </c>
      <c r="J257"/>
      <c r="K257" s="77">
        <v>6.83</v>
      </c>
      <c r="L257" t="s">
        <v>106</v>
      </c>
      <c r="M257" s="78">
        <v>0.06</v>
      </c>
      <c r="N257" s="78">
        <v>7.3200000000000001E-2</v>
      </c>
      <c r="O257" s="77">
        <v>13150.5</v>
      </c>
      <c r="P257" s="77">
        <v>91.490835595604736</v>
      </c>
      <c r="Q257" s="77">
        <v>0</v>
      </c>
      <c r="R257" s="77">
        <v>46.309252487415002</v>
      </c>
      <c r="S257" s="78">
        <v>0</v>
      </c>
      <c r="T257" s="78">
        <f t="shared" si="4"/>
        <v>2.5371905912136275E-3</v>
      </c>
      <c r="U257" s="78">
        <f>R257/'סכום נכסי הקרן'!$C$42</f>
        <v>4.7920351845315252E-4</v>
      </c>
    </row>
    <row r="258" spans="2:21">
      <c r="B258" t="s">
        <v>915</v>
      </c>
      <c r="C258" t="s">
        <v>916</v>
      </c>
      <c r="D258" t="s">
        <v>123</v>
      </c>
      <c r="E258" t="s">
        <v>835</v>
      </c>
      <c r="F258"/>
      <c r="G258" t="s">
        <v>907</v>
      </c>
      <c r="H258" t="s">
        <v>839</v>
      </c>
      <c r="I258" t="s">
        <v>211</v>
      </c>
      <c r="J258"/>
      <c r="K258" s="77">
        <v>6.84</v>
      </c>
      <c r="L258" t="s">
        <v>106</v>
      </c>
      <c r="M258" s="78">
        <v>6.3799999999999996E-2</v>
      </c>
      <c r="N258" s="78">
        <v>6.6199999999999995E-2</v>
      </c>
      <c r="O258" s="77">
        <v>4418.57</v>
      </c>
      <c r="P258" s="77">
        <v>98.030452402021467</v>
      </c>
      <c r="Q258" s="77">
        <v>0</v>
      </c>
      <c r="R258" s="77">
        <v>16.672113474534299</v>
      </c>
      <c r="S258" s="78">
        <v>0</v>
      </c>
      <c r="T258" s="78">
        <f t="shared" si="4"/>
        <v>9.134314887663086E-4</v>
      </c>
      <c r="U258" s="78">
        <f>R258/'סכום נכסי הקרן'!$C$42</f>
        <v>1.7252136469311896E-4</v>
      </c>
    </row>
    <row r="259" spans="2:21">
      <c r="B259" t="s">
        <v>917</v>
      </c>
      <c r="C259" t="s">
        <v>918</v>
      </c>
      <c r="D259" t="s">
        <v>123</v>
      </c>
      <c r="E259" t="s">
        <v>835</v>
      </c>
      <c r="F259"/>
      <c r="G259" t="s">
        <v>887</v>
      </c>
      <c r="H259" t="s">
        <v>839</v>
      </c>
      <c r="I259" t="s">
        <v>211</v>
      </c>
      <c r="J259"/>
      <c r="K259" s="77">
        <v>3.46</v>
      </c>
      <c r="L259" t="s">
        <v>106</v>
      </c>
      <c r="M259" s="78">
        <v>8.1299999999999997E-2</v>
      </c>
      <c r="N259" s="78">
        <v>8.1600000000000006E-2</v>
      </c>
      <c r="O259" s="77">
        <v>10520.4</v>
      </c>
      <c r="P259" s="77">
        <v>100.72102817383369</v>
      </c>
      <c r="Q259" s="77">
        <v>0</v>
      </c>
      <c r="R259" s="77">
        <v>40.784985679751998</v>
      </c>
      <c r="S259" s="78">
        <v>0</v>
      </c>
      <c r="T259" s="78">
        <f t="shared" si="4"/>
        <v>2.2345271489227951E-3</v>
      </c>
      <c r="U259" s="78">
        <f>R259/'סכום נכסי הקרן'!$C$42</f>
        <v>4.220389574007906E-4</v>
      </c>
    </row>
    <row r="260" spans="2:21">
      <c r="B260" t="s">
        <v>919</v>
      </c>
      <c r="C260" t="s">
        <v>920</v>
      </c>
      <c r="D260" t="s">
        <v>123</v>
      </c>
      <c r="E260" t="s">
        <v>835</v>
      </c>
      <c r="F260"/>
      <c r="G260" t="s">
        <v>887</v>
      </c>
      <c r="H260" t="s">
        <v>847</v>
      </c>
      <c r="I260" t="s">
        <v>211</v>
      </c>
      <c r="J260"/>
      <c r="K260" s="77">
        <v>4.2</v>
      </c>
      <c r="L260" t="s">
        <v>110</v>
      </c>
      <c r="M260" s="78">
        <v>7.2499999999999995E-2</v>
      </c>
      <c r="N260" s="78">
        <v>7.5999999999999998E-2</v>
      </c>
      <c r="O260" s="77">
        <v>18778.91</v>
      </c>
      <c r="P260" s="77">
        <v>97.695694342749462</v>
      </c>
      <c r="Q260" s="77">
        <v>0</v>
      </c>
      <c r="R260" s="77">
        <v>74.439651782583795</v>
      </c>
      <c r="S260" s="78">
        <v>0</v>
      </c>
      <c r="T260" s="78">
        <f t="shared" si="4"/>
        <v>4.0783984618908932E-3</v>
      </c>
      <c r="U260" s="78">
        <f>R260/'סכום נכסי הקרן'!$C$42</f>
        <v>7.7029408013735035E-4</v>
      </c>
    </row>
    <row r="261" spans="2:21">
      <c r="B261" t="s">
        <v>921</v>
      </c>
      <c r="C261" t="s">
        <v>922</v>
      </c>
      <c r="D261" t="s">
        <v>123</v>
      </c>
      <c r="E261" t="s">
        <v>835</v>
      </c>
      <c r="F261"/>
      <c r="G261" t="s">
        <v>887</v>
      </c>
      <c r="H261" t="s">
        <v>847</v>
      </c>
      <c r="I261" t="s">
        <v>211</v>
      </c>
      <c r="J261"/>
      <c r="K261" s="77">
        <v>7</v>
      </c>
      <c r="L261" t="s">
        <v>106</v>
      </c>
      <c r="M261" s="78">
        <v>7.1199999999999999E-2</v>
      </c>
      <c r="N261" s="78">
        <v>7.6600000000000001E-2</v>
      </c>
      <c r="O261" s="77">
        <v>10520.4</v>
      </c>
      <c r="P261" s="77">
        <v>97.467524732899889</v>
      </c>
      <c r="Q261" s="77">
        <v>0</v>
      </c>
      <c r="R261" s="77">
        <v>39.467543893727999</v>
      </c>
      <c r="S261" s="78">
        <v>0</v>
      </c>
      <c r="T261" s="78">
        <f t="shared" si="4"/>
        <v>2.16234716923342E-3</v>
      </c>
      <c r="U261" s="78">
        <f>R261/'סכום נכסי הקרן'!$C$42</f>
        <v>4.0840620141122948E-4</v>
      </c>
    </row>
    <row r="262" spans="2:21">
      <c r="B262" t="s">
        <v>923</v>
      </c>
      <c r="C262" t="s">
        <v>924</v>
      </c>
      <c r="D262" t="s">
        <v>123</v>
      </c>
      <c r="E262" t="s">
        <v>835</v>
      </c>
      <c r="F262"/>
      <c r="G262" t="s">
        <v>912</v>
      </c>
      <c r="H262" t="s">
        <v>847</v>
      </c>
      <c r="I262" t="s">
        <v>211</v>
      </c>
      <c r="J262"/>
      <c r="K262" s="77">
        <v>3.05</v>
      </c>
      <c r="L262" t="s">
        <v>106</v>
      </c>
      <c r="M262" s="78">
        <v>2.63E-2</v>
      </c>
      <c r="N262" s="78">
        <v>7.4999999999999997E-2</v>
      </c>
      <c r="O262" s="77">
        <v>13337.24</v>
      </c>
      <c r="P262" s="77">
        <v>86.686041444856656</v>
      </c>
      <c r="Q262" s="77">
        <v>0</v>
      </c>
      <c r="R262" s="77">
        <v>44.500311241505997</v>
      </c>
      <c r="S262" s="78">
        <v>0</v>
      </c>
      <c r="T262" s="78">
        <f t="shared" si="4"/>
        <v>2.4380823469070311E-3</v>
      </c>
      <c r="U262" s="78">
        <f>R262/'סכום נכסי הקרן'!$C$42</f>
        <v>4.6048477515341562E-4</v>
      </c>
    </row>
    <row r="263" spans="2:21">
      <c r="B263" t="s">
        <v>925</v>
      </c>
      <c r="C263" t="s">
        <v>926</v>
      </c>
      <c r="D263" t="s">
        <v>123</v>
      </c>
      <c r="E263" t="s">
        <v>835</v>
      </c>
      <c r="F263"/>
      <c r="G263" t="s">
        <v>912</v>
      </c>
      <c r="H263" t="s">
        <v>847</v>
      </c>
      <c r="I263" t="s">
        <v>211</v>
      </c>
      <c r="J263"/>
      <c r="K263" s="77">
        <v>1.89</v>
      </c>
      <c r="L263" t="s">
        <v>106</v>
      </c>
      <c r="M263" s="78">
        <v>7.0499999999999993E-2</v>
      </c>
      <c r="N263" s="78">
        <v>7.0699999999999999E-2</v>
      </c>
      <c r="O263" s="77">
        <v>5260.2</v>
      </c>
      <c r="P263" s="77">
        <v>103.55541614387286</v>
      </c>
      <c r="Q263" s="77">
        <v>0</v>
      </c>
      <c r="R263" s="77">
        <v>20.966357477999999</v>
      </c>
      <c r="S263" s="78">
        <v>0</v>
      </c>
      <c r="T263" s="78">
        <f t="shared" si="4"/>
        <v>1.1487044611583727E-3</v>
      </c>
      <c r="U263" s="78">
        <f>R263/'סכום נכסי הקרן'!$C$42</f>
        <v>2.169577726467206E-4</v>
      </c>
    </row>
    <row r="264" spans="2:21">
      <c r="B264" t="s">
        <v>927</v>
      </c>
      <c r="C264" t="s">
        <v>928</v>
      </c>
      <c r="D264" t="s">
        <v>123</v>
      </c>
      <c r="E264" t="s">
        <v>835</v>
      </c>
      <c r="F264"/>
      <c r="G264" t="s">
        <v>854</v>
      </c>
      <c r="H264" t="s">
        <v>847</v>
      </c>
      <c r="I264" t="s">
        <v>2546</v>
      </c>
      <c r="J264"/>
      <c r="K264" s="77">
        <v>3.4</v>
      </c>
      <c r="L264" t="s">
        <v>106</v>
      </c>
      <c r="M264" s="78">
        <v>5.5E-2</v>
      </c>
      <c r="N264" s="78">
        <v>9.5399999999999999E-2</v>
      </c>
      <c r="O264" s="77">
        <v>3682.14</v>
      </c>
      <c r="P264" s="77">
        <v>88.255278071990745</v>
      </c>
      <c r="Q264" s="77">
        <v>0</v>
      </c>
      <c r="R264" s="77">
        <v>12.508029466704</v>
      </c>
      <c r="S264" s="78">
        <v>0</v>
      </c>
      <c r="T264" s="78">
        <f t="shared" si="4"/>
        <v>6.852897201518977E-4</v>
      </c>
      <c r="U264" s="78">
        <f>R264/'סכום נכסי הקרן'!$C$42</f>
        <v>1.2943183937139054E-4</v>
      </c>
    </row>
    <row r="265" spans="2:21">
      <c r="B265" t="s">
        <v>929</v>
      </c>
      <c r="C265" t="s">
        <v>930</v>
      </c>
      <c r="D265" t="s">
        <v>123</v>
      </c>
      <c r="E265" t="s">
        <v>835</v>
      </c>
      <c r="F265"/>
      <c r="G265" t="s">
        <v>854</v>
      </c>
      <c r="H265" t="s">
        <v>847</v>
      </c>
      <c r="I265" t="s">
        <v>2546</v>
      </c>
      <c r="J265"/>
      <c r="K265" s="77">
        <v>2.98</v>
      </c>
      <c r="L265" t="s">
        <v>106</v>
      </c>
      <c r="M265" s="78">
        <v>0.06</v>
      </c>
      <c r="N265" s="78">
        <v>9.0700000000000003E-2</v>
      </c>
      <c r="O265" s="77">
        <v>16574.89</v>
      </c>
      <c r="P265" s="77">
        <v>92.206876960269426</v>
      </c>
      <c r="Q265" s="77">
        <v>0</v>
      </c>
      <c r="R265" s="77">
        <v>58.824992261681402</v>
      </c>
      <c r="S265" s="78">
        <v>0</v>
      </c>
      <c r="T265" s="78">
        <f t="shared" si="4"/>
        <v>3.222902743574035E-3</v>
      </c>
      <c r="U265" s="78">
        <f>R265/'סכום נכסי הקרן'!$C$42</f>
        <v>6.0871514331694036E-4</v>
      </c>
    </row>
    <row r="266" spans="2:21">
      <c r="B266" t="s">
        <v>931</v>
      </c>
      <c r="C266" t="s">
        <v>932</v>
      </c>
      <c r="D266" t="s">
        <v>123</v>
      </c>
      <c r="E266" t="s">
        <v>835</v>
      </c>
      <c r="F266"/>
      <c r="G266" t="s">
        <v>933</v>
      </c>
      <c r="H266" t="s">
        <v>847</v>
      </c>
      <c r="I266" t="s">
        <v>2546</v>
      </c>
      <c r="J266"/>
      <c r="K266" s="77">
        <v>6.14</v>
      </c>
      <c r="L266" t="s">
        <v>110</v>
      </c>
      <c r="M266" s="78">
        <v>6.6299999999999998E-2</v>
      </c>
      <c r="N266" s="78">
        <v>6.4799999999999996E-2</v>
      </c>
      <c r="O266" s="77">
        <v>21040.799999999999</v>
      </c>
      <c r="P266" s="77">
        <v>101.65115045055322</v>
      </c>
      <c r="Q266" s="77">
        <v>0</v>
      </c>
      <c r="R266" s="77">
        <v>86.782683433680006</v>
      </c>
      <c r="S266" s="78">
        <v>0</v>
      </c>
      <c r="T266" s="78">
        <f t="shared" si="4"/>
        <v>4.7546482843367184E-3</v>
      </c>
      <c r="U266" s="78">
        <f>R266/'סכום נכסי הקרן'!$C$42</f>
        <v>8.980185385960858E-4</v>
      </c>
    </row>
    <row r="267" spans="2:21">
      <c r="B267" t="s">
        <v>934</v>
      </c>
      <c r="C267" t="s">
        <v>935</v>
      </c>
      <c r="D267" t="s">
        <v>123</v>
      </c>
      <c r="E267" t="s">
        <v>835</v>
      </c>
      <c r="F267"/>
      <c r="G267" t="s">
        <v>912</v>
      </c>
      <c r="H267" t="s">
        <v>847</v>
      </c>
      <c r="I267" t="s">
        <v>2546</v>
      </c>
      <c r="J267"/>
      <c r="K267" s="77">
        <v>1.33</v>
      </c>
      <c r="L267" t="s">
        <v>106</v>
      </c>
      <c r="M267" s="78">
        <v>4.2500000000000003E-2</v>
      </c>
      <c r="N267" s="78">
        <v>7.6200000000000004E-2</v>
      </c>
      <c r="O267" s="77">
        <v>11572.44</v>
      </c>
      <c r="P267" s="77">
        <v>96.071444473248505</v>
      </c>
      <c r="Q267" s="77">
        <v>0</v>
      </c>
      <c r="R267" s="77">
        <v>42.792451724611198</v>
      </c>
      <c r="S267" s="78">
        <v>0</v>
      </c>
      <c r="T267" s="78">
        <f t="shared" ref="T267:T328" si="5">R267/$R$11</f>
        <v>2.3445121667673772E-3</v>
      </c>
      <c r="U267" s="78">
        <f>R267/'סכום נכסי הקרן'!$C$42</f>
        <v>4.4281201548746976E-4</v>
      </c>
    </row>
    <row r="268" spans="2:21">
      <c r="B268" t="s">
        <v>936</v>
      </c>
      <c r="C268" t="s">
        <v>937</v>
      </c>
      <c r="D268" t="s">
        <v>123</v>
      </c>
      <c r="E268" t="s">
        <v>835</v>
      </c>
      <c r="F268"/>
      <c r="G268" t="s">
        <v>912</v>
      </c>
      <c r="H268" t="s">
        <v>847</v>
      </c>
      <c r="I268" t="s">
        <v>2546</v>
      </c>
      <c r="J268"/>
      <c r="K268" s="77">
        <v>4.5599999999999996</v>
      </c>
      <c r="L268" t="s">
        <v>106</v>
      </c>
      <c r="M268" s="78">
        <v>3.1300000000000001E-2</v>
      </c>
      <c r="N268" s="78">
        <v>7.6600000000000001E-2</v>
      </c>
      <c r="O268" s="77">
        <v>5260.2</v>
      </c>
      <c r="P268" s="77">
        <v>82.59697182616631</v>
      </c>
      <c r="Q268" s="77">
        <v>0</v>
      </c>
      <c r="R268" s="77">
        <v>16.723003995288</v>
      </c>
      <c r="S268" s="78">
        <v>0</v>
      </c>
      <c r="T268" s="78">
        <f t="shared" si="5"/>
        <v>9.1621967781067599E-4</v>
      </c>
      <c r="U268" s="78">
        <f>R268/'סכום נכסי הקרן'!$C$42</f>
        <v>1.7304797471792368E-4</v>
      </c>
    </row>
    <row r="269" spans="2:21">
      <c r="B269" t="s">
        <v>938</v>
      </c>
      <c r="C269" t="s">
        <v>939</v>
      </c>
      <c r="D269" t="s">
        <v>123</v>
      </c>
      <c r="E269" t="s">
        <v>835</v>
      </c>
      <c r="F269"/>
      <c r="G269" t="s">
        <v>933</v>
      </c>
      <c r="H269" t="s">
        <v>847</v>
      </c>
      <c r="I269" t="s">
        <v>211</v>
      </c>
      <c r="J269"/>
      <c r="K269" s="77">
        <v>4.3600000000000003</v>
      </c>
      <c r="L269" t="s">
        <v>110</v>
      </c>
      <c r="M269" s="78">
        <v>4.8800000000000003E-2</v>
      </c>
      <c r="N269" s="78">
        <v>5.5500000000000001E-2</v>
      </c>
      <c r="O269" s="77">
        <v>14412.95</v>
      </c>
      <c r="P269" s="77">
        <v>96.776150517416625</v>
      </c>
      <c r="Q269" s="77">
        <v>0</v>
      </c>
      <c r="R269" s="77">
        <v>56.595219889695002</v>
      </c>
      <c r="S269" s="78">
        <v>0</v>
      </c>
      <c r="T269" s="78">
        <f t="shared" si="5"/>
        <v>3.100738010202676E-3</v>
      </c>
      <c r="U269" s="78">
        <f>R269/'סכום נכסי הקרן'!$C$42</f>
        <v>5.8564168156551401E-4</v>
      </c>
    </row>
    <row r="270" spans="2:21">
      <c r="B270" t="s">
        <v>940</v>
      </c>
      <c r="C270" t="s">
        <v>941</v>
      </c>
      <c r="D270" t="s">
        <v>123</v>
      </c>
      <c r="E270" t="s">
        <v>835</v>
      </c>
      <c r="F270"/>
      <c r="G270" t="s">
        <v>942</v>
      </c>
      <c r="H270" t="s">
        <v>847</v>
      </c>
      <c r="I270" t="s">
        <v>211</v>
      </c>
      <c r="J270"/>
      <c r="K270" s="77">
        <v>7.31</v>
      </c>
      <c r="L270" t="s">
        <v>106</v>
      </c>
      <c r="M270" s="78">
        <v>5.8999999999999997E-2</v>
      </c>
      <c r="N270" s="78">
        <v>6.6400000000000001E-2</v>
      </c>
      <c r="O270" s="77">
        <v>14728.56</v>
      </c>
      <c r="P270" s="77">
        <v>94.923500149369659</v>
      </c>
      <c r="Q270" s="77">
        <v>0</v>
      </c>
      <c r="R270" s="77">
        <v>53.812348128686402</v>
      </c>
      <c r="S270" s="78">
        <v>0</v>
      </c>
      <c r="T270" s="78">
        <f t="shared" si="5"/>
        <v>2.948270076272973E-3</v>
      </c>
      <c r="U270" s="78">
        <f>R270/'סכום נכסי הקרן'!$C$42</f>
        <v>5.5684480259102285E-4</v>
      </c>
    </row>
    <row r="271" spans="2:21">
      <c r="B271" t="s">
        <v>943</v>
      </c>
      <c r="C271" t="s">
        <v>944</v>
      </c>
      <c r="D271" t="s">
        <v>123</v>
      </c>
      <c r="E271" t="s">
        <v>835</v>
      </c>
      <c r="F271"/>
      <c r="G271" t="s">
        <v>945</v>
      </c>
      <c r="H271" t="s">
        <v>847</v>
      </c>
      <c r="I271" t="s">
        <v>211</v>
      </c>
      <c r="J271"/>
      <c r="K271" s="77">
        <v>6.86</v>
      </c>
      <c r="L271" t="s">
        <v>106</v>
      </c>
      <c r="M271" s="78">
        <v>3.15E-2</v>
      </c>
      <c r="N271" s="78">
        <v>7.1900000000000006E-2</v>
      </c>
      <c r="O271" s="77">
        <v>10520.4</v>
      </c>
      <c r="P271" s="77">
        <v>76.969249952473291</v>
      </c>
      <c r="Q271" s="77">
        <v>0</v>
      </c>
      <c r="R271" s="77">
        <v>31.167173469228</v>
      </c>
      <c r="S271" s="78">
        <v>0</v>
      </c>
      <c r="T271" s="78">
        <f t="shared" si="5"/>
        <v>1.7075866059884739E-3</v>
      </c>
      <c r="U271" s="78">
        <f>R271/'סכום נכסי הקרן'!$C$42</f>
        <v>3.2251479746412781E-4</v>
      </c>
    </row>
    <row r="272" spans="2:21">
      <c r="B272" t="s">
        <v>946</v>
      </c>
      <c r="C272" t="s">
        <v>947</v>
      </c>
      <c r="D272" t="s">
        <v>123</v>
      </c>
      <c r="E272" t="s">
        <v>835</v>
      </c>
      <c r="F272"/>
      <c r="G272" t="s">
        <v>948</v>
      </c>
      <c r="H272" t="s">
        <v>847</v>
      </c>
      <c r="I272" t="s">
        <v>2546</v>
      </c>
      <c r="J272"/>
      <c r="K272" s="77">
        <v>7.21</v>
      </c>
      <c r="L272" t="s">
        <v>106</v>
      </c>
      <c r="M272" s="78">
        <v>6.25E-2</v>
      </c>
      <c r="N272" s="78">
        <v>6.7400000000000002E-2</v>
      </c>
      <c r="O272" s="77">
        <v>13150.5</v>
      </c>
      <c r="P272" s="77">
        <v>98.21877746093304</v>
      </c>
      <c r="Q272" s="77">
        <v>0</v>
      </c>
      <c r="R272" s="77">
        <v>49.714686010169999</v>
      </c>
      <c r="S272" s="78">
        <v>0</v>
      </c>
      <c r="T272" s="78">
        <f t="shared" si="5"/>
        <v>2.7237674290774114E-3</v>
      </c>
      <c r="U272" s="78">
        <f>R272/'סכום נכסי הקרן'!$C$42</f>
        <v>5.1444260434437895E-4</v>
      </c>
    </row>
    <row r="273" spans="2:21">
      <c r="B273" t="s">
        <v>949</v>
      </c>
      <c r="C273" t="s">
        <v>950</v>
      </c>
      <c r="D273" t="s">
        <v>123</v>
      </c>
      <c r="E273" t="s">
        <v>835</v>
      </c>
      <c r="F273"/>
      <c r="G273" t="s">
        <v>899</v>
      </c>
      <c r="H273" t="s">
        <v>847</v>
      </c>
      <c r="I273" t="s">
        <v>2546</v>
      </c>
      <c r="J273"/>
      <c r="K273" s="77">
        <v>4.37</v>
      </c>
      <c r="L273" t="s">
        <v>106</v>
      </c>
      <c r="M273" s="78">
        <v>4.4999999999999998E-2</v>
      </c>
      <c r="N273" s="78">
        <v>6.9800000000000001E-2</v>
      </c>
      <c r="O273" s="77">
        <v>15863.19</v>
      </c>
      <c r="P273" s="77">
        <v>90.378499708444522</v>
      </c>
      <c r="Q273" s="77">
        <v>0</v>
      </c>
      <c r="R273" s="77">
        <v>55.1827786292871</v>
      </c>
      <c r="S273" s="78">
        <v>0</v>
      </c>
      <c r="T273" s="78">
        <f t="shared" si="5"/>
        <v>3.023353200816631E-3</v>
      </c>
      <c r="U273" s="78">
        <f>R273/'סכום נכסי הקרן'!$C$42</f>
        <v>5.7102588050545995E-4</v>
      </c>
    </row>
    <row r="274" spans="2:21">
      <c r="B274" t="s">
        <v>951</v>
      </c>
      <c r="C274" t="s">
        <v>952</v>
      </c>
      <c r="D274" t="s">
        <v>123</v>
      </c>
      <c r="E274" t="s">
        <v>835</v>
      </c>
      <c r="F274"/>
      <c r="G274" t="s">
        <v>854</v>
      </c>
      <c r="H274" t="s">
        <v>847</v>
      </c>
      <c r="I274" t="s">
        <v>2546</v>
      </c>
      <c r="J274"/>
      <c r="K274" s="77">
        <v>6.93</v>
      </c>
      <c r="L274" t="s">
        <v>106</v>
      </c>
      <c r="M274" s="78">
        <v>0.04</v>
      </c>
      <c r="N274" s="78">
        <v>6.5500000000000003E-2</v>
      </c>
      <c r="O274" s="77">
        <v>7890.3</v>
      </c>
      <c r="P274" s="77">
        <v>84.485111111111109</v>
      </c>
      <c r="Q274" s="77">
        <v>0</v>
      </c>
      <c r="R274" s="77">
        <v>25.657929450977999</v>
      </c>
      <c r="S274" s="78">
        <v>0</v>
      </c>
      <c r="T274" s="78">
        <f t="shared" si="5"/>
        <v>1.4057462320458689E-3</v>
      </c>
      <c r="U274" s="78">
        <f>R274/'סכום נכסי הקרן'!$C$42</f>
        <v>2.6550569073583748E-4</v>
      </c>
    </row>
    <row r="275" spans="2:21">
      <c r="B275" t="s">
        <v>953</v>
      </c>
      <c r="C275" t="s">
        <v>954</v>
      </c>
      <c r="D275" t="s">
        <v>123</v>
      </c>
      <c r="E275" t="s">
        <v>835</v>
      </c>
      <c r="F275"/>
      <c r="G275" t="s">
        <v>854</v>
      </c>
      <c r="H275" t="s">
        <v>847</v>
      </c>
      <c r="I275" t="s">
        <v>2546</v>
      </c>
      <c r="J275"/>
      <c r="K275" s="77">
        <v>2.95</v>
      </c>
      <c r="L275" t="s">
        <v>106</v>
      </c>
      <c r="M275" s="78">
        <v>6.88E-2</v>
      </c>
      <c r="N275" s="78">
        <v>6.8400000000000002E-2</v>
      </c>
      <c r="O275" s="77">
        <v>13150.5</v>
      </c>
      <c r="P275" s="77">
        <v>101.33809756283031</v>
      </c>
      <c r="Q275" s="77">
        <v>0</v>
      </c>
      <c r="R275" s="77">
        <v>51.293569635479997</v>
      </c>
      <c r="S275" s="78">
        <v>0</v>
      </c>
      <c r="T275" s="78">
        <f t="shared" si="5"/>
        <v>2.8102712801133666E-3</v>
      </c>
      <c r="U275" s="78">
        <f>R275/'סכום נכסי הקרן'!$C$42</f>
        <v>5.307807343688754E-4</v>
      </c>
    </row>
    <row r="276" spans="2:21">
      <c r="B276" t="s">
        <v>955</v>
      </c>
      <c r="C276" t="s">
        <v>956</v>
      </c>
      <c r="D276" t="s">
        <v>123</v>
      </c>
      <c r="E276" t="s">
        <v>835</v>
      </c>
      <c r="F276"/>
      <c r="G276" t="s">
        <v>907</v>
      </c>
      <c r="H276" t="s">
        <v>847</v>
      </c>
      <c r="I276" t="s">
        <v>2546</v>
      </c>
      <c r="J276"/>
      <c r="K276" s="77">
        <v>4.25</v>
      </c>
      <c r="L276" t="s">
        <v>106</v>
      </c>
      <c r="M276" s="78">
        <v>7.0499999999999993E-2</v>
      </c>
      <c r="N276" s="78">
        <v>7.0599999999999996E-2</v>
      </c>
      <c r="O276" s="77">
        <v>1578.06</v>
      </c>
      <c r="P276" s="77">
        <v>100.07035887101884</v>
      </c>
      <c r="Q276" s="77">
        <v>0</v>
      </c>
      <c r="R276" s="77">
        <v>6.0782265047147996</v>
      </c>
      <c r="S276" s="78">
        <v>0</v>
      </c>
      <c r="T276" s="78">
        <f t="shared" si="5"/>
        <v>3.3301377739186486E-4</v>
      </c>
      <c r="U276" s="78">
        <f>R276/'סכום נכסי הקרן'!$C$42</f>
        <v>6.2896880656972302E-5</v>
      </c>
    </row>
    <row r="277" spans="2:21">
      <c r="B277" t="s">
        <v>957</v>
      </c>
      <c r="C277" t="s">
        <v>958</v>
      </c>
      <c r="D277" t="s">
        <v>123</v>
      </c>
      <c r="E277" t="s">
        <v>835</v>
      </c>
      <c r="F277"/>
      <c r="G277" t="s">
        <v>887</v>
      </c>
      <c r="H277" t="s">
        <v>847</v>
      </c>
      <c r="I277" t="s">
        <v>211</v>
      </c>
      <c r="J277"/>
      <c r="K277" s="77">
        <v>3.76</v>
      </c>
      <c r="L277" t="s">
        <v>113</v>
      </c>
      <c r="M277" s="78">
        <v>7.4200000000000002E-2</v>
      </c>
      <c r="N277" s="78">
        <v>7.5800000000000006E-2</v>
      </c>
      <c r="O277" s="77">
        <v>17884.68</v>
      </c>
      <c r="P277" s="77">
        <v>101.21022986824482</v>
      </c>
      <c r="Q277" s="77">
        <v>0</v>
      </c>
      <c r="R277" s="77">
        <v>85.080721311961796</v>
      </c>
      <c r="S277" s="78">
        <v>0</v>
      </c>
      <c r="T277" s="78">
        <f t="shared" si="5"/>
        <v>4.661401210590518E-3</v>
      </c>
      <c r="U277" s="78">
        <f>R277/'סכום נכסי הקרן'!$C$42</f>
        <v>8.8040680458627849E-4</v>
      </c>
    </row>
    <row r="278" spans="2:21">
      <c r="B278" t="s">
        <v>959</v>
      </c>
      <c r="C278" t="s">
        <v>960</v>
      </c>
      <c r="D278" t="s">
        <v>123</v>
      </c>
      <c r="E278" t="s">
        <v>835</v>
      </c>
      <c r="F278"/>
      <c r="G278" t="s">
        <v>884</v>
      </c>
      <c r="H278" t="s">
        <v>847</v>
      </c>
      <c r="I278" t="s">
        <v>211</v>
      </c>
      <c r="J278"/>
      <c r="K278" s="77">
        <v>3.1</v>
      </c>
      <c r="L278" t="s">
        <v>106</v>
      </c>
      <c r="M278" s="78">
        <v>4.7E-2</v>
      </c>
      <c r="N278" s="78">
        <v>7.7399999999999997E-2</v>
      </c>
      <c r="O278" s="77">
        <v>9994.3799999999992</v>
      </c>
      <c r="P278" s="77">
        <v>91.355777861157975</v>
      </c>
      <c r="Q278" s="77">
        <v>0</v>
      </c>
      <c r="R278" s="77">
        <v>35.143077383298603</v>
      </c>
      <c r="S278" s="78">
        <v>0</v>
      </c>
      <c r="T278" s="78">
        <f t="shared" si="5"/>
        <v>1.9254183666088981E-3</v>
      </c>
      <c r="U278" s="78">
        <f>R278/'סכום נכסי הקרן'!$C$42</f>
        <v>3.6365705397479092E-4</v>
      </c>
    </row>
    <row r="279" spans="2:21">
      <c r="B279" t="s">
        <v>961</v>
      </c>
      <c r="C279" t="s">
        <v>962</v>
      </c>
      <c r="D279" t="s">
        <v>123</v>
      </c>
      <c r="E279" t="s">
        <v>835</v>
      </c>
      <c r="F279"/>
      <c r="G279" t="s">
        <v>912</v>
      </c>
      <c r="H279" t="s">
        <v>847</v>
      </c>
      <c r="I279" t="s">
        <v>211</v>
      </c>
      <c r="J279"/>
      <c r="K279" s="77">
        <v>3.91</v>
      </c>
      <c r="L279" t="s">
        <v>106</v>
      </c>
      <c r="M279" s="78">
        <v>7.9500000000000001E-2</v>
      </c>
      <c r="N279" s="78">
        <v>8.1799999999999998E-2</v>
      </c>
      <c r="O279" s="77">
        <v>7890.3</v>
      </c>
      <c r="P279" s="77">
        <v>101.18391649240206</v>
      </c>
      <c r="Q279" s="77">
        <v>0</v>
      </c>
      <c r="R279" s="77">
        <v>30.729317352987</v>
      </c>
      <c r="S279" s="78">
        <v>0</v>
      </c>
      <c r="T279" s="78">
        <f t="shared" si="5"/>
        <v>1.683597352032498E-3</v>
      </c>
      <c r="U279" s="78">
        <f>R279/'סכום נכסי הקרן'!$C$42</f>
        <v>3.179839061150191E-4</v>
      </c>
    </row>
    <row r="280" spans="2:21">
      <c r="B280" t="s">
        <v>963</v>
      </c>
      <c r="C280" t="s">
        <v>964</v>
      </c>
      <c r="D280" t="s">
        <v>123</v>
      </c>
      <c r="E280" t="s">
        <v>835</v>
      </c>
      <c r="F280"/>
      <c r="G280" t="s">
        <v>887</v>
      </c>
      <c r="H280" t="s">
        <v>965</v>
      </c>
      <c r="I280" t="s">
        <v>307</v>
      </c>
      <c r="J280"/>
      <c r="K280" s="77">
        <v>3.29</v>
      </c>
      <c r="L280" t="s">
        <v>106</v>
      </c>
      <c r="M280" s="78">
        <v>6.88E-2</v>
      </c>
      <c r="N280" s="78">
        <v>8.5599999999999996E-2</v>
      </c>
      <c r="O280" s="77">
        <v>5681.02</v>
      </c>
      <c r="P280" s="77">
        <v>96.035206142558906</v>
      </c>
      <c r="Q280" s="77">
        <v>0</v>
      </c>
      <c r="R280" s="77">
        <v>20.999294402532001</v>
      </c>
      <c r="S280" s="78">
        <v>0</v>
      </c>
      <c r="T280" s="78">
        <f t="shared" si="5"/>
        <v>1.1505090088575354E-3</v>
      </c>
      <c r="U280" s="78">
        <f>R280/'סכום נכסי הקרן'!$C$42</f>
        <v>2.172986006513845E-4</v>
      </c>
    </row>
    <row r="281" spans="2:21">
      <c r="B281" t="s">
        <v>966</v>
      </c>
      <c r="C281" t="s">
        <v>967</v>
      </c>
      <c r="D281" t="s">
        <v>123</v>
      </c>
      <c r="E281" t="s">
        <v>835</v>
      </c>
      <c r="F281"/>
      <c r="G281" t="s">
        <v>866</v>
      </c>
      <c r="H281" t="s">
        <v>847</v>
      </c>
      <c r="I281" t="s">
        <v>2546</v>
      </c>
      <c r="J281"/>
      <c r="K281" s="77">
        <v>1.81</v>
      </c>
      <c r="L281" t="s">
        <v>106</v>
      </c>
      <c r="M281" s="78">
        <v>5.7500000000000002E-2</v>
      </c>
      <c r="N281" s="78">
        <v>7.9100000000000004E-2</v>
      </c>
      <c r="O281" s="77">
        <v>4458.0200000000004</v>
      </c>
      <c r="P281" s="77">
        <v>96.631804904419454</v>
      </c>
      <c r="Q281" s="77">
        <v>0</v>
      </c>
      <c r="R281" s="77">
        <v>16.580973112460999</v>
      </c>
      <c r="S281" s="78">
        <v>0</v>
      </c>
      <c r="T281" s="78">
        <f t="shared" si="5"/>
        <v>9.0843809205373976E-4</v>
      </c>
      <c r="U281" s="78">
        <f>R281/'סכום נכסי הקרן'!$C$42</f>
        <v>1.7157825333129144E-4</v>
      </c>
    </row>
    <row r="282" spans="2:21">
      <c r="B282" t="s">
        <v>969</v>
      </c>
      <c r="C282" t="s">
        <v>970</v>
      </c>
      <c r="D282" t="s">
        <v>123</v>
      </c>
      <c r="E282" t="s">
        <v>835</v>
      </c>
      <c r="F282"/>
      <c r="G282" t="s">
        <v>933</v>
      </c>
      <c r="H282" t="s">
        <v>847</v>
      </c>
      <c r="I282" t="s">
        <v>211</v>
      </c>
      <c r="J282"/>
      <c r="K282" s="77">
        <v>3.95</v>
      </c>
      <c r="L282" t="s">
        <v>110</v>
      </c>
      <c r="M282" s="78">
        <v>0.04</v>
      </c>
      <c r="N282" s="78">
        <v>6.0100000000000001E-2</v>
      </c>
      <c r="O282" s="77">
        <v>12624.48</v>
      </c>
      <c r="P282" s="77">
        <v>93.552444127599713</v>
      </c>
      <c r="Q282" s="77">
        <v>0</v>
      </c>
      <c r="R282" s="77">
        <v>47.921142695508003</v>
      </c>
      <c r="S282" s="78">
        <v>0</v>
      </c>
      <c r="T282" s="78">
        <f t="shared" si="5"/>
        <v>2.6255028063838972E-3</v>
      </c>
      <c r="U282" s="78">
        <f>R282/'סכום נכסי הקרן'!$C$42</f>
        <v>4.9588319729893535E-4</v>
      </c>
    </row>
    <row r="283" spans="2:21">
      <c r="B283" t="s">
        <v>971</v>
      </c>
      <c r="C283" t="s">
        <v>972</v>
      </c>
      <c r="D283" t="s">
        <v>123</v>
      </c>
      <c r="E283" t="s">
        <v>835</v>
      </c>
      <c r="F283"/>
      <c r="G283" t="s">
        <v>973</v>
      </c>
      <c r="H283" t="s">
        <v>847</v>
      </c>
      <c r="I283" t="s">
        <v>211</v>
      </c>
      <c r="J283"/>
      <c r="K283" s="77">
        <v>3.74</v>
      </c>
      <c r="L283" t="s">
        <v>110</v>
      </c>
      <c r="M283" s="78">
        <v>4.6300000000000001E-2</v>
      </c>
      <c r="N283" s="78">
        <v>5.7099999999999998E-2</v>
      </c>
      <c r="O283" s="77">
        <v>10783.41</v>
      </c>
      <c r="P283" s="77">
        <v>100.28508978699688</v>
      </c>
      <c r="Q283" s="77">
        <v>0</v>
      </c>
      <c r="R283" s="77">
        <v>43.8784233654345</v>
      </c>
      <c r="S283" s="78">
        <v>0</v>
      </c>
      <c r="T283" s="78">
        <f t="shared" si="5"/>
        <v>2.4040103638106247E-3</v>
      </c>
      <c r="U283" s="78">
        <f>R283/'סכום נכסי הקרן'!$C$42</f>
        <v>4.5404954153832307E-4</v>
      </c>
    </row>
    <row r="284" spans="2:21">
      <c r="B284" t="s">
        <v>974</v>
      </c>
      <c r="C284" t="s">
        <v>975</v>
      </c>
      <c r="D284" t="s">
        <v>123</v>
      </c>
      <c r="E284" t="s">
        <v>835</v>
      </c>
      <c r="F284"/>
      <c r="G284" t="s">
        <v>907</v>
      </c>
      <c r="H284" t="s">
        <v>847</v>
      </c>
      <c r="I284" t="s">
        <v>211</v>
      </c>
      <c r="J284"/>
      <c r="K284" s="77">
        <v>4.28</v>
      </c>
      <c r="L284" t="s">
        <v>110</v>
      </c>
      <c r="M284" s="78">
        <v>4.6300000000000001E-2</v>
      </c>
      <c r="N284" s="78">
        <v>7.3700000000000002E-2</v>
      </c>
      <c r="O284" s="77">
        <v>7416.88</v>
      </c>
      <c r="P284" s="77">
        <v>89.980944429463605</v>
      </c>
      <c r="Q284" s="77">
        <v>0</v>
      </c>
      <c r="R284" s="77">
        <v>27.078856958393999</v>
      </c>
      <c r="S284" s="78">
        <v>0</v>
      </c>
      <c r="T284" s="78">
        <f t="shared" si="5"/>
        <v>1.4835959857984746E-3</v>
      </c>
      <c r="U284" s="78">
        <f>R284/'סכום נכסי הקרן'!$C$42</f>
        <v>2.8020930663215669E-4</v>
      </c>
    </row>
    <row r="285" spans="2:21">
      <c r="B285" t="s">
        <v>976</v>
      </c>
      <c r="C285" t="s">
        <v>977</v>
      </c>
      <c r="D285" t="s">
        <v>123</v>
      </c>
      <c r="E285" t="s">
        <v>835</v>
      </c>
      <c r="F285"/>
      <c r="G285" t="s">
        <v>933</v>
      </c>
      <c r="H285" t="s">
        <v>847</v>
      </c>
      <c r="I285" t="s">
        <v>211</v>
      </c>
      <c r="J285"/>
      <c r="K285" s="77">
        <v>6.72</v>
      </c>
      <c r="L285" t="s">
        <v>110</v>
      </c>
      <c r="M285" s="78">
        <v>7.8799999999999995E-2</v>
      </c>
      <c r="N285" s="78">
        <v>7.6200000000000004E-2</v>
      </c>
      <c r="O285" s="77">
        <v>14202.54</v>
      </c>
      <c r="P285" s="77">
        <v>101.2416573500233</v>
      </c>
      <c r="Q285" s="77">
        <v>0</v>
      </c>
      <c r="R285" s="77">
        <v>58.342333522903502</v>
      </c>
      <c r="S285" s="78">
        <v>0</v>
      </c>
      <c r="T285" s="78">
        <f t="shared" si="5"/>
        <v>3.1964588442446921E-3</v>
      </c>
      <c r="U285" s="78">
        <f>R285/'סכום נכסי הקרן'!$C$42</f>
        <v>6.0372063890559431E-4</v>
      </c>
    </row>
    <row r="286" spans="2:21">
      <c r="B286" s="91" t="s">
        <v>2547</v>
      </c>
      <c r="C286" t="s">
        <v>978</v>
      </c>
      <c r="D286" t="s">
        <v>123</v>
      </c>
      <c r="E286" t="s">
        <v>835</v>
      </c>
      <c r="F286"/>
      <c r="G286" t="s">
        <v>979</v>
      </c>
      <c r="H286" t="s">
        <v>847</v>
      </c>
      <c r="I286" t="s">
        <v>2546</v>
      </c>
      <c r="J286"/>
      <c r="K286" s="77">
        <v>7.03</v>
      </c>
      <c r="L286" t="s">
        <v>106</v>
      </c>
      <c r="M286" s="78">
        <v>4.2799999999999998E-2</v>
      </c>
      <c r="N286" s="78">
        <v>6.6600000000000006E-2</v>
      </c>
      <c r="O286" s="77">
        <v>21040.799999999999</v>
      </c>
      <c r="P286" s="77">
        <v>84.876519314854946</v>
      </c>
      <c r="Q286" s="77">
        <v>0</v>
      </c>
      <c r="R286" s="77">
        <v>68.738131203923999</v>
      </c>
      <c r="S286" s="78">
        <v>0</v>
      </c>
      <c r="T286" s="78">
        <f t="shared" si="5"/>
        <v>3.7660236428044102E-3</v>
      </c>
      <c r="U286" s="78">
        <f>R286/'סכום נכסי הקרן'!$C$42</f>
        <v>7.1129531477033591E-4</v>
      </c>
    </row>
    <row r="287" spans="2:21">
      <c r="B287" t="s">
        <v>980</v>
      </c>
      <c r="C287" t="s">
        <v>981</v>
      </c>
      <c r="D287" t="s">
        <v>123</v>
      </c>
      <c r="E287" t="s">
        <v>835</v>
      </c>
      <c r="F287"/>
      <c r="G287" t="s">
        <v>899</v>
      </c>
      <c r="H287" t="s">
        <v>982</v>
      </c>
      <c r="I287" t="s">
        <v>2546</v>
      </c>
      <c r="J287"/>
      <c r="K287" s="77">
        <v>1.61</v>
      </c>
      <c r="L287" t="s">
        <v>106</v>
      </c>
      <c r="M287" s="78">
        <v>6.5000000000000002E-2</v>
      </c>
      <c r="N287" s="78">
        <v>7.85E-2</v>
      </c>
      <c r="O287" s="77">
        <v>5260.2</v>
      </c>
      <c r="P287" s="77">
        <v>99.320722063799849</v>
      </c>
      <c r="Q287" s="77">
        <v>0</v>
      </c>
      <c r="R287" s="77">
        <v>20.108979726078001</v>
      </c>
      <c r="S287" s="78">
        <v>0</v>
      </c>
      <c r="T287" s="78">
        <f t="shared" si="5"/>
        <v>1.1017304624767149E-3</v>
      </c>
      <c r="U287" s="78">
        <f>R287/'סכום נכסי הקרן'!$C$42</f>
        <v>2.0808571332172653E-4</v>
      </c>
    </row>
    <row r="288" spans="2:21">
      <c r="B288" t="s">
        <v>983</v>
      </c>
      <c r="C288" t="s">
        <v>984</v>
      </c>
      <c r="D288" t="s">
        <v>123</v>
      </c>
      <c r="E288" t="s">
        <v>835</v>
      </c>
      <c r="F288"/>
      <c r="G288" t="s">
        <v>933</v>
      </c>
      <c r="H288" t="s">
        <v>982</v>
      </c>
      <c r="I288" t="s">
        <v>2546</v>
      </c>
      <c r="J288"/>
      <c r="K288" s="77">
        <v>4.2300000000000004</v>
      </c>
      <c r="L288" t="s">
        <v>106</v>
      </c>
      <c r="M288" s="78">
        <v>4.1300000000000003E-2</v>
      </c>
      <c r="N288" s="78">
        <v>7.5300000000000006E-2</v>
      </c>
      <c r="O288" s="77">
        <v>18831.52</v>
      </c>
      <c r="P288" s="77">
        <v>86.911208501491117</v>
      </c>
      <c r="Q288" s="77">
        <v>0</v>
      </c>
      <c r="R288" s="77">
        <v>62.995434501508797</v>
      </c>
      <c r="S288" s="78">
        <v>0</v>
      </c>
      <c r="T288" s="78">
        <f t="shared" si="5"/>
        <v>3.4513928669023157E-3</v>
      </c>
      <c r="U288" s="78">
        <f>R288/'סכום נכסי הקרן'!$C$42</f>
        <v>6.518704629881884E-4</v>
      </c>
    </row>
    <row r="289" spans="2:21">
      <c r="B289" t="s">
        <v>985</v>
      </c>
      <c r="C289" t="s">
        <v>986</v>
      </c>
      <c r="D289" t="s">
        <v>123</v>
      </c>
      <c r="E289" t="s">
        <v>835</v>
      </c>
      <c r="F289"/>
      <c r="G289" t="s">
        <v>987</v>
      </c>
      <c r="H289" t="s">
        <v>982</v>
      </c>
      <c r="I289" t="s">
        <v>211</v>
      </c>
      <c r="J289"/>
      <c r="K289" s="77">
        <v>3.79</v>
      </c>
      <c r="L289" t="s">
        <v>110</v>
      </c>
      <c r="M289" s="78">
        <v>3.1300000000000001E-2</v>
      </c>
      <c r="N289" s="78">
        <v>6.6600000000000006E-2</v>
      </c>
      <c r="O289" s="77">
        <v>7890.3</v>
      </c>
      <c r="P289" s="77">
        <v>89.363725992674546</v>
      </c>
      <c r="Q289" s="77">
        <v>0</v>
      </c>
      <c r="R289" s="77">
        <v>28.609700587140001</v>
      </c>
      <c r="S289" s="78">
        <v>0</v>
      </c>
      <c r="T289" s="78">
        <f t="shared" si="5"/>
        <v>1.5674678222641833E-3</v>
      </c>
      <c r="U289" s="78">
        <f>R289/'סכום נכסי הקרן'!$C$42</f>
        <v>2.9605032357139652E-4</v>
      </c>
    </row>
    <row r="290" spans="2:21">
      <c r="B290" t="s">
        <v>988</v>
      </c>
      <c r="C290" t="s">
        <v>989</v>
      </c>
      <c r="D290" t="s">
        <v>123</v>
      </c>
      <c r="E290" t="s">
        <v>835</v>
      </c>
      <c r="F290"/>
      <c r="G290" t="s">
        <v>990</v>
      </c>
      <c r="H290" t="s">
        <v>982</v>
      </c>
      <c r="I290" t="s">
        <v>211</v>
      </c>
      <c r="J290"/>
      <c r="K290" s="77">
        <v>4.57</v>
      </c>
      <c r="L290" t="s">
        <v>110</v>
      </c>
      <c r="M290" s="78">
        <v>6.6299999999999998E-2</v>
      </c>
      <c r="N290" s="78">
        <v>6.8400000000000002E-2</v>
      </c>
      <c r="O290" s="77">
        <v>8942.34</v>
      </c>
      <c r="P290" s="77">
        <v>98.622356571098834</v>
      </c>
      <c r="Q290" s="77">
        <v>0</v>
      </c>
      <c r="R290" s="77">
        <v>35.783686682734498</v>
      </c>
      <c r="S290" s="78">
        <v>0</v>
      </c>
      <c r="T290" s="78">
        <f t="shared" si="5"/>
        <v>1.9605160587518326E-3</v>
      </c>
      <c r="U290" s="78">
        <f>R290/'סכום נכסי הקרן'!$C$42</f>
        <v>3.7028601500859116E-4</v>
      </c>
    </row>
    <row r="291" spans="2:21">
      <c r="B291" t="s">
        <v>991</v>
      </c>
      <c r="C291" t="s">
        <v>992</v>
      </c>
      <c r="D291" t="s">
        <v>123</v>
      </c>
      <c r="E291" t="s">
        <v>835</v>
      </c>
      <c r="F291"/>
      <c r="G291" t="s">
        <v>887</v>
      </c>
      <c r="H291" t="s">
        <v>993</v>
      </c>
      <c r="I291" t="s">
        <v>307</v>
      </c>
      <c r="J291"/>
      <c r="K291" s="77">
        <v>4.8099999999999996</v>
      </c>
      <c r="L291" t="s">
        <v>106</v>
      </c>
      <c r="M291" s="78">
        <v>7.7499999999999999E-2</v>
      </c>
      <c r="N291" s="78">
        <v>8.77E-2</v>
      </c>
      <c r="O291" s="77">
        <v>10860.73</v>
      </c>
      <c r="P291" s="77">
        <v>95.504166662830215</v>
      </c>
      <c r="Q291" s="77">
        <v>0</v>
      </c>
      <c r="R291" s="77">
        <v>39.923558818319997</v>
      </c>
      <c r="S291" s="78">
        <v>0</v>
      </c>
      <c r="T291" s="78">
        <f t="shared" si="5"/>
        <v>2.1873313076934877E-3</v>
      </c>
      <c r="U291" s="78">
        <f>R291/'סכום נכסי הקרן'!$C$42</f>
        <v>4.1312499829509238E-4</v>
      </c>
    </row>
    <row r="292" spans="2:21">
      <c r="B292" t="s">
        <v>994</v>
      </c>
      <c r="C292" t="s">
        <v>995</v>
      </c>
      <c r="D292" t="s">
        <v>123</v>
      </c>
      <c r="E292" t="s">
        <v>835</v>
      </c>
      <c r="F292"/>
      <c r="G292" t="s">
        <v>973</v>
      </c>
      <c r="H292" t="s">
        <v>982</v>
      </c>
      <c r="I292" t="s">
        <v>2546</v>
      </c>
      <c r="J292"/>
      <c r="K292" s="77">
        <v>4.33</v>
      </c>
      <c r="L292" t="s">
        <v>113</v>
      </c>
      <c r="M292" s="78">
        <v>8.3799999999999999E-2</v>
      </c>
      <c r="N292" s="78">
        <v>8.3599999999999994E-2</v>
      </c>
      <c r="O292" s="77">
        <v>15780.6</v>
      </c>
      <c r="P292" s="77">
        <v>101.91552048718046</v>
      </c>
      <c r="Q292" s="77">
        <v>0</v>
      </c>
      <c r="R292" s="77">
        <v>75.594363806387804</v>
      </c>
      <c r="S292" s="78">
        <v>0</v>
      </c>
      <c r="T292" s="78">
        <f t="shared" si="5"/>
        <v>4.1416628059472551E-3</v>
      </c>
      <c r="U292" s="78">
        <f>R292/'סכום נכסי הקרן'!$C$42</f>
        <v>7.8224292480413512E-4</v>
      </c>
    </row>
    <row r="293" spans="2:21">
      <c r="B293" t="s">
        <v>996</v>
      </c>
      <c r="C293" t="s">
        <v>997</v>
      </c>
      <c r="D293" t="s">
        <v>123</v>
      </c>
      <c r="E293" t="s">
        <v>835</v>
      </c>
      <c r="F293"/>
      <c r="G293" t="s">
        <v>907</v>
      </c>
      <c r="H293" t="s">
        <v>982</v>
      </c>
      <c r="I293" t="s">
        <v>211</v>
      </c>
      <c r="J293"/>
      <c r="K293" s="77">
        <v>6.93</v>
      </c>
      <c r="L293" t="s">
        <v>106</v>
      </c>
      <c r="M293" s="78">
        <v>6.0999999999999999E-2</v>
      </c>
      <c r="N293" s="78">
        <v>7.0000000000000007E-2</v>
      </c>
      <c r="O293" s="77">
        <v>2630.1</v>
      </c>
      <c r="P293" s="77">
        <v>94.239834188814115</v>
      </c>
      <c r="Q293" s="77">
        <v>0</v>
      </c>
      <c r="R293" s="77">
        <v>9.5401386322710007</v>
      </c>
      <c r="S293" s="78">
        <v>0</v>
      </c>
      <c r="T293" s="78">
        <f t="shared" si="5"/>
        <v>5.2268496416023162E-4</v>
      </c>
      <c r="U293" s="78">
        <f>R293/'סכום נכסי הקרן'!$C$42</f>
        <v>9.8720401508478364E-5</v>
      </c>
    </row>
    <row r="294" spans="2:21">
      <c r="B294" t="s">
        <v>998</v>
      </c>
      <c r="C294" t="s">
        <v>999</v>
      </c>
      <c r="D294" t="s">
        <v>123</v>
      </c>
      <c r="E294" t="s">
        <v>835</v>
      </c>
      <c r="F294"/>
      <c r="G294" t="s">
        <v>907</v>
      </c>
      <c r="H294" t="s">
        <v>982</v>
      </c>
      <c r="I294" t="s">
        <v>211</v>
      </c>
      <c r="J294"/>
      <c r="K294" s="77">
        <v>4.08</v>
      </c>
      <c r="L294" t="s">
        <v>110</v>
      </c>
      <c r="M294" s="78">
        <v>6.13E-2</v>
      </c>
      <c r="N294" s="78">
        <v>5.4600000000000003E-2</v>
      </c>
      <c r="O294" s="77">
        <v>10520.4</v>
      </c>
      <c r="P294" s="77">
        <v>104.69084742025018</v>
      </c>
      <c r="Q294" s="77">
        <v>0</v>
      </c>
      <c r="R294" s="77">
        <v>44.688882662940003</v>
      </c>
      <c r="S294" s="78">
        <v>0</v>
      </c>
      <c r="T294" s="78">
        <f t="shared" si="5"/>
        <v>2.4484137949554348E-3</v>
      </c>
      <c r="U294" s="78">
        <f>R294/'סכום נכסי הקרן'!$C$42</f>
        <v>4.6243609338416107E-4</v>
      </c>
    </row>
    <row r="295" spans="2:21">
      <c r="B295" t="s">
        <v>1000</v>
      </c>
      <c r="C295" t="s">
        <v>1001</v>
      </c>
      <c r="D295" t="s">
        <v>123</v>
      </c>
      <c r="E295" t="s">
        <v>835</v>
      </c>
      <c r="F295"/>
      <c r="G295" t="s">
        <v>907</v>
      </c>
      <c r="H295" t="s">
        <v>982</v>
      </c>
      <c r="I295" t="s">
        <v>211</v>
      </c>
      <c r="J295"/>
      <c r="K295" s="77">
        <v>3.44</v>
      </c>
      <c r="L295" t="s">
        <v>106</v>
      </c>
      <c r="M295" s="78">
        <v>7.3499999999999996E-2</v>
      </c>
      <c r="N295" s="78">
        <v>6.7299999999999999E-2</v>
      </c>
      <c r="O295" s="77">
        <v>8416.32</v>
      </c>
      <c r="P295" s="77">
        <v>104.10699990494658</v>
      </c>
      <c r="Q295" s="77">
        <v>0</v>
      </c>
      <c r="R295" s="77">
        <v>33.724854301185601</v>
      </c>
      <c r="S295" s="78">
        <v>0</v>
      </c>
      <c r="T295" s="78">
        <f t="shared" si="5"/>
        <v>1.847716782866924E-3</v>
      </c>
      <c r="U295" s="78">
        <f>R295/'סכום נכסי הקרן'!$C$42</f>
        <v>3.4898142320133552E-4</v>
      </c>
    </row>
    <row r="296" spans="2:21">
      <c r="B296" t="s">
        <v>1002</v>
      </c>
      <c r="C296" t="s">
        <v>1003</v>
      </c>
      <c r="D296" t="s">
        <v>123</v>
      </c>
      <c r="E296" t="s">
        <v>835</v>
      </c>
      <c r="F296"/>
      <c r="G296" t="s">
        <v>887</v>
      </c>
      <c r="H296" t="s">
        <v>993</v>
      </c>
      <c r="I296" t="s">
        <v>307</v>
      </c>
      <c r="J296"/>
      <c r="K296" s="77">
        <v>4.18</v>
      </c>
      <c r="L296" t="s">
        <v>106</v>
      </c>
      <c r="M296" s="78">
        <v>7.4999999999999997E-2</v>
      </c>
      <c r="N296" s="78">
        <v>9.4100000000000003E-2</v>
      </c>
      <c r="O296" s="77">
        <v>12624.48</v>
      </c>
      <c r="P296" s="77">
        <v>93.908000000000001</v>
      </c>
      <c r="Q296" s="77">
        <v>0</v>
      </c>
      <c r="R296" s="77">
        <v>45.631421815161602</v>
      </c>
      <c r="S296" s="78">
        <v>0</v>
      </c>
      <c r="T296" s="78">
        <f t="shared" si="5"/>
        <v>2.5000536150867792E-3</v>
      </c>
      <c r="U296" s="78">
        <f>R296/'סכום נכסי הקרן'!$C$42</f>
        <v>4.721893943718457E-4</v>
      </c>
    </row>
    <row r="297" spans="2:21">
      <c r="B297" t="s">
        <v>1004</v>
      </c>
      <c r="C297" t="s">
        <v>1005</v>
      </c>
      <c r="D297" t="s">
        <v>123</v>
      </c>
      <c r="E297" t="s">
        <v>835</v>
      </c>
      <c r="F297"/>
      <c r="G297" t="s">
        <v>948</v>
      </c>
      <c r="H297" t="s">
        <v>982</v>
      </c>
      <c r="I297" t="s">
        <v>2546</v>
      </c>
      <c r="J297"/>
      <c r="K297" s="77">
        <v>4.97</v>
      </c>
      <c r="L297" t="s">
        <v>106</v>
      </c>
      <c r="M297" s="78">
        <v>3.7499999999999999E-2</v>
      </c>
      <c r="N297" s="78">
        <v>6.59E-2</v>
      </c>
      <c r="O297" s="77">
        <v>5260.2</v>
      </c>
      <c r="P297" s="77">
        <v>88.756749287099353</v>
      </c>
      <c r="Q297" s="77">
        <v>0</v>
      </c>
      <c r="R297" s="77">
        <v>17.970143942574001</v>
      </c>
      <c r="S297" s="78">
        <v>0</v>
      </c>
      <c r="T297" s="78">
        <f t="shared" si="5"/>
        <v>9.8454796147365688E-4</v>
      </c>
      <c r="U297" s="78">
        <f>R297/'סכום נכסי הקרן'!$C$42</f>
        <v>1.8595325430336603E-4</v>
      </c>
    </row>
    <row r="298" spans="2:21">
      <c r="B298" t="s">
        <v>1006</v>
      </c>
      <c r="C298" t="s">
        <v>1007</v>
      </c>
      <c r="D298" t="s">
        <v>123</v>
      </c>
      <c r="E298" t="s">
        <v>835</v>
      </c>
      <c r="F298"/>
      <c r="G298" t="s">
        <v>979</v>
      </c>
      <c r="H298" t="s">
        <v>982</v>
      </c>
      <c r="I298" t="s">
        <v>211</v>
      </c>
      <c r="J298"/>
      <c r="K298" s="77">
        <v>6.84</v>
      </c>
      <c r="L298" t="s">
        <v>106</v>
      </c>
      <c r="M298" s="78">
        <v>5.1299999999999998E-2</v>
      </c>
      <c r="N298" s="78">
        <v>7.1099999999999997E-2</v>
      </c>
      <c r="O298" s="77">
        <v>11309.43</v>
      </c>
      <c r="P298" s="77">
        <v>87.877152867120628</v>
      </c>
      <c r="Q298" s="77">
        <v>0</v>
      </c>
      <c r="R298" s="77">
        <v>38.252921189485498</v>
      </c>
      <c r="S298" s="78">
        <v>0</v>
      </c>
      <c r="T298" s="78">
        <f t="shared" si="5"/>
        <v>2.0958004397668619E-3</v>
      </c>
      <c r="U298" s="78">
        <f>R298/'סכום נכסי הקרן'!$C$42</f>
        <v>3.9583740700833417E-4</v>
      </c>
    </row>
    <row r="299" spans="2:21">
      <c r="B299" t="s">
        <v>1008</v>
      </c>
      <c r="C299" t="s">
        <v>1009</v>
      </c>
      <c r="D299" t="s">
        <v>123</v>
      </c>
      <c r="E299" t="s">
        <v>835</v>
      </c>
      <c r="F299"/>
      <c r="G299" t="s">
        <v>899</v>
      </c>
      <c r="H299" t="s">
        <v>982</v>
      </c>
      <c r="I299" t="s">
        <v>211</v>
      </c>
      <c r="J299"/>
      <c r="K299" s="77">
        <v>7.01</v>
      </c>
      <c r="L299" t="s">
        <v>106</v>
      </c>
      <c r="M299" s="78">
        <v>6.4000000000000001E-2</v>
      </c>
      <c r="N299" s="78">
        <v>6.9400000000000003E-2</v>
      </c>
      <c r="O299" s="77">
        <v>13150.5</v>
      </c>
      <c r="P299" s="77">
        <v>98.792778031253562</v>
      </c>
      <c r="Q299" s="77">
        <v>0</v>
      </c>
      <c r="R299" s="77">
        <v>50.005223714475001</v>
      </c>
      <c r="S299" s="78">
        <v>0</v>
      </c>
      <c r="T299" s="78">
        <f t="shared" si="5"/>
        <v>2.7396854042154423E-3</v>
      </c>
      <c r="U299" s="78">
        <f>R299/'סכום נכסי הקרן'!$C$42</f>
        <v>5.1744905948385882E-4</v>
      </c>
    </row>
    <row r="300" spans="2:21">
      <c r="B300" t="s">
        <v>1010</v>
      </c>
      <c r="C300" t="s">
        <v>1011</v>
      </c>
      <c r="D300" t="s">
        <v>123</v>
      </c>
      <c r="E300" t="s">
        <v>835</v>
      </c>
      <c r="F300"/>
      <c r="G300" t="s">
        <v>887</v>
      </c>
      <c r="H300" t="s">
        <v>993</v>
      </c>
      <c r="I300" t="s">
        <v>307</v>
      </c>
      <c r="J300"/>
      <c r="K300" s="77">
        <v>4.2300000000000004</v>
      </c>
      <c r="L300" t="s">
        <v>106</v>
      </c>
      <c r="M300" s="78">
        <v>7.6300000000000007E-2</v>
      </c>
      <c r="N300" s="78">
        <v>9.5500000000000002E-2</v>
      </c>
      <c r="O300" s="77">
        <v>15780.6</v>
      </c>
      <c r="P300" s="77">
        <v>92.700986071505525</v>
      </c>
      <c r="Q300" s="77">
        <v>0</v>
      </c>
      <c r="R300" s="77">
        <v>56.306142688991997</v>
      </c>
      <c r="S300" s="78">
        <v>0</v>
      </c>
      <c r="T300" s="78">
        <f t="shared" si="5"/>
        <v>3.0849000531128403E-3</v>
      </c>
      <c r="U300" s="78">
        <f>R300/'סכום נכסי הקרן'!$C$42</f>
        <v>5.8265033957140353E-4</v>
      </c>
    </row>
    <row r="301" spans="2:21">
      <c r="B301" t="s">
        <v>1012</v>
      </c>
      <c r="C301" t="s">
        <v>1013</v>
      </c>
      <c r="D301" t="s">
        <v>123</v>
      </c>
      <c r="E301" t="s">
        <v>835</v>
      </c>
      <c r="F301"/>
      <c r="G301" t="s">
        <v>854</v>
      </c>
      <c r="H301" t="s">
        <v>993</v>
      </c>
      <c r="I301" t="s">
        <v>307</v>
      </c>
      <c r="J301"/>
      <c r="K301" s="77">
        <v>3.17</v>
      </c>
      <c r="L301" t="s">
        <v>106</v>
      </c>
      <c r="M301" s="78">
        <v>5.2999999999999999E-2</v>
      </c>
      <c r="N301" s="78">
        <v>0.10100000000000001</v>
      </c>
      <c r="O301" s="77">
        <v>16280.32</v>
      </c>
      <c r="P301" s="77">
        <v>86.103388744201595</v>
      </c>
      <c r="Q301" s="77">
        <v>0</v>
      </c>
      <c r="R301" s="77">
        <v>53.954924883621601</v>
      </c>
      <c r="S301" s="78">
        <v>0</v>
      </c>
      <c r="T301" s="78">
        <f t="shared" si="5"/>
        <v>2.9560815692623206E-3</v>
      </c>
      <c r="U301" s="78">
        <f>R301/'סכום נכסי הקרן'!$C$42</f>
        <v>5.5832017260769816E-4</v>
      </c>
    </row>
    <row r="302" spans="2:21">
      <c r="B302" t="s">
        <v>1014</v>
      </c>
      <c r="C302" t="s">
        <v>1015</v>
      </c>
      <c r="D302" t="s">
        <v>123</v>
      </c>
      <c r="E302" t="s">
        <v>835</v>
      </c>
      <c r="F302"/>
      <c r="G302" t="s">
        <v>973</v>
      </c>
      <c r="H302" t="s">
        <v>982</v>
      </c>
      <c r="I302" t="s">
        <v>2546</v>
      </c>
      <c r="J302"/>
      <c r="K302" s="77">
        <v>6.19</v>
      </c>
      <c r="L302" t="s">
        <v>106</v>
      </c>
      <c r="M302" s="78">
        <v>4.1300000000000003E-2</v>
      </c>
      <c r="N302" s="78">
        <v>8.4199999999999997E-2</v>
      </c>
      <c r="O302" s="77">
        <v>5523.21</v>
      </c>
      <c r="P302" s="77">
        <v>77.034249445521723</v>
      </c>
      <c r="Q302" s="77">
        <v>0</v>
      </c>
      <c r="R302" s="77">
        <v>16.3765842065112</v>
      </c>
      <c r="S302" s="78">
        <v>0</v>
      </c>
      <c r="T302" s="78">
        <f t="shared" si="5"/>
        <v>8.9724003591441412E-4</v>
      </c>
      <c r="U302" s="78">
        <f>R302/'סכום נכסי הקרן'!$C$42</f>
        <v>1.6946325735094062E-4</v>
      </c>
    </row>
    <row r="303" spans="2:21">
      <c r="B303" t="s">
        <v>1016</v>
      </c>
      <c r="C303" t="s">
        <v>1017</v>
      </c>
      <c r="D303" t="s">
        <v>123</v>
      </c>
      <c r="E303" t="s">
        <v>835</v>
      </c>
      <c r="F303"/>
      <c r="G303" t="s">
        <v>973</v>
      </c>
      <c r="H303" t="s">
        <v>982</v>
      </c>
      <c r="I303" t="s">
        <v>2546</v>
      </c>
      <c r="J303"/>
      <c r="K303" s="77">
        <v>4.88</v>
      </c>
      <c r="L303" t="s">
        <v>110</v>
      </c>
      <c r="M303" s="78">
        <v>6.5000000000000002E-2</v>
      </c>
      <c r="N303" s="78">
        <v>6.3700000000000007E-2</v>
      </c>
      <c r="O303" s="77">
        <v>6312.24</v>
      </c>
      <c r="P303" s="77">
        <v>100.90243790476914</v>
      </c>
      <c r="Q303" s="77">
        <v>0</v>
      </c>
      <c r="R303" s="77">
        <v>25.843045418268002</v>
      </c>
      <c r="S303" s="78">
        <v>0</v>
      </c>
      <c r="T303" s="78">
        <f t="shared" si="5"/>
        <v>1.4158883627274047E-3</v>
      </c>
      <c r="U303" s="78">
        <f>R303/'סכום נכסי הקרן'!$C$42</f>
        <v>2.6742125227230011E-4</v>
      </c>
    </row>
    <row r="304" spans="2:21">
      <c r="B304" t="s">
        <v>1018</v>
      </c>
      <c r="C304" t="s">
        <v>1019</v>
      </c>
      <c r="D304" t="s">
        <v>123</v>
      </c>
      <c r="E304" t="s">
        <v>835</v>
      </c>
      <c r="F304"/>
      <c r="G304" t="s">
        <v>973</v>
      </c>
      <c r="H304" t="s">
        <v>982</v>
      </c>
      <c r="I304" t="s">
        <v>2546</v>
      </c>
      <c r="J304"/>
      <c r="K304" s="77">
        <v>0.75</v>
      </c>
      <c r="L304" t="s">
        <v>106</v>
      </c>
      <c r="M304" s="78">
        <v>6.25E-2</v>
      </c>
      <c r="N304" s="78">
        <v>8.2100000000000006E-2</v>
      </c>
      <c r="O304" s="77">
        <v>14041.58</v>
      </c>
      <c r="P304" s="77">
        <v>104.23519459775895</v>
      </c>
      <c r="Q304" s="77">
        <v>0</v>
      </c>
      <c r="R304" s="77">
        <v>56.334996446522403</v>
      </c>
      <c r="S304" s="78">
        <v>0</v>
      </c>
      <c r="T304" s="78">
        <f t="shared" si="5"/>
        <v>3.0864808923230435E-3</v>
      </c>
      <c r="U304" s="78">
        <f>R304/'סכום נכסי הקרן'!$C$42</f>
        <v>5.8294891537184258E-4</v>
      </c>
    </row>
    <row r="305" spans="2:21">
      <c r="B305" t="s">
        <v>1020</v>
      </c>
      <c r="C305" t="s">
        <v>1021</v>
      </c>
      <c r="D305" t="s">
        <v>123</v>
      </c>
      <c r="E305" t="s">
        <v>835</v>
      </c>
      <c r="F305"/>
      <c r="G305" t="s">
        <v>899</v>
      </c>
      <c r="H305" t="s">
        <v>982</v>
      </c>
      <c r="I305" t="s">
        <v>211</v>
      </c>
      <c r="J305"/>
      <c r="K305" s="77">
        <v>2.77</v>
      </c>
      <c r="L305" t="s">
        <v>110</v>
      </c>
      <c r="M305" s="78">
        <v>5.7500000000000002E-2</v>
      </c>
      <c r="N305" s="78">
        <v>5.57E-2</v>
      </c>
      <c r="O305" s="77">
        <v>4786.78</v>
      </c>
      <c r="P305" s="77">
        <v>100.33043839909082</v>
      </c>
      <c r="Q305" s="77">
        <v>0</v>
      </c>
      <c r="R305" s="77">
        <v>19.486538784954</v>
      </c>
      <c r="S305" s="78">
        <v>0</v>
      </c>
      <c r="T305" s="78">
        <f t="shared" si="5"/>
        <v>1.0676281780609787E-3</v>
      </c>
      <c r="U305" s="78">
        <f>R305/'סכום נכסי הקרן'!$C$42</f>
        <v>2.0164475664472182E-4</v>
      </c>
    </row>
    <row r="306" spans="2:21">
      <c r="B306" t="s">
        <v>1022</v>
      </c>
      <c r="C306" t="s">
        <v>1023</v>
      </c>
      <c r="D306" t="s">
        <v>123</v>
      </c>
      <c r="E306" t="s">
        <v>835</v>
      </c>
      <c r="F306"/>
      <c r="G306" t="s">
        <v>899</v>
      </c>
      <c r="H306" t="s">
        <v>982</v>
      </c>
      <c r="I306" t="s">
        <v>211</v>
      </c>
      <c r="J306"/>
      <c r="K306" s="77">
        <v>4.7699999999999996</v>
      </c>
      <c r="L306" t="s">
        <v>110</v>
      </c>
      <c r="M306" s="78">
        <v>6.13E-2</v>
      </c>
      <c r="N306" s="78">
        <v>6.0900000000000003E-2</v>
      </c>
      <c r="O306" s="77">
        <v>10520.4</v>
      </c>
      <c r="P306" s="77">
        <v>99.869958708794343</v>
      </c>
      <c r="Q306" s="77">
        <v>0</v>
      </c>
      <c r="R306" s="77">
        <v>42.631012894320001</v>
      </c>
      <c r="S306" s="78">
        <v>0</v>
      </c>
      <c r="T306" s="78">
        <f t="shared" si="5"/>
        <v>2.3356672586924161E-3</v>
      </c>
      <c r="U306" s="78">
        <f>R306/'סכום נכסי הקרן'!$C$42</f>
        <v>4.4114146259932878E-4</v>
      </c>
    </row>
    <row r="307" spans="2:21">
      <c r="B307" t="s">
        <v>1024</v>
      </c>
      <c r="C307" t="s">
        <v>1025</v>
      </c>
      <c r="D307" t="s">
        <v>123</v>
      </c>
      <c r="E307" t="s">
        <v>835</v>
      </c>
      <c r="F307"/>
      <c r="G307" t="s">
        <v>899</v>
      </c>
      <c r="H307" t="s">
        <v>1026</v>
      </c>
      <c r="I307" t="s">
        <v>307</v>
      </c>
      <c r="J307"/>
      <c r="K307" s="77">
        <v>6.31</v>
      </c>
      <c r="L307" t="s">
        <v>106</v>
      </c>
      <c r="M307" s="78">
        <v>3.7499999999999999E-2</v>
      </c>
      <c r="N307" s="78">
        <v>7.1099999999999997E-2</v>
      </c>
      <c r="O307" s="77">
        <v>16832.64</v>
      </c>
      <c r="P307" s="77">
        <v>80.647166666666664</v>
      </c>
      <c r="Q307" s="77">
        <v>0</v>
      </c>
      <c r="R307" s="77">
        <v>52.250356808284799</v>
      </c>
      <c r="S307" s="78">
        <v>0</v>
      </c>
      <c r="T307" s="78">
        <f t="shared" si="5"/>
        <v>2.8626917205705721E-3</v>
      </c>
      <c r="U307" s="78">
        <f>R307/'סכום נכסי הקרן'!$C$42</f>
        <v>5.406814724501801E-4</v>
      </c>
    </row>
    <row r="308" spans="2:21">
      <c r="B308" t="s">
        <v>1027</v>
      </c>
      <c r="C308" t="s">
        <v>1028</v>
      </c>
      <c r="D308" t="s">
        <v>123</v>
      </c>
      <c r="E308" t="s">
        <v>835</v>
      </c>
      <c r="F308"/>
      <c r="G308" t="s">
        <v>899</v>
      </c>
      <c r="H308" t="s">
        <v>1026</v>
      </c>
      <c r="I308" t="s">
        <v>307</v>
      </c>
      <c r="J308"/>
      <c r="K308" s="77">
        <v>4.7699999999999996</v>
      </c>
      <c r="L308" t="s">
        <v>106</v>
      </c>
      <c r="M308" s="78">
        <v>5.8799999999999998E-2</v>
      </c>
      <c r="N308" s="78">
        <v>7.0999999999999994E-2</v>
      </c>
      <c r="O308" s="77">
        <v>1578.06</v>
      </c>
      <c r="P308" s="77">
        <v>95.82537606935098</v>
      </c>
      <c r="Q308" s="77">
        <v>0</v>
      </c>
      <c r="R308" s="77">
        <v>5.8203882470304</v>
      </c>
      <c r="S308" s="78">
        <v>0</v>
      </c>
      <c r="T308" s="78">
        <f t="shared" si="5"/>
        <v>3.1888733901695146E-4</v>
      </c>
      <c r="U308" s="78">
        <f>R308/'סכום נכסי הקרן'!$C$42</f>
        <v>6.022879612445318E-5</v>
      </c>
    </row>
    <row r="309" spans="2:21">
      <c r="B309" t="s">
        <v>1029</v>
      </c>
      <c r="C309" t="s">
        <v>1030</v>
      </c>
      <c r="D309" t="s">
        <v>123</v>
      </c>
      <c r="E309" t="s">
        <v>835</v>
      </c>
      <c r="F309"/>
      <c r="G309" t="s">
        <v>987</v>
      </c>
      <c r="H309" t="s">
        <v>1031</v>
      </c>
      <c r="I309" t="s">
        <v>211</v>
      </c>
      <c r="J309"/>
      <c r="K309" s="77">
        <v>6.4</v>
      </c>
      <c r="L309" t="s">
        <v>106</v>
      </c>
      <c r="M309" s="78">
        <v>0.04</v>
      </c>
      <c r="N309" s="78">
        <v>6.6799999999999998E-2</v>
      </c>
      <c r="O309" s="77">
        <v>15780.6</v>
      </c>
      <c r="P309" s="77">
        <v>83.905444444444441</v>
      </c>
      <c r="Q309" s="77">
        <v>0</v>
      </c>
      <c r="R309" s="77">
        <v>50.963772096534001</v>
      </c>
      <c r="S309" s="78">
        <v>0</v>
      </c>
      <c r="T309" s="78">
        <f t="shared" si="5"/>
        <v>2.7922023377773488E-3</v>
      </c>
      <c r="U309" s="78">
        <f>R309/'סכום נכסי הקרן'!$C$42</f>
        <v>5.2736802238258142E-4</v>
      </c>
    </row>
    <row r="310" spans="2:21">
      <c r="B310" t="s">
        <v>1032</v>
      </c>
      <c r="C310" t="s">
        <v>1033</v>
      </c>
      <c r="D310" t="s">
        <v>123</v>
      </c>
      <c r="E310" t="s">
        <v>835</v>
      </c>
      <c r="F310"/>
      <c r="G310" t="s">
        <v>907</v>
      </c>
      <c r="H310" t="s">
        <v>1031</v>
      </c>
      <c r="I310" t="s">
        <v>211</v>
      </c>
      <c r="J310"/>
      <c r="K310" s="77">
        <v>5.58</v>
      </c>
      <c r="L310" t="s">
        <v>106</v>
      </c>
      <c r="M310" s="78">
        <v>3.7499999999999999E-2</v>
      </c>
      <c r="N310" s="78">
        <v>7.0499999999999993E-2</v>
      </c>
      <c r="O310" s="77">
        <v>9994.3799999999992</v>
      </c>
      <c r="P310" s="77">
        <v>83.404749687324269</v>
      </c>
      <c r="Q310" s="77">
        <v>0</v>
      </c>
      <c r="R310" s="77">
        <v>32.084446556308201</v>
      </c>
      <c r="S310" s="78">
        <v>0</v>
      </c>
      <c r="T310" s="78">
        <f t="shared" si="5"/>
        <v>1.7578421493433538E-3</v>
      </c>
      <c r="U310" s="78">
        <f>R310/'סכום נכסי הקרן'!$C$42</f>
        <v>3.3200664773380494E-4</v>
      </c>
    </row>
    <row r="311" spans="2:21">
      <c r="B311" t="s">
        <v>1034</v>
      </c>
      <c r="C311" t="s">
        <v>1035</v>
      </c>
      <c r="D311" t="s">
        <v>123</v>
      </c>
      <c r="E311" t="s">
        <v>835</v>
      </c>
      <c r="F311"/>
      <c r="G311" t="s">
        <v>854</v>
      </c>
      <c r="H311" t="s">
        <v>1026</v>
      </c>
      <c r="I311" t="s">
        <v>307</v>
      </c>
      <c r="J311"/>
      <c r="K311" s="77">
        <v>4.1500000000000004</v>
      </c>
      <c r="L311" t="s">
        <v>106</v>
      </c>
      <c r="M311" s="78">
        <v>5.1299999999999998E-2</v>
      </c>
      <c r="N311" s="78">
        <v>7.0999999999999994E-2</v>
      </c>
      <c r="O311" s="77">
        <v>15079.42</v>
      </c>
      <c r="P311" s="77">
        <v>93.348319659509457</v>
      </c>
      <c r="Q311" s="77">
        <v>0</v>
      </c>
      <c r="R311" s="77">
        <v>54.180006574755602</v>
      </c>
      <c r="S311" s="78">
        <v>0</v>
      </c>
      <c r="T311" s="78">
        <f t="shared" si="5"/>
        <v>2.9684133413883083E-3</v>
      </c>
      <c r="U311" s="78">
        <f>R311/'סכום נכסי הקרן'!$C$42</f>
        <v>5.6064929546192931E-4</v>
      </c>
    </row>
    <row r="312" spans="2:21">
      <c r="B312" t="s">
        <v>1036</v>
      </c>
      <c r="C312" t="s">
        <v>1037</v>
      </c>
      <c r="D312" t="s">
        <v>123</v>
      </c>
      <c r="E312" t="s">
        <v>835</v>
      </c>
      <c r="F312"/>
      <c r="G312" t="s">
        <v>1038</v>
      </c>
      <c r="H312" t="s">
        <v>1026</v>
      </c>
      <c r="I312" t="s">
        <v>307</v>
      </c>
      <c r="J312"/>
      <c r="K312" s="77">
        <v>6.38</v>
      </c>
      <c r="L312" t="s">
        <v>106</v>
      </c>
      <c r="M312" s="78">
        <v>0.04</v>
      </c>
      <c r="N312" s="78">
        <v>6.7199999999999996E-2</v>
      </c>
      <c r="O312" s="77">
        <v>6049.23</v>
      </c>
      <c r="P312" s="77">
        <v>85.364333498643632</v>
      </c>
      <c r="Q312" s="77">
        <v>0</v>
      </c>
      <c r="R312" s="77">
        <v>19.875792869633699</v>
      </c>
      <c r="S312" s="78">
        <v>0</v>
      </c>
      <c r="T312" s="78">
        <f t="shared" si="5"/>
        <v>1.0889546246821847E-3</v>
      </c>
      <c r="U312" s="78">
        <f>R312/'סכום נכסי הקרן'!$C$42</f>
        <v>2.0567271902656906E-4</v>
      </c>
    </row>
    <row r="313" spans="2:21">
      <c r="B313" t="s">
        <v>1039</v>
      </c>
      <c r="C313" t="s">
        <v>1040</v>
      </c>
      <c r="D313" t="s">
        <v>123</v>
      </c>
      <c r="E313" t="s">
        <v>835</v>
      </c>
      <c r="F313"/>
      <c r="G313" t="s">
        <v>887</v>
      </c>
      <c r="H313" t="s">
        <v>1031</v>
      </c>
      <c r="I313" t="s">
        <v>211</v>
      </c>
      <c r="J313"/>
      <c r="K313" s="77">
        <v>4.72</v>
      </c>
      <c r="L313" t="s">
        <v>110</v>
      </c>
      <c r="M313" s="78">
        <v>7.8799999999999995E-2</v>
      </c>
      <c r="N313" s="78">
        <v>8.7400000000000005E-2</v>
      </c>
      <c r="O313" s="77">
        <v>15675.4</v>
      </c>
      <c r="P313" s="77">
        <v>96.713424474016605</v>
      </c>
      <c r="Q313" s="77">
        <v>0</v>
      </c>
      <c r="R313" s="77">
        <v>61.51257698805</v>
      </c>
      <c r="S313" s="78">
        <v>0</v>
      </c>
      <c r="T313" s="78">
        <f t="shared" si="5"/>
        <v>3.3701500929603149E-3</v>
      </c>
      <c r="U313" s="78">
        <f>R313/'סכום נכסי הקרן'!$C$42</f>
        <v>6.365260015761356E-4</v>
      </c>
    </row>
    <row r="314" spans="2:21">
      <c r="B314" t="s">
        <v>1041</v>
      </c>
      <c r="C314" t="s">
        <v>1042</v>
      </c>
      <c r="D314" t="s">
        <v>123</v>
      </c>
      <c r="E314" t="s">
        <v>835</v>
      </c>
      <c r="F314"/>
      <c r="G314" t="s">
        <v>973</v>
      </c>
      <c r="H314" t="s">
        <v>1031</v>
      </c>
      <c r="I314" t="s">
        <v>211</v>
      </c>
      <c r="J314"/>
      <c r="K314" s="77">
        <v>5.72</v>
      </c>
      <c r="L314" t="s">
        <v>110</v>
      </c>
      <c r="M314" s="78">
        <v>6.1400000000000003E-2</v>
      </c>
      <c r="N314" s="78">
        <v>6.6100000000000006E-2</v>
      </c>
      <c r="O314" s="77">
        <v>5260.2</v>
      </c>
      <c r="P314" s="77">
        <v>99.717738907265883</v>
      </c>
      <c r="Q314" s="77">
        <v>0</v>
      </c>
      <c r="R314" s="77">
        <v>21.283017776865002</v>
      </c>
      <c r="S314" s="78">
        <v>0</v>
      </c>
      <c r="T314" s="78">
        <f t="shared" si="5"/>
        <v>1.1660536405930769E-3</v>
      </c>
      <c r="U314" s="78">
        <f>R314/'סכום נכסי הקרן'!$C$42</f>
        <v>2.2023454178506449E-4</v>
      </c>
    </row>
    <row r="315" spans="2:21">
      <c r="B315" t="s">
        <v>1043</v>
      </c>
      <c r="C315" t="s">
        <v>1044</v>
      </c>
      <c r="D315" t="s">
        <v>123</v>
      </c>
      <c r="E315" t="s">
        <v>835</v>
      </c>
      <c r="F315"/>
      <c r="G315" t="s">
        <v>973</v>
      </c>
      <c r="H315" t="s">
        <v>1031</v>
      </c>
      <c r="I315" t="s">
        <v>211</v>
      </c>
      <c r="J315"/>
      <c r="K315" s="77">
        <v>4.0599999999999996</v>
      </c>
      <c r="L315" t="s">
        <v>110</v>
      </c>
      <c r="M315" s="78">
        <v>7.1300000000000002E-2</v>
      </c>
      <c r="N315" s="78">
        <v>6.5699999999999995E-2</v>
      </c>
      <c r="O315" s="77">
        <v>15780.6</v>
      </c>
      <c r="P315" s="77">
        <v>108.25284923260206</v>
      </c>
      <c r="Q315" s="77">
        <v>0</v>
      </c>
      <c r="R315" s="77">
        <v>69.314066078745</v>
      </c>
      <c r="S315" s="78">
        <v>0</v>
      </c>
      <c r="T315" s="78">
        <f t="shared" si="5"/>
        <v>3.7975779535967241E-3</v>
      </c>
      <c r="U315" s="78">
        <f>R315/'סכום נכסי הקרן'!$C$42</f>
        <v>7.1725503131918539E-4</v>
      </c>
    </row>
    <row r="316" spans="2:21">
      <c r="B316" t="s">
        <v>1045</v>
      </c>
      <c r="C316" t="s">
        <v>1046</v>
      </c>
      <c r="D316" t="s">
        <v>123</v>
      </c>
      <c r="E316" t="s">
        <v>835</v>
      </c>
      <c r="F316"/>
      <c r="G316" t="s">
        <v>942</v>
      </c>
      <c r="H316" t="s">
        <v>855</v>
      </c>
      <c r="I316" t="s">
        <v>211</v>
      </c>
      <c r="J316"/>
      <c r="K316" s="77">
        <v>4.0999999999999996</v>
      </c>
      <c r="L316" t="s">
        <v>106</v>
      </c>
      <c r="M316" s="78">
        <v>4.6300000000000001E-2</v>
      </c>
      <c r="N316" s="78">
        <v>7.3200000000000001E-2</v>
      </c>
      <c r="O316" s="77">
        <v>13152.08</v>
      </c>
      <c r="P316" s="77">
        <v>90.797680299998177</v>
      </c>
      <c r="Q316" s="77">
        <v>0</v>
      </c>
      <c r="R316" s="77">
        <v>45.963924888568798</v>
      </c>
      <c r="S316" s="78">
        <v>0</v>
      </c>
      <c r="T316" s="78">
        <f t="shared" si="5"/>
        <v>2.5182707882019707E-3</v>
      </c>
      <c r="U316" s="78">
        <f>R316/'סכום נכסי הקרן'!$C$42</f>
        <v>4.7563010295846163E-4</v>
      </c>
    </row>
    <row r="317" spans="2:21">
      <c r="B317" t="s">
        <v>1047</v>
      </c>
      <c r="C317" t="s">
        <v>1048</v>
      </c>
      <c r="D317" t="s">
        <v>123</v>
      </c>
      <c r="E317" t="s">
        <v>835</v>
      </c>
      <c r="F317"/>
      <c r="G317" t="s">
        <v>887</v>
      </c>
      <c r="H317" t="s">
        <v>855</v>
      </c>
      <c r="I317" t="s">
        <v>211</v>
      </c>
      <c r="J317"/>
      <c r="K317" s="77">
        <v>3.67</v>
      </c>
      <c r="L317" t="s">
        <v>113</v>
      </c>
      <c r="M317" s="78">
        <v>8.8800000000000004E-2</v>
      </c>
      <c r="N317" s="78">
        <v>0.1099</v>
      </c>
      <c r="O317" s="77">
        <v>10678.21</v>
      </c>
      <c r="P317" s="77">
        <v>92.527096049806048</v>
      </c>
      <c r="Q317" s="77">
        <v>0</v>
      </c>
      <c r="R317" s="77">
        <v>46.440080899856902</v>
      </c>
      <c r="S317" s="78">
        <v>0</v>
      </c>
      <c r="T317" s="78">
        <f t="shared" si="5"/>
        <v>2.5443584162006799E-3</v>
      </c>
      <c r="U317" s="78">
        <f>R317/'סכום נכסי הקרן'!$C$42</f>
        <v>4.8055731779536468E-4</v>
      </c>
    </row>
    <row r="318" spans="2:21">
      <c r="B318" t="s">
        <v>1049</v>
      </c>
      <c r="C318" t="s">
        <v>1050</v>
      </c>
      <c r="D318" t="s">
        <v>123</v>
      </c>
      <c r="E318" t="s">
        <v>835</v>
      </c>
      <c r="F318"/>
      <c r="G318" t="s">
        <v>987</v>
      </c>
      <c r="H318" t="s">
        <v>1051</v>
      </c>
      <c r="I318" t="s">
        <v>307</v>
      </c>
      <c r="J318"/>
      <c r="K318" s="77">
        <v>5.88</v>
      </c>
      <c r="L318" t="s">
        <v>106</v>
      </c>
      <c r="M318" s="78">
        <v>6.3799999999999996E-2</v>
      </c>
      <c r="N318" s="78">
        <v>6.8699999999999997E-2</v>
      </c>
      <c r="O318" s="77">
        <v>14728.56</v>
      </c>
      <c r="P318" s="77">
        <v>97.729374983026176</v>
      </c>
      <c r="Q318" s="77">
        <v>0</v>
      </c>
      <c r="R318" s="77">
        <v>55.403004953568001</v>
      </c>
      <c r="S318" s="78">
        <v>0</v>
      </c>
      <c r="T318" s="78">
        <f t="shared" si="5"/>
        <v>3.0354189571804354E-3</v>
      </c>
      <c r="U318" s="78">
        <f>R318/'סכום נכסי הקרן'!$C$42</f>
        <v>5.7330476050854553E-4</v>
      </c>
    </row>
    <row r="319" spans="2:21">
      <c r="B319" t="s">
        <v>1052</v>
      </c>
      <c r="C319" t="s">
        <v>1053</v>
      </c>
      <c r="D319" t="s">
        <v>123</v>
      </c>
      <c r="E319" t="s">
        <v>835</v>
      </c>
      <c r="F319"/>
      <c r="G319" t="s">
        <v>887</v>
      </c>
      <c r="H319" t="s">
        <v>855</v>
      </c>
      <c r="I319" t="s">
        <v>211</v>
      </c>
      <c r="J319"/>
      <c r="K319" s="77">
        <v>4.07</v>
      </c>
      <c r="L319" t="s">
        <v>113</v>
      </c>
      <c r="M319" s="78">
        <v>8.5000000000000006E-2</v>
      </c>
      <c r="N319" s="78">
        <v>0.1046</v>
      </c>
      <c r="O319" s="77">
        <v>5260.2</v>
      </c>
      <c r="P319" s="77">
        <v>91.996288087905398</v>
      </c>
      <c r="Q319" s="77">
        <v>0</v>
      </c>
      <c r="R319" s="77">
        <v>22.7456388628238</v>
      </c>
      <c r="S319" s="78">
        <v>0</v>
      </c>
      <c r="T319" s="78">
        <f t="shared" si="5"/>
        <v>1.2461877014659836E-3</v>
      </c>
      <c r="U319" s="78">
        <f>R319/'סכום נכסי הקרן'!$C$42</f>
        <v>2.3536959866696301E-4</v>
      </c>
    </row>
    <row r="320" spans="2:21">
      <c r="B320" t="s">
        <v>1054</v>
      </c>
      <c r="C320" t="s">
        <v>1055</v>
      </c>
      <c r="D320" t="s">
        <v>123</v>
      </c>
      <c r="E320" t="s">
        <v>835</v>
      </c>
      <c r="F320"/>
      <c r="G320" t="s">
        <v>887</v>
      </c>
      <c r="H320" t="s">
        <v>855</v>
      </c>
      <c r="I320" t="s">
        <v>211</v>
      </c>
      <c r="J320"/>
      <c r="K320" s="77">
        <v>3.74</v>
      </c>
      <c r="L320" t="s">
        <v>113</v>
      </c>
      <c r="M320" s="78">
        <v>8.5000000000000006E-2</v>
      </c>
      <c r="N320" s="78">
        <v>0.1007</v>
      </c>
      <c r="O320" s="77">
        <v>5260.2</v>
      </c>
      <c r="P320" s="77">
        <v>93.167288087905405</v>
      </c>
      <c r="Q320" s="77">
        <v>0</v>
      </c>
      <c r="R320" s="77">
        <v>23.035162969306398</v>
      </c>
      <c r="S320" s="78">
        <v>0</v>
      </c>
      <c r="T320" s="78">
        <f t="shared" si="5"/>
        <v>1.2620501436225874E-3</v>
      </c>
      <c r="U320" s="78">
        <f>R320/'סכום נכסי הקרן'!$C$42</f>
        <v>2.3836556519743487E-4</v>
      </c>
    </row>
    <row r="321" spans="2:21">
      <c r="B321" t="s">
        <v>1056</v>
      </c>
      <c r="C321" t="s">
        <v>1057</v>
      </c>
      <c r="D321" t="s">
        <v>123</v>
      </c>
      <c r="E321" t="s">
        <v>835</v>
      </c>
      <c r="F321"/>
      <c r="G321" t="s">
        <v>979</v>
      </c>
      <c r="H321" t="s">
        <v>1051</v>
      </c>
      <c r="I321" t="s">
        <v>307</v>
      </c>
      <c r="J321"/>
      <c r="K321" s="77">
        <v>5.87</v>
      </c>
      <c r="L321" t="s">
        <v>106</v>
      </c>
      <c r="M321" s="78">
        <v>4.1300000000000003E-2</v>
      </c>
      <c r="N321" s="78">
        <v>7.3499999999999996E-2</v>
      </c>
      <c r="O321" s="77">
        <v>8693.01</v>
      </c>
      <c r="P321" s="77">
        <v>82.855124751955884</v>
      </c>
      <c r="Q321" s="77">
        <v>0</v>
      </c>
      <c r="R321" s="77">
        <v>27.722823874489801</v>
      </c>
      <c r="S321" s="78">
        <v>0</v>
      </c>
      <c r="T321" s="78">
        <f t="shared" si="5"/>
        <v>1.518877634989749E-3</v>
      </c>
      <c r="U321" s="78">
        <f>R321/'סכום נכסי הקרן'!$C$42</f>
        <v>2.8687301194772833E-4</v>
      </c>
    </row>
    <row r="322" spans="2:21">
      <c r="B322" t="s">
        <v>1058</v>
      </c>
      <c r="C322" t="s">
        <v>1059</v>
      </c>
      <c r="D322" t="s">
        <v>123</v>
      </c>
      <c r="E322" t="s">
        <v>835</v>
      </c>
      <c r="F322"/>
      <c r="G322" t="s">
        <v>894</v>
      </c>
      <c r="H322" t="s">
        <v>1060</v>
      </c>
      <c r="I322" t="s">
        <v>307</v>
      </c>
      <c r="J322"/>
      <c r="K322" s="77">
        <v>3.75</v>
      </c>
      <c r="L322" t="s">
        <v>110</v>
      </c>
      <c r="M322" s="78">
        <v>2.63E-2</v>
      </c>
      <c r="N322" s="78">
        <v>0.1071</v>
      </c>
      <c r="O322" s="77">
        <v>9494.66</v>
      </c>
      <c r="P322" s="77">
        <v>74.621410873059176</v>
      </c>
      <c r="Q322" s="77">
        <v>0</v>
      </c>
      <c r="R322" s="77">
        <v>28.747587330251999</v>
      </c>
      <c r="S322" s="78">
        <v>0</v>
      </c>
      <c r="T322" s="78">
        <f t="shared" si="5"/>
        <v>1.5750223589601044E-3</v>
      </c>
      <c r="U322" s="78">
        <f>R322/'סכום נכסי הקרן'!$C$42</f>
        <v>2.974771618142568E-4</v>
      </c>
    </row>
    <row r="323" spans="2:21">
      <c r="B323" t="s">
        <v>1061</v>
      </c>
      <c r="C323" t="s">
        <v>1062</v>
      </c>
      <c r="D323" t="s">
        <v>123</v>
      </c>
      <c r="E323" t="s">
        <v>835</v>
      </c>
      <c r="F323"/>
      <c r="G323" t="s">
        <v>979</v>
      </c>
      <c r="H323" t="s">
        <v>1060</v>
      </c>
      <c r="I323" t="s">
        <v>307</v>
      </c>
      <c r="J323"/>
      <c r="K323" s="77">
        <v>5.59</v>
      </c>
      <c r="L323" t="s">
        <v>106</v>
      </c>
      <c r="M323" s="78">
        <v>4.7500000000000001E-2</v>
      </c>
      <c r="N323" s="78">
        <v>7.9799999999999996E-2</v>
      </c>
      <c r="O323" s="77">
        <v>1052.04</v>
      </c>
      <c r="P323" s="77">
        <v>83.687374472453513</v>
      </c>
      <c r="Q323" s="77">
        <v>0</v>
      </c>
      <c r="R323" s="77">
        <v>3.3887544947856001</v>
      </c>
      <c r="S323" s="78">
        <v>0</v>
      </c>
      <c r="T323" s="78">
        <f t="shared" si="5"/>
        <v>1.856630275437826E-4</v>
      </c>
      <c r="U323" s="78">
        <f>R323/'סכום נכסי הקרן'!$C$42</f>
        <v>3.5066492976031225E-5</v>
      </c>
    </row>
    <row r="324" spans="2:21">
      <c r="B324" t="s">
        <v>1063</v>
      </c>
      <c r="C324" t="s">
        <v>1064</v>
      </c>
      <c r="D324" t="s">
        <v>123</v>
      </c>
      <c r="E324" t="s">
        <v>835</v>
      </c>
      <c r="F324"/>
      <c r="G324" t="s">
        <v>979</v>
      </c>
      <c r="H324" t="s">
        <v>1060</v>
      </c>
      <c r="I324" t="s">
        <v>307</v>
      </c>
      <c r="J324"/>
      <c r="K324" s="77">
        <v>5.79</v>
      </c>
      <c r="L324" t="s">
        <v>106</v>
      </c>
      <c r="M324" s="78">
        <v>7.3800000000000004E-2</v>
      </c>
      <c r="N324" s="78">
        <v>7.8100000000000003E-2</v>
      </c>
      <c r="O324" s="77">
        <v>15780.6</v>
      </c>
      <c r="P324" s="77">
        <v>96.64912472276086</v>
      </c>
      <c r="Q324" s="77">
        <v>0</v>
      </c>
      <c r="R324" s="77">
        <v>58.704223525823998</v>
      </c>
      <c r="S324" s="78">
        <v>0</v>
      </c>
      <c r="T324" s="78">
        <f t="shared" si="5"/>
        <v>3.216286067988234E-3</v>
      </c>
      <c r="U324" s="78">
        <f>R324/'סכום נכסי הקרן'!$C$42</f>
        <v>6.0746544050306454E-4</v>
      </c>
    </row>
    <row r="325" spans="2:21">
      <c r="B325" t="s">
        <v>1065</v>
      </c>
      <c r="C325" t="s">
        <v>1066</v>
      </c>
      <c r="D325" t="s">
        <v>123</v>
      </c>
      <c r="E325" t="s">
        <v>835</v>
      </c>
      <c r="F325"/>
      <c r="G325" t="s">
        <v>933</v>
      </c>
      <c r="H325" t="s">
        <v>1067</v>
      </c>
      <c r="I325" t="s">
        <v>211</v>
      </c>
      <c r="J325"/>
      <c r="K325" s="77">
        <v>2.16</v>
      </c>
      <c r="L325" t="s">
        <v>110</v>
      </c>
      <c r="M325" s="78">
        <v>0.05</v>
      </c>
      <c r="N325" s="78">
        <v>7.0099999999999996E-2</v>
      </c>
      <c r="O325" s="77">
        <v>5260.2</v>
      </c>
      <c r="P325" s="77">
        <v>98.594959659328538</v>
      </c>
      <c r="Q325" s="77">
        <v>0</v>
      </c>
      <c r="R325" s="77">
        <v>21.04338006591</v>
      </c>
      <c r="S325" s="78">
        <v>0</v>
      </c>
      <c r="T325" s="78">
        <f t="shared" si="5"/>
        <v>1.1529243734838693E-3</v>
      </c>
      <c r="U325" s="78">
        <f>R325/'סכום נכסי הקרן'!$C$42</f>
        <v>2.1775479469186959E-4</v>
      </c>
    </row>
    <row r="326" spans="2:21">
      <c r="B326" t="s">
        <v>1068</v>
      </c>
      <c r="C326" t="s">
        <v>1069</v>
      </c>
      <c r="D326" t="s">
        <v>123</v>
      </c>
      <c r="E326" t="s">
        <v>835</v>
      </c>
      <c r="F326"/>
      <c r="G326" t="s">
        <v>933</v>
      </c>
      <c r="H326" t="s">
        <v>1067</v>
      </c>
      <c r="I326" t="s">
        <v>211</v>
      </c>
      <c r="J326"/>
      <c r="K326" s="77">
        <v>2.17</v>
      </c>
      <c r="L326" t="s">
        <v>113</v>
      </c>
      <c r="M326" s="78">
        <v>0.06</v>
      </c>
      <c r="N326" s="78">
        <v>9.5200000000000007E-2</v>
      </c>
      <c r="O326" s="77">
        <v>12466.67</v>
      </c>
      <c r="P326" s="77">
        <v>93.010740106219259</v>
      </c>
      <c r="Q326" s="77">
        <v>0</v>
      </c>
      <c r="R326" s="77">
        <v>54.501586160530103</v>
      </c>
      <c r="S326" s="78">
        <v>0</v>
      </c>
      <c r="T326" s="78">
        <f t="shared" si="5"/>
        <v>2.9860320386362322E-3</v>
      </c>
      <c r="U326" s="78">
        <f>R326/'סכום נכסי הקרן'!$C$42</f>
        <v>5.6397696888977678E-4</v>
      </c>
    </row>
    <row r="327" spans="2:21">
      <c r="B327" t="s">
        <v>1070</v>
      </c>
      <c r="C327" t="s">
        <v>1071</v>
      </c>
      <c r="D327" t="s">
        <v>123</v>
      </c>
      <c r="E327" t="s">
        <v>835</v>
      </c>
      <c r="F327"/>
      <c r="G327" t="s">
        <v>987</v>
      </c>
      <c r="H327" t="s">
        <v>1060</v>
      </c>
      <c r="I327" t="s">
        <v>307</v>
      </c>
      <c r="J327"/>
      <c r="K327" s="77">
        <v>6.04</v>
      </c>
      <c r="L327" t="s">
        <v>106</v>
      </c>
      <c r="M327" s="78">
        <v>5.1299999999999998E-2</v>
      </c>
      <c r="N327" s="78">
        <v>8.7999999999999995E-2</v>
      </c>
      <c r="O327" s="77">
        <v>15780.6</v>
      </c>
      <c r="P327" s="77">
        <v>81.102944602866813</v>
      </c>
      <c r="Q327" s="77">
        <v>0</v>
      </c>
      <c r="R327" s="77">
        <v>49.261546881324001</v>
      </c>
      <c r="S327" s="78">
        <v>0</v>
      </c>
      <c r="T327" s="78">
        <f t="shared" si="5"/>
        <v>2.6989408496690902E-3</v>
      </c>
      <c r="U327" s="78">
        <f>R327/'סכום נכסי הקרן'!$C$42</f>
        <v>5.0975356590760414E-4</v>
      </c>
    </row>
    <row r="328" spans="2:21">
      <c r="B328" t="s">
        <v>1072</v>
      </c>
      <c r="C328" t="s">
        <v>1073</v>
      </c>
      <c r="D328" t="s">
        <v>123</v>
      </c>
      <c r="E328" t="s">
        <v>835</v>
      </c>
      <c r="F328"/>
      <c r="G328" t="s">
        <v>894</v>
      </c>
      <c r="H328" t="s">
        <v>1074</v>
      </c>
      <c r="I328" t="s">
        <v>307</v>
      </c>
      <c r="J328"/>
      <c r="K328" s="77">
        <v>2.66</v>
      </c>
      <c r="L328" t="s">
        <v>110</v>
      </c>
      <c r="M328" s="78">
        <v>3.6299999999999999E-2</v>
      </c>
      <c r="N328" s="78">
        <v>0.46460000000000001</v>
      </c>
      <c r="O328" s="77">
        <v>16306.62</v>
      </c>
      <c r="P328" s="77">
        <v>38.052534056720525</v>
      </c>
      <c r="Q328" s="77">
        <v>0</v>
      </c>
      <c r="R328" s="77">
        <v>25.1771207384175</v>
      </c>
      <c r="S328" s="78">
        <v>0</v>
      </c>
      <c r="T328" s="78">
        <f t="shared" si="5"/>
        <v>1.3794036919235993E-3</v>
      </c>
      <c r="U328" s="78">
        <f>R328/'סכום נכסי הקרן'!$C$42</f>
        <v>2.6053033021097182E-4</v>
      </c>
    </row>
    <row r="329" spans="2:21">
      <c r="B329" t="s">
        <v>223</v>
      </c>
      <c r="C329" s="16"/>
      <c r="D329" s="16"/>
      <c r="E329" s="16"/>
      <c r="F329" s="16"/>
    </row>
    <row r="330" spans="2:21">
      <c r="B330" t="s">
        <v>309</v>
      </c>
      <c r="C330" s="16"/>
      <c r="D330" s="16"/>
      <c r="E330" s="16"/>
      <c r="F330" s="16"/>
    </row>
    <row r="331" spans="2:21">
      <c r="B331" t="s">
        <v>310</v>
      </c>
      <c r="C331" s="16"/>
      <c r="D331" s="16"/>
      <c r="E331" s="16"/>
      <c r="F331" s="16"/>
    </row>
    <row r="332" spans="2:21">
      <c r="B332" t="s">
        <v>311</v>
      </c>
      <c r="C332" s="16"/>
      <c r="D332" s="16"/>
      <c r="E332" s="16"/>
      <c r="F332" s="16"/>
    </row>
    <row r="333" spans="2:21">
      <c r="B333" t="s">
        <v>312</v>
      </c>
      <c r="C333" s="16"/>
      <c r="D333" s="16"/>
      <c r="E333" s="16"/>
      <c r="F333" s="16"/>
    </row>
    <row r="334" spans="2:21">
      <c r="C334" s="16"/>
      <c r="D334" s="16"/>
      <c r="E334" s="16"/>
      <c r="F334" s="16"/>
    </row>
    <row r="335" spans="2:21">
      <c r="C335" s="16"/>
      <c r="D335" s="16"/>
      <c r="E335" s="16"/>
      <c r="F335" s="16"/>
    </row>
    <row r="336" spans="2:21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9"/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</sheetData>
  <mergeCells count="2">
    <mergeCell ref="B6:U6"/>
    <mergeCell ref="B7:U7"/>
  </mergeCells>
  <dataValidations count="5">
    <dataValidation allowBlank="1" showInputMessage="1" showErrorMessage="1" sqref="Q9 C1:C4" xr:uid="{00000000-0002-0000-0400-000003000000}"/>
    <dataValidation type="list" allowBlank="1" showInputMessage="1" showErrorMessage="1" sqref="L12:L804" xr:uid="{00000000-0002-0000-0400-000000000000}">
      <formula1>$BN$7:$BN$11</formula1>
    </dataValidation>
    <dataValidation type="list" allowBlank="1" showInputMessage="1" showErrorMessage="1" sqref="E12:E798" xr:uid="{00000000-0002-0000-0400-000001000000}">
      <formula1>$BI$7:$BI$11</formula1>
    </dataValidation>
    <dataValidation type="list" allowBlank="1" showInputMessage="1" showErrorMessage="1" sqref="I12:I804" xr:uid="{00000000-0002-0000-0400-000002000000}">
      <formula1>$BM$7:$BM$10</formula1>
    </dataValidation>
    <dataValidation type="list" allowBlank="1" showInputMessage="1" showErrorMessage="1" sqref="G12:G804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4" workbookViewId="0">
      <selection activeCell="F219" sqref="F219:F26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2406</v>
      </c>
    </row>
    <row r="3" spans="2:62" s="1" customFormat="1">
      <c r="B3" s="2" t="s">
        <v>2</v>
      </c>
      <c r="C3" s="26" t="s">
        <v>2407</v>
      </c>
    </row>
    <row r="4" spans="2:62" s="1" customFormat="1">
      <c r="B4" s="2" t="s">
        <v>3</v>
      </c>
      <c r="C4" s="83" t="s">
        <v>196</v>
      </c>
    </row>
    <row r="6" spans="2:62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BJ6" s="19"/>
    </row>
    <row r="7" spans="2:62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690326.59</v>
      </c>
      <c r="J11" s="7"/>
      <c r="K11" s="75">
        <v>7.4119999999999999</v>
      </c>
      <c r="L11" s="75">
        <v>14594.686264862865</v>
      </c>
      <c r="M11" s="7"/>
      <c r="N11" s="76">
        <v>1</v>
      </c>
      <c r="O11" s="76">
        <v>0.151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648933.85</v>
      </c>
      <c r="K12" s="81">
        <v>4.8676500000000003</v>
      </c>
      <c r="L12" s="81">
        <v>10326.933107248455</v>
      </c>
      <c r="N12" s="80">
        <v>0.70760000000000001</v>
      </c>
      <c r="O12" s="80">
        <v>0.1069</v>
      </c>
    </row>
    <row r="13" spans="2:62">
      <c r="B13" s="79" t="s">
        <v>1075</v>
      </c>
      <c r="E13" s="16"/>
      <c r="F13" s="16"/>
      <c r="G13" s="16"/>
      <c r="I13" s="81">
        <v>212294.94</v>
      </c>
      <c r="K13" s="81">
        <v>4.1064299999999996</v>
      </c>
      <c r="L13" s="81">
        <v>6334.5254846799999</v>
      </c>
      <c r="N13" s="80">
        <v>0.434</v>
      </c>
      <c r="O13" s="80">
        <v>6.5500000000000003E-2</v>
      </c>
    </row>
    <row r="14" spans="2:62">
      <c r="B14" t="s">
        <v>1076</v>
      </c>
      <c r="C14" t="s">
        <v>1077</v>
      </c>
      <c r="D14" t="s">
        <v>100</v>
      </c>
      <c r="E14" t="s">
        <v>123</v>
      </c>
      <c r="F14" t="s">
        <v>642</v>
      </c>
      <c r="G14" t="s">
        <v>330</v>
      </c>
      <c r="H14" t="s">
        <v>102</v>
      </c>
      <c r="I14" s="77">
        <v>5560.79</v>
      </c>
      <c r="J14" s="77">
        <v>2464</v>
      </c>
      <c r="K14" s="77">
        <v>0</v>
      </c>
      <c r="L14" s="77">
        <v>137.01786559999999</v>
      </c>
      <c r="M14" s="78">
        <v>0</v>
      </c>
      <c r="N14" s="78">
        <v>9.4000000000000004E-3</v>
      </c>
      <c r="O14" s="78">
        <v>1.4E-3</v>
      </c>
    </row>
    <row r="15" spans="2:62">
      <c r="B15" t="s">
        <v>1078</v>
      </c>
      <c r="C15" t="s">
        <v>1079</v>
      </c>
      <c r="D15" t="s">
        <v>100</v>
      </c>
      <c r="E15" t="s">
        <v>123</v>
      </c>
      <c r="F15" t="s">
        <v>1080</v>
      </c>
      <c r="G15" t="s">
        <v>671</v>
      </c>
      <c r="H15" t="s">
        <v>102</v>
      </c>
      <c r="I15" s="77">
        <v>670.49</v>
      </c>
      <c r="J15" s="77">
        <v>26940</v>
      </c>
      <c r="K15" s="77">
        <v>0</v>
      </c>
      <c r="L15" s="77">
        <v>180.63000600000001</v>
      </c>
      <c r="M15" s="78">
        <v>0</v>
      </c>
      <c r="N15" s="78">
        <v>1.24E-2</v>
      </c>
      <c r="O15" s="78">
        <v>1.9E-3</v>
      </c>
    </row>
    <row r="16" spans="2:62">
      <c r="B16" t="s">
        <v>1081</v>
      </c>
      <c r="C16" t="s">
        <v>1082</v>
      </c>
      <c r="D16" t="s">
        <v>100</v>
      </c>
      <c r="E16" t="s">
        <v>123</v>
      </c>
      <c r="F16" t="s">
        <v>778</v>
      </c>
      <c r="G16" t="s">
        <v>671</v>
      </c>
      <c r="H16" t="s">
        <v>102</v>
      </c>
      <c r="I16" s="77">
        <v>2102.65</v>
      </c>
      <c r="J16" s="77">
        <v>6008</v>
      </c>
      <c r="K16" s="77">
        <v>0</v>
      </c>
      <c r="L16" s="77">
        <v>126.327212</v>
      </c>
      <c r="M16" s="78">
        <v>0</v>
      </c>
      <c r="N16" s="78">
        <v>8.6999999999999994E-3</v>
      </c>
      <c r="O16" s="78">
        <v>1.2999999999999999E-3</v>
      </c>
    </row>
    <row r="17" spans="2:15">
      <c r="B17" t="s">
        <v>1083</v>
      </c>
      <c r="C17" t="s">
        <v>1084</v>
      </c>
      <c r="D17" t="s">
        <v>100</v>
      </c>
      <c r="E17" t="s">
        <v>123</v>
      </c>
      <c r="F17" t="s">
        <v>781</v>
      </c>
      <c r="G17" t="s">
        <v>671</v>
      </c>
      <c r="H17" t="s">
        <v>102</v>
      </c>
      <c r="I17" s="77">
        <v>11563.87</v>
      </c>
      <c r="J17" s="77">
        <v>1124</v>
      </c>
      <c r="K17" s="77">
        <v>0</v>
      </c>
      <c r="L17" s="77">
        <v>129.97789879999999</v>
      </c>
      <c r="M17" s="78">
        <v>0</v>
      </c>
      <c r="N17" s="78">
        <v>8.8999999999999999E-3</v>
      </c>
      <c r="O17" s="78">
        <v>1.2999999999999999E-3</v>
      </c>
    </row>
    <row r="18" spans="2:15">
      <c r="B18" t="s">
        <v>1085</v>
      </c>
      <c r="C18" t="s">
        <v>1086</v>
      </c>
      <c r="D18" t="s">
        <v>100</v>
      </c>
      <c r="E18" t="s">
        <v>123</v>
      </c>
      <c r="F18" t="s">
        <v>434</v>
      </c>
      <c r="G18" t="s">
        <v>435</v>
      </c>
      <c r="H18" t="s">
        <v>102</v>
      </c>
      <c r="I18" s="77">
        <v>3294.78</v>
      </c>
      <c r="J18" s="77">
        <v>3962</v>
      </c>
      <c r="K18" s="77">
        <v>0</v>
      </c>
      <c r="L18" s="77">
        <v>130.5391836</v>
      </c>
      <c r="M18" s="78">
        <v>0</v>
      </c>
      <c r="N18" s="78">
        <v>8.8999999999999999E-3</v>
      </c>
      <c r="O18" s="78">
        <v>1.4E-3</v>
      </c>
    </row>
    <row r="19" spans="2:15">
      <c r="B19" t="s">
        <v>1087</v>
      </c>
      <c r="C19" t="s">
        <v>1088</v>
      </c>
      <c r="D19" t="s">
        <v>100</v>
      </c>
      <c r="E19" t="s">
        <v>123</v>
      </c>
      <c r="F19" t="s">
        <v>690</v>
      </c>
      <c r="G19" t="s">
        <v>435</v>
      </c>
      <c r="H19" t="s">
        <v>102</v>
      </c>
      <c r="I19" s="77">
        <v>2724.36</v>
      </c>
      <c r="J19" s="77">
        <v>3012</v>
      </c>
      <c r="K19" s="77">
        <v>0</v>
      </c>
      <c r="L19" s="77">
        <v>82.057723199999998</v>
      </c>
      <c r="M19" s="78">
        <v>0</v>
      </c>
      <c r="N19" s="78">
        <v>5.5999999999999999E-3</v>
      </c>
      <c r="O19" s="78">
        <v>8.0000000000000004E-4</v>
      </c>
    </row>
    <row r="20" spans="2:15">
      <c r="B20" t="s">
        <v>1089</v>
      </c>
      <c r="C20" t="s">
        <v>1090</v>
      </c>
      <c r="D20" t="s">
        <v>100</v>
      </c>
      <c r="E20" t="s">
        <v>123</v>
      </c>
      <c r="F20" t="s">
        <v>829</v>
      </c>
      <c r="G20" t="s">
        <v>685</v>
      </c>
      <c r="H20" t="s">
        <v>102</v>
      </c>
      <c r="I20" s="77">
        <v>522.69000000000005</v>
      </c>
      <c r="J20" s="77">
        <v>75810</v>
      </c>
      <c r="K20" s="77">
        <v>0</v>
      </c>
      <c r="L20" s="77">
        <v>396.25128899999999</v>
      </c>
      <c r="M20" s="78">
        <v>0</v>
      </c>
      <c r="N20" s="78">
        <v>2.7199999999999998E-2</v>
      </c>
      <c r="O20" s="78">
        <v>4.1000000000000003E-3</v>
      </c>
    </row>
    <row r="21" spans="2:15">
      <c r="B21" t="s">
        <v>1091</v>
      </c>
      <c r="C21" t="s">
        <v>1092</v>
      </c>
      <c r="D21" t="s">
        <v>100</v>
      </c>
      <c r="E21" t="s">
        <v>123</v>
      </c>
      <c r="F21" t="s">
        <v>627</v>
      </c>
      <c r="G21" t="s">
        <v>553</v>
      </c>
      <c r="H21" t="s">
        <v>102</v>
      </c>
      <c r="I21" s="77">
        <v>338.41</v>
      </c>
      <c r="J21" s="77">
        <v>5193</v>
      </c>
      <c r="K21" s="77">
        <v>0</v>
      </c>
      <c r="L21" s="77">
        <v>17.573631299999999</v>
      </c>
      <c r="M21" s="78">
        <v>0</v>
      </c>
      <c r="N21" s="78">
        <v>1.1999999999999999E-3</v>
      </c>
      <c r="O21" s="78">
        <v>2.0000000000000001E-4</v>
      </c>
    </row>
    <row r="22" spans="2:15">
      <c r="B22" t="s">
        <v>1093</v>
      </c>
      <c r="C22" t="s">
        <v>1094</v>
      </c>
      <c r="D22" t="s">
        <v>100</v>
      </c>
      <c r="E22" t="s">
        <v>123</v>
      </c>
      <c r="F22" t="s">
        <v>1095</v>
      </c>
      <c r="G22" t="s">
        <v>553</v>
      </c>
      <c r="H22" t="s">
        <v>102</v>
      </c>
      <c r="I22" s="77">
        <v>10847.97</v>
      </c>
      <c r="J22" s="77">
        <v>1022</v>
      </c>
      <c r="K22" s="77">
        <v>0</v>
      </c>
      <c r="L22" s="77">
        <v>110.86625340000001</v>
      </c>
      <c r="M22" s="78">
        <v>0</v>
      </c>
      <c r="N22" s="78">
        <v>7.6E-3</v>
      </c>
      <c r="O22" s="78">
        <v>1.1000000000000001E-3</v>
      </c>
    </row>
    <row r="23" spans="2:15">
      <c r="B23" t="s">
        <v>1096</v>
      </c>
      <c r="C23" t="s">
        <v>1097</v>
      </c>
      <c r="D23" t="s">
        <v>100</v>
      </c>
      <c r="E23" t="s">
        <v>123</v>
      </c>
      <c r="F23" t="s">
        <v>1098</v>
      </c>
      <c r="G23" t="s">
        <v>320</v>
      </c>
      <c r="H23" t="s">
        <v>102</v>
      </c>
      <c r="I23" s="77">
        <v>15254.78</v>
      </c>
      <c r="J23" s="77">
        <v>2059</v>
      </c>
      <c r="K23" s="77">
        <v>0</v>
      </c>
      <c r="L23" s="77">
        <v>314.09592020000002</v>
      </c>
      <c r="M23" s="78">
        <v>0</v>
      </c>
      <c r="N23" s="78">
        <v>2.1499999999999998E-2</v>
      </c>
      <c r="O23" s="78">
        <v>3.3E-3</v>
      </c>
    </row>
    <row r="24" spans="2:15">
      <c r="B24" t="s">
        <v>1099</v>
      </c>
      <c r="C24" t="s">
        <v>1100</v>
      </c>
      <c r="D24" t="s">
        <v>100</v>
      </c>
      <c r="E24" t="s">
        <v>123</v>
      </c>
      <c r="F24" t="s">
        <v>452</v>
      </c>
      <c r="G24" t="s">
        <v>320</v>
      </c>
      <c r="H24" t="s">
        <v>102</v>
      </c>
      <c r="I24" s="77">
        <v>18188.29</v>
      </c>
      <c r="J24" s="77">
        <v>3389</v>
      </c>
      <c r="K24" s="77">
        <v>0</v>
      </c>
      <c r="L24" s="77">
        <v>616.4011481</v>
      </c>
      <c r="M24" s="78">
        <v>0</v>
      </c>
      <c r="N24" s="78">
        <v>4.2200000000000001E-2</v>
      </c>
      <c r="O24" s="78">
        <v>6.4000000000000003E-3</v>
      </c>
    </row>
    <row r="25" spans="2:15">
      <c r="B25" t="s">
        <v>1101</v>
      </c>
      <c r="C25" t="s">
        <v>1102</v>
      </c>
      <c r="D25" t="s">
        <v>100</v>
      </c>
      <c r="E25" t="s">
        <v>123</v>
      </c>
      <c r="F25" t="s">
        <v>443</v>
      </c>
      <c r="G25" t="s">
        <v>320</v>
      </c>
      <c r="H25" t="s">
        <v>102</v>
      </c>
      <c r="I25" s="77">
        <v>21277.3</v>
      </c>
      <c r="J25" s="77">
        <v>3151</v>
      </c>
      <c r="K25" s="77">
        <v>0</v>
      </c>
      <c r="L25" s="77">
        <v>670.447723</v>
      </c>
      <c r="M25" s="78">
        <v>0</v>
      </c>
      <c r="N25" s="78">
        <v>4.5900000000000003E-2</v>
      </c>
      <c r="O25" s="78">
        <v>6.8999999999999999E-3</v>
      </c>
    </row>
    <row r="26" spans="2:15">
      <c r="B26" t="s">
        <v>1103</v>
      </c>
      <c r="C26" t="s">
        <v>1104</v>
      </c>
      <c r="D26" t="s">
        <v>100</v>
      </c>
      <c r="E26" t="s">
        <v>123</v>
      </c>
      <c r="F26" t="s">
        <v>850</v>
      </c>
      <c r="G26" t="s">
        <v>320</v>
      </c>
      <c r="H26" t="s">
        <v>102</v>
      </c>
      <c r="I26" s="77">
        <v>3509.64</v>
      </c>
      <c r="J26" s="77">
        <v>13810</v>
      </c>
      <c r="K26" s="77">
        <v>0</v>
      </c>
      <c r="L26" s="77">
        <v>484.68128400000001</v>
      </c>
      <c r="M26" s="78">
        <v>0</v>
      </c>
      <c r="N26" s="78">
        <v>3.32E-2</v>
      </c>
      <c r="O26" s="78">
        <v>5.0000000000000001E-3</v>
      </c>
    </row>
    <row r="27" spans="2:15">
      <c r="B27" t="s">
        <v>1105</v>
      </c>
      <c r="C27" t="s">
        <v>1106</v>
      </c>
      <c r="D27" t="s">
        <v>100</v>
      </c>
      <c r="E27" t="s">
        <v>123</v>
      </c>
      <c r="F27" t="s">
        <v>1107</v>
      </c>
      <c r="G27" t="s">
        <v>320</v>
      </c>
      <c r="H27" t="s">
        <v>102</v>
      </c>
      <c r="I27" s="77">
        <v>566.15</v>
      </c>
      <c r="J27" s="77">
        <v>16360</v>
      </c>
      <c r="K27" s="77">
        <v>0</v>
      </c>
      <c r="L27" s="77">
        <v>92.622140000000002</v>
      </c>
      <c r="M27" s="78">
        <v>0</v>
      </c>
      <c r="N27" s="78">
        <v>6.3E-3</v>
      </c>
      <c r="O27" s="78">
        <v>1E-3</v>
      </c>
    </row>
    <row r="28" spans="2:15">
      <c r="B28" t="s">
        <v>1108</v>
      </c>
      <c r="C28" t="s">
        <v>1109</v>
      </c>
      <c r="D28" t="s">
        <v>100</v>
      </c>
      <c r="E28" t="s">
        <v>123</v>
      </c>
      <c r="F28" t="s">
        <v>1110</v>
      </c>
      <c r="G28" t="s">
        <v>112</v>
      </c>
      <c r="H28" t="s">
        <v>102</v>
      </c>
      <c r="I28" s="77">
        <v>131.08000000000001</v>
      </c>
      <c r="J28" s="77">
        <v>146100</v>
      </c>
      <c r="K28" s="77">
        <v>1.55755</v>
      </c>
      <c r="L28" s="77">
        <v>193.06542999999999</v>
      </c>
      <c r="M28" s="78">
        <v>0</v>
      </c>
      <c r="N28" s="78">
        <v>1.32E-2</v>
      </c>
      <c r="O28" s="78">
        <v>2E-3</v>
      </c>
    </row>
    <row r="29" spans="2:15">
      <c r="B29" t="s">
        <v>1111</v>
      </c>
      <c r="C29" t="s">
        <v>1112</v>
      </c>
      <c r="D29" t="s">
        <v>100</v>
      </c>
      <c r="E29" t="s">
        <v>123</v>
      </c>
      <c r="F29" t="s">
        <v>1113</v>
      </c>
      <c r="G29" t="s">
        <v>112</v>
      </c>
      <c r="H29" t="s">
        <v>102</v>
      </c>
      <c r="I29" s="77">
        <v>62.06</v>
      </c>
      <c r="J29" s="77">
        <v>97080</v>
      </c>
      <c r="K29" s="77">
        <v>0</v>
      </c>
      <c r="L29" s="77">
        <v>60.247847999999998</v>
      </c>
      <c r="M29" s="78">
        <v>0</v>
      </c>
      <c r="N29" s="78">
        <v>4.1000000000000003E-3</v>
      </c>
      <c r="O29" s="78">
        <v>5.9999999999999995E-4</v>
      </c>
    </row>
    <row r="30" spans="2:15">
      <c r="B30" t="s">
        <v>1114</v>
      </c>
      <c r="C30" t="s">
        <v>1115</v>
      </c>
      <c r="D30" t="s">
        <v>100</v>
      </c>
      <c r="E30" t="s">
        <v>123</v>
      </c>
      <c r="F30" t="s">
        <v>1116</v>
      </c>
      <c r="G30" t="s">
        <v>1117</v>
      </c>
      <c r="H30" t="s">
        <v>102</v>
      </c>
      <c r="I30" s="77">
        <v>1095.31</v>
      </c>
      <c r="J30" s="77">
        <v>5439</v>
      </c>
      <c r="K30" s="77">
        <v>1.25654</v>
      </c>
      <c r="L30" s="77">
        <v>60.830450900000002</v>
      </c>
      <c r="M30" s="78">
        <v>0</v>
      </c>
      <c r="N30" s="78">
        <v>4.1999999999999997E-3</v>
      </c>
      <c r="O30" s="78">
        <v>5.9999999999999995E-4</v>
      </c>
    </row>
    <row r="31" spans="2:15">
      <c r="B31" t="s">
        <v>1118</v>
      </c>
      <c r="C31" t="s">
        <v>1119</v>
      </c>
      <c r="D31" t="s">
        <v>100</v>
      </c>
      <c r="E31" t="s">
        <v>123</v>
      </c>
      <c r="F31" t="s">
        <v>1120</v>
      </c>
      <c r="G31" t="s">
        <v>1117</v>
      </c>
      <c r="H31" t="s">
        <v>102</v>
      </c>
      <c r="I31" s="77">
        <v>10162.34</v>
      </c>
      <c r="J31" s="77">
        <v>1147</v>
      </c>
      <c r="K31" s="77">
        <v>0</v>
      </c>
      <c r="L31" s="77">
        <v>116.56203979999999</v>
      </c>
      <c r="M31" s="78">
        <v>0</v>
      </c>
      <c r="N31" s="78">
        <v>8.0000000000000002E-3</v>
      </c>
      <c r="O31" s="78">
        <v>1.1999999999999999E-3</v>
      </c>
    </row>
    <row r="32" spans="2:15">
      <c r="B32" t="s">
        <v>1121</v>
      </c>
      <c r="C32" t="s">
        <v>1122</v>
      </c>
      <c r="D32" t="s">
        <v>100</v>
      </c>
      <c r="E32" t="s">
        <v>123</v>
      </c>
      <c r="F32" t="s">
        <v>1123</v>
      </c>
      <c r="G32" t="s">
        <v>1117</v>
      </c>
      <c r="H32" t="s">
        <v>102</v>
      </c>
      <c r="I32" s="77">
        <v>58.58</v>
      </c>
      <c r="J32" s="77">
        <v>56570</v>
      </c>
      <c r="K32" s="77">
        <v>0</v>
      </c>
      <c r="L32" s="77">
        <v>33.138705999999999</v>
      </c>
      <c r="M32" s="78">
        <v>0</v>
      </c>
      <c r="N32" s="78">
        <v>2.3E-3</v>
      </c>
      <c r="O32" s="78">
        <v>2.9999999999999997E-4</v>
      </c>
    </row>
    <row r="33" spans="2:15">
      <c r="B33" t="s">
        <v>1124</v>
      </c>
      <c r="C33" t="s">
        <v>1125</v>
      </c>
      <c r="D33" t="s">
        <v>100</v>
      </c>
      <c r="E33" t="s">
        <v>123</v>
      </c>
      <c r="F33" t="s">
        <v>846</v>
      </c>
      <c r="G33" t="s">
        <v>479</v>
      </c>
      <c r="H33" t="s">
        <v>102</v>
      </c>
      <c r="I33" s="77">
        <v>21440.47</v>
      </c>
      <c r="J33" s="77">
        <v>2107</v>
      </c>
      <c r="K33" s="77">
        <v>0</v>
      </c>
      <c r="L33" s="77">
        <v>451.75070290000002</v>
      </c>
      <c r="M33" s="78">
        <v>0</v>
      </c>
      <c r="N33" s="78">
        <v>3.1E-2</v>
      </c>
      <c r="O33" s="78">
        <v>4.7000000000000002E-3</v>
      </c>
    </row>
    <row r="34" spans="2:15">
      <c r="B34" t="s">
        <v>1126</v>
      </c>
      <c r="C34" t="s">
        <v>1127</v>
      </c>
      <c r="D34" t="s">
        <v>100</v>
      </c>
      <c r="E34" t="s">
        <v>123</v>
      </c>
      <c r="F34" t="s">
        <v>1128</v>
      </c>
      <c r="G34" t="s">
        <v>1129</v>
      </c>
      <c r="H34" t="s">
        <v>102</v>
      </c>
      <c r="I34" s="77">
        <v>763.2</v>
      </c>
      <c r="J34" s="77">
        <v>9321</v>
      </c>
      <c r="K34" s="77">
        <v>0</v>
      </c>
      <c r="L34" s="77">
        <v>71.137872000000002</v>
      </c>
      <c r="M34" s="78">
        <v>0</v>
      </c>
      <c r="N34" s="78">
        <v>4.8999999999999998E-3</v>
      </c>
      <c r="O34" s="78">
        <v>6.9999999999999999E-4</v>
      </c>
    </row>
    <row r="35" spans="2:15">
      <c r="B35" t="s">
        <v>1130</v>
      </c>
      <c r="C35" t="s">
        <v>1131</v>
      </c>
      <c r="D35" t="s">
        <v>100</v>
      </c>
      <c r="E35" t="s">
        <v>123</v>
      </c>
      <c r="F35" t="s">
        <v>1132</v>
      </c>
      <c r="G35" t="s">
        <v>1129</v>
      </c>
      <c r="H35" t="s">
        <v>102</v>
      </c>
      <c r="I35" s="77">
        <v>146.78</v>
      </c>
      <c r="J35" s="77">
        <v>42120</v>
      </c>
      <c r="K35" s="77">
        <v>0</v>
      </c>
      <c r="L35" s="77">
        <v>61.823735999999997</v>
      </c>
      <c r="M35" s="78">
        <v>0</v>
      </c>
      <c r="N35" s="78">
        <v>4.1999999999999997E-3</v>
      </c>
      <c r="O35" s="78">
        <v>5.9999999999999995E-4</v>
      </c>
    </row>
    <row r="36" spans="2:15">
      <c r="B36" t="s">
        <v>1133</v>
      </c>
      <c r="C36" t="s">
        <v>1134</v>
      </c>
      <c r="D36" t="s">
        <v>100</v>
      </c>
      <c r="E36" t="s">
        <v>123</v>
      </c>
      <c r="F36" t="s">
        <v>1135</v>
      </c>
      <c r="G36" t="s">
        <v>1136</v>
      </c>
      <c r="H36" t="s">
        <v>102</v>
      </c>
      <c r="I36" s="77">
        <v>1738.26</v>
      </c>
      <c r="J36" s="77">
        <v>8007</v>
      </c>
      <c r="K36" s="77">
        <v>0</v>
      </c>
      <c r="L36" s="77">
        <v>139.18247819999999</v>
      </c>
      <c r="M36" s="78">
        <v>0</v>
      </c>
      <c r="N36" s="78">
        <v>9.4999999999999998E-3</v>
      </c>
      <c r="O36" s="78">
        <v>1.4E-3</v>
      </c>
    </row>
    <row r="37" spans="2:15">
      <c r="B37" t="s">
        <v>1137</v>
      </c>
      <c r="C37" t="s">
        <v>1138</v>
      </c>
      <c r="D37" t="s">
        <v>100</v>
      </c>
      <c r="E37" t="s">
        <v>123</v>
      </c>
      <c r="F37" t="s">
        <v>769</v>
      </c>
      <c r="G37" t="s">
        <v>770</v>
      </c>
      <c r="H37" t="s">
        <v>102</v>
      </c>
      <c r="I37" s="77">
        <v>7591.04</v>
      </c>
      <c r="J37" s="77">
        <v>2562</v>
      </c>
      <c r="K37" s="77">
        <v>0</v>
      </c>
      <c r="L37" s="77">
        <v>194.4824448</v>
      </c>
      <c r="M37" s="78">
        <v>0</v>
      </c>
      <c r="N37" s="78">
        <v>1.3299999999999999E-2</v>
      </c>
      <c r="O37" s="78">
        <v>2E-3</v>
      </c>
    </row>
    <row r="38" spans="2:15">
      <c r="B38" t="s">
        <v>1139</v>
      </c>
      <c r="C38" t="s">
        <v>1140</v>
      </c>
      <c r="D38" t="s">
        <v>100</v>
      </c>
      <c r="E38" t="s">
        <v>123</v>
      </c>
      <c r="F38" t="s">
        <v>413</v>
      </c>
      <c r="G38" t="s">
        <v>350</v>
      </c>
      <c r="H38" t="s">
        <v>102</v>
      </c>
      <c r="I38" s="77">
        <v>1523.5</v>
      </c>
      <c r="J38" s="77">
        <v>5860</v>
      </c>
      <c r="K38" s="77">
        <v>0</v>
      </c>
      <c r="L38" s="77">
        <v>89.277100000000004</v>
      </c>
      <c r="M38" s="78">
        <v>0</v>
      </c>
      <c r="N38" s="78">
        <v>6.1000000000000004E-3</v>
      </c>
      <c r="O38" s="78">
        <v>8.9999999999999998E-4</v>
      </c>
    </row>
    <row r="39" spans="2:15">
      <c r="B39" t="s">
        <v>1141</v>
      </c>
      <c r="C39" t="s">
        <v>1142</v>
      </c>
      <c r="D39" t="s">
        <v>100</v>
      </c>
      <c r="E39" t="s">
        <v>123</v>
      </c>
      <c r="F39" t="s">
        <v>1143</v>
      </c>
      <c r="G39" t="s">
        <v>350</v>
      </c>
      <c r="H39" t="s">
        <v>102</v>
      </c>
      <c r="I39" s="77">
        <v>1087.22</v>
      </c>
      <c r="J39" s="77">
        <v>2610</v>
      </c>
      <c r="K39" s="77">
        <v>0</v>
      </c>
      <c r="L39" s="77">
        <v>28.376442000000001</v>
      </c>
      <c r="M39" s="78">
        <v>0</v>
      </c>
      <c r="N39" s="78">
        <v>1.9E-3</v>
      </c>
      <c r="O39" s="78">
        <v>2.9999999999999997E-4</v>
      </c>
    </row>
    <row r="40" spans="2:15">
      <c r="B40" t="s">
        <v>1144</v>
      </c>
      <c r="C40" t="s">
        <v>1145</v>
      </c>
      <c r="D40" t="s">
        <v>100</v>
      </c>
      <c r="E40" t="s">
        <v>123</v>
      </c>
      <c r="F40" t="s">
        <v>416</v>
      </c>
      <c r="G40" t="s">
        <v>350</v>
      </c>
      <c r="H40" t="s">
        <v>102</v>
      </c>
      <c r="I40" s="77">
        <v>5848.33</v>
      </c>
      <c r="J40" s="77">
        <v>1845</v>
      </c>
      <c r="K40" s="77">
        <v>0</v>
      </c>
      <c r="L40" s="77">
        <v>107.90168850000001</v>
      </c>
      <c r="M40" s="78">
        <v>0</v>
      </c>
      <c r="N40" s="78">
        <v>7.4000000000000003E-3</v>
      </c>
      <c r="O40" s="78">
        <v>1.1000000000000001E-3</v>
      </c>
    </row>
    <row r="41" spans="2:15">
      <c r="B41" t="s">
        <v>1146</v>
      </c>
      <c r="C41" t="s">
        <v>1147</v>
      </c>
      <c r="D41" t="s">
        <v>100</v>
      </c>
      <c r="E41" t="s">
        <v>123</v>
      </c>
      <c r="F41" t="s">
        <v>427</v>
      </c>
      <c r="G41" t="s">
        <v>350</v>
      </c>
      <c r="H41" t="s">
        <v>102</v>
      </c>
      <c r="I41" s="77">
        <v>413.55</v>
      </c>
      <c r="J41" s="77">
        <v>31500</v>
      </c>
      <c r="K41" s="77">
        <v>0</v>
      </c>
      <c r="L41" s="77">
        <v>130.26824999999999</v>
      </c>
      <c r="M41" s="78">
        <v>0</v>
      </c>
      <c r="N41" s="78">
        <v>8.8999999999999999E-3</v>
      </c>
      <c r="O41" s="78">
        <v>1.2999999999999999E-3</v>
      </c>
    </row>
    <row r="42" spans="2:15">
      <c r="B42" t="s">
        <v>1148</v>
      </c>
      <c r="C42" t="s">
        <v>1149</v>
      </c>
      <c r="D42" t="s">
        <v>100</v>
      </c>
      <c r="E42" t="s">
        <v>123</v>
      </c>
      <c r="F42" t="s">
        <v>372</v>
      </c>
      <c r="G42" t="s">
        <v>350</v>
      </c>
      <c r="H42" t="s">
        <v>102</v>
      </c>
      <c r="I42" s="77">
        <v>23340.19</v>
      </c>
      <c r="J42" s="77">
        <v>916.2</v>
      </c>
      <c r="K42" s="77">
        <v>0</v>
      </c>
      <c r="L42" s="77">
        <v>213.84282078000001</v>
      </c>
      <c r="M42" s="78">
        <v>0</v>
      </c>
      <c r="N42" s="78">
        <v>1.47E-2</v>
      </c>
      <c r="O42" s="78">
        <v>2.2000000000000001E-3</v>
      </c>
    </row>
    <row r="43" spans="2:15">
      <c r="B43" t="s">
        <v>1150</v>
      </c>
      <c r="C43" t="s">
        <v>1151</v>
      </c>
      <c r="D43" t="s">
        <v>100</v>
      </c>
      <c r="E43" t="s">
        <v>123</v>
      </c>
      <c r="F43" t="s">
        <v>384</v>
      </c>
      <c r="G43" t="s">
        <v>350</v>
      </c>
      <c r="H43" t="s">
        <v>102</v>
      </c>
      <c r="I43" s="77">
        <v>1023.11</v>
      </c>
      <c r="J43" s="77">
        <v>23790</v>
      </c>
      <c r="K43" s="77">
        <v>1.29234</v>
      </c>
      <c r="L43" s="77">
        <v>244.69020900000001</v>
      </c>
      <c r="M43" s="78">
        <v>0</v>
      </c>
      <c r="N43" s="78">
        <v>1.6799999999999999E-2</v>
      </c>
      <c r="O43" s="78">
        <v>2.5000000000000001E-3</v>
      </c>
    </row>
    <row r="44" spans="2:15">
      <c r="B44" t="s">
        <v>1152</v>
      </c>
      <c r="C44" t="s">
        <v>1153</v>
      </c>
      <c r="D44" t="s">
        <v>100</v>
      </c>
      <c r="E44" t="s">
        <v>123</v>
      </c>
      <c r="F44" t="s">
        <v>349</v>
      </c>
      <c r="G44" t="s">
        <v>350</v>
      </c>
      <c r="H44" t="s">
        <v>102</v>
      </c>
      <c r="I44" s="77">
        <v>1241.33</v>
      </c>
      <c r="J44" s="77">
        <v>19540</v>
      </c>
      <c r="K44" s="77">
        <v>0</v>
      </c>
      <c r="L44" s="77">
        <v>242.555882</v>
      </c>
      <c r="M44" s="78">
        <v>0</v>
      </c>
      <c r="N44" s="78">
        <v>1.66E-2</v>
      </c>
      <c r="O44" s="78">
        <v>2.5000000000000001E-3</v>
      </c>
    </row>
    <row r="45" spans="2:15">
      <c r="B45" t="s">
        <v>1154</v>
      </c>
      <c r="C45" t="s">
        <v>1155</v>
      </c>
      <c r="D45" t="s">
        <v>100</v>
      </c>
      <c r="E45" t="s">
        <v>123</v>
      </c>
      <c r="F45" t="s">
        <v>858</v>
      </c>
      <c r="G45" t="s">
        <v>859</v>
      </c>
      <c r="H45" t="s">
        <v>102</v>
      </c>
      <c r="I45" s="77">
        <v>3435.59</v>
      </c>
      <c r="J45" s="77">
        <v>3863</v>
      </c>
      <c r="K45" s="77">
        <v>0</v>
      </c>
      <c r="L45" s="77">
        <v>132.7168417</v>
      </c>
      <c r="M45" s="78">
        <v>0</v>
      </c>
      <c r="N45" s="78">
        <v>9.1000000000000004E-3</v>
      </c>
      <c r="O45" s="78">
        <v>1.4E-3</v>
      </c>
    </row>
    <row r="46" spans="2:15">
      <c r="B46" t="s">
        <v>1156</v>
      </c>
      <c r="C46" t="s">
        <v>1157</v>
      </c>
      <c r="D46" t="s">
        <v>100</v>
      </c>
      <c r="E46" t="s">
        <v>123</v>
      </c>
      <c r="F46" t="s">
        <v>1158</v>
      </c>
      <c r="G46" t="s">
        <v>129</v>
      </c>
      <c r="H46" t="s">
        <v>102</v>
      </c>
      <c r="I46" s="77">
        <v>135.16</v>
      </c>
      <c r="J46" s="77">
        <v>64510</v>
      </c>
      <c r="K46" s="77">
        <v>0</v>
      </c>
      <c r="L46" s="77">
        <v>87.191716</v>
      </c>
      <c r="M46" s="78">
        <v>0</v>
      </c>
      <c r="N46" s="78">
        <v>6.0000000000000001E-3</v>
      </c>
      <c r="O46" s="78">
        <v>8.9999999999999998E-4</v>
      </c>
    </row>
    <row r="47" spans="2:15">
      <c r="B47" t="s">
        <v>1159</v>
      </c>
      <c r="C47" t="s">
        <v>1160</v>
      </c>
      <c r="D47" t="s">
        <v>100</v>
      </c>
      <c r="E47" t="s">
        <v>123</v>
      </c>
      <c r="F47" t="s">
        <v>482</v>
      </c>
      <c r="G47" t="s">
        <v>132</v>
      </c>
      <c r="H47" t="s">
        <v>102</v>
      </c>
      <c r="I47" s="77">
        <v>34635.67</v>
      </c>
      <c r="J47" s="77">
        <v>537</v>
      </c>
      <c r="K47" s="77">
        <v>0</v>
      </c>
      <c r="L47" s="77">
        <v>185.99354790000001</v>
      </c>
      <c r="M47" s="78">
        <v>0</v>
      </c>
      <c r="N47" s="78">
        <v>1.2699999999999999E-2</v>
      </c>
      <c r="O47" s="78">
        <v>1.9E-3</v>
      </c>
    </row>
    <row r="48" spans="2:15">
      <c r="B48" s="79" t="s">
        <v>1161</v>
      </c>
      <c r="E48" s="16"/>
      <c r="F48" s="16"/>
      <c r="G48" s="16"/>
      <c r="I48" s="81">
        <v>355367.73</v>
      </c>
      <c r="K48" s="81">
        <v>0</v>
      </c>
      <c r="L48" s="81">
        <v>3364.497848198454</v>
      </c>
      <c r="N48" s="80">
        <v>0.23050000000000001</v>
      </c>
      <c r="O48" s="80">
        <v>3.4799999999999998E-2</v>
      </c>
    </row>
    <row r="49" spans="2:15">
      <c r="B49" t="s">
        <v>1162</v>
      </c>
      <c r="C49" t="s">
        <v>1163</v>
      </c>
      <c r="D49" t="s">
        <v>100</v>
      </c>
      <c r="E49" t="s">
        <v>123</v>
      </c>
      <c r="F49" t="s">
        <v>1164</v>
      </c>
      <c r="G49" t="s">
        <v>101</v>
      </c>
      <c r="H49" t="s">
        <v>102</v>
      </c>
      <c r="I49" s="77">
        <v>289.27</v>
      </c>
      <c r="J49" s="77">
        <v>14760</v>
      </c>
      <c r="K49" s="77">
        <v>0</v>
      </c>
      <c r="L49" s="77">
        <v>42.696252000000001</v>
      </c>
      <c r="M49" s="78">
        <v>0</v>
      </c>
      <c r="N49" s="78">
        <v>2.8999999999999998E-3</v>
      </c>
      <c r="O49" s="78">
        <v>4.0000000000000002E-4</v>
      </c>
    </row>
    <row r="50" spans="2:15">
      <c r="B50" t="s">
        <v>1165</v>
      </c>
      <c r="C50" t="s">
        <v>1166</v>
      </c>
      <c r="D50" t="s">
        <v>100</v>
      </c>
      <c r="E50" t="s">
        <v>123</v>
      </c>
      <c r="F50" t="s">
        <v>763</v>
      </c>
      <c r="G50" t="s">
        <v>330</v>
      </c>
      <c r="H50" t="s">
        <v>102</v>
      </c>
      <c r="I50" s="77">
        <v>29720.95</v>
      </c>
      <c r="J50" s="77">
        <v>125.9</v>
      </c>
      <c r="K50" s="77">
        <v>0</v>
      </c>
      <c r="L50" s="77">
        <v>37.418676050000002</v>
      </c>
      <c r="M50" s="78">
        <v>0</v>
      </c>
      <c r="N50" s="78">
        <v>2.5999999999999999E-3</v>
      </c>
      <c r="O50" s="78">
        <v>4.0000000000000002E-4</v>
      </c>
    </row>
    <row r="51" spans="2:15">
      <c r="B51" t="s">
        <v>1167</v>
      </c>
      <c r="C51" t="s">
        <v>1168</v>
      </c>
      <c r="D51" t="s">
        <v>100</v>
      </c>
      <c r="E51" t="s">
        <v>123</v>
      </c>
      <c r="F51" t="s">
        <v>681</v>
      </c>
      <c r="G51" t="s">
        <v>330</v>
      </c>
      <c r="H51" t="s">
        <v>102</v>
      </c>
      <c r="I51" s="77">
        <v>5925.76</v>
      </c>
      <c r="J51" s="77">
        <v>363</v>
      </c>
      <c r="K51" s="77">
        <v>0</v>
      </c>
      <c r="L51" s="77">
        <v>21.5105088</v>
      </c>
      <c r="M51" s="78">
        <v>0</v>
      </c>
      <c r="N51" s="78">
        <v>1.5E-3</v>
      </c>
      <c r="O51" s="78">
        <v>2.0000000000000001E-4</v>
      </c>
    </row>
    <row r="52" spans="2:15">
      <c r="B52" t="s">
        <v>1169</v>
      </c>
      <c r="C52" t="s">
        <v>1170</v>
      </c>
      <c r="D52" t="s">
        <v>100</v>
      </c>
      <c r="E52" t="s">
        <v>123</v>
      </c>
      <c r="F52" t="s">
        <v>1171</v>
      </c>
      <c r="G52" t="s">
        <v>330</v>
      </c>
      <c r="H52" t="s">
        <v>102</v>
      </c>
      <c r="I52" s="77">
        <v>325.02</v>
      </c>
      <c r="J52" s="77">
        <v>10550</v>
      </c>
      <c r="K52" s="77">
        <v>0</v>
      </c>
      <c r="L52" s="77">
        <v>34.289610000000003</v>
      </c>
      <c r="M52" s="78">
        <v>0</v>
      </c>
      <c r="N52" s="78">
        <v>2.3E-3</v>
      </c>
      <c r="O52" s="78">
        <v>4.0000000000000002E-4</v>
      </c>
    </row>
    <row r="53" spans="2:15">
      <c r="B53" t="s">
        <v>1172</v>
      </c>
      <c r="C53" t="s">
        <v>1173</v>
      </c>
      <c r="D53" t="s">
        <v>100</v>
      </c>
      <c r="E53" t="s">
        <v>123</v>
      </c>
      <c r="F53" t="s">
        <v>570</v>
      </c>
      <c r="G53" t="s">
        <v>330</v>
      </c>
      <c r="H53" t="s">
        <v>102</v>
      </c>
      <c r="I53" s="77">
        <v>290.52999999999997</v>
      </c>
      <c r="J53" s="77">
        <v>31450</v>
      </c>
      <c r="K53" s="77">
        <v>0</v>
      </c>
      <c r="L53" s="77">
        <v>91.371684999999999</v>
      </c>
      <c r="M53" s="78">
        <v>0</v>
      </c>
      <c r="N53" s="78">
        <v>6.3E-3</v>
      </c>
      <c r="O53" s="78">
        <v>8.9999999999999998E-4</v>
      </c>
    </row>
    <row r="54" spans="2:15">
      <c r="B54" t="s">
        <v>1174</v>
      </c>
      <c r="C54" t="s">
        <v>1175</v>
      </c>
      <c r="D54" t="s">
        <v>100</v>
      </c>
      <c r="E54" t="s">
        <v>123</v>
      </c>
      <c r="F54" t="s">
        <v>818</v>
      </c>
      <c r="G54" t="s">
        <v>330</v>
      </c>
      <c r="H54" t="s">
        <v>102</v>
      </c>
      <c r="I54" s="77">
        <v>17456.37</v>
      </c>
      <c r="J54" s="77">
        <v>297</v>
      </c>
      <c r="K54" s="77">
        <v>0</v>
      </c>
      <c r="L54" s="77">
        <v>51.845418899999999</v>
      </c>
      <c r="M54" s="78">
        <v>0</v>
      </c>
      <c r="N54" s="78">
        <v>3.5999999999999999E-3</v>
      </c>
      <c r="O54" s="78">
        <v>5.0000000000000001E-4</v>
      </c>
    </row>
    <row r="55" spans="2:15">
      <c r="B55" t="s">
        <v>1176</v>
      </c>
      <c r="C55" t="s">
        <v>1177</v>
      </c>
      <c r="D55" t="s">
        <v>100</v>
      </c>
      <c r="E55" t="s">
        <v>123</v>
      </c>
      <c r="F55" t="s">
        <v>670</v>
      </c>
      <c r="G55" t="s">
        <v>671</v>
      </c>
      <c r="H55" t="s">
        <v>102</v>
      </c>
      <c r="I55" s="77">
        <v>664.1</v>
      </c>
      <c r="J55" s="77">
        <v>8861</v>
      </c>
      <c r="K55" s="77">
        <v>0</v>
      </c>
      <c r="L55" s="77">
        <v>58.845900999999998</v>
      </c>
      <c r="M55" s="78">
        <v>0</v>
      </c>
      <c r="N55" s="78">
        <v>4.0000000000000001E-3</v>
      </c>
      <c r="O55" s="78">
        <v>5.9999999999999995E-4</v>
      </c>
    </row>
    <row r="56" spans="2:15">
      <c r="B56" t="s">
        <v>1178</v>
      </c>
      <c r="C56" t="s">
        <v>1179</v>
      </c>
      <c r="D56" t="s">
        <v>100</v>
      </c>
      <c r="E56" t="s">
        <v>123</v>
      </c>
      <c r="F56" t="s">
        <v>1180</v>
      </c>
      <c r="G56" t="s">
        <v>671</v>
      </c>
      <c r="H56" t="s">
        <v>102</v>
      </c>
      <c r="I56" s="77">
        <v>2899.76</v>
      </c>
      <c r="J56" s="77">
        <v>794.8</v>
      </c>
      <c r="K56" s="77">
        <v>0</v>
      </c>
      <c r="L56" s="77">
        <v>23.047292479999999</v>
      </c>
      <c r="M56" s="78">
        <v>0</v>
      </c>
      <c r="N56" s="78">
        <v>1.6000000000000001E-3</v>
      </c>
      <c r="O56" s="78">
        <v>2.0000000000000001E-4</v>
      </c>
    </row>
    <row r="57" spans="2:15">
      <c r="B57" t="s">
        <v>1181</v>
      </c>
      <c r="C57" t="s">
        <v>1182</v>
      </c>
      <c r="D57" t="s">
        <v>100</v>
      </c>
      <c r="E57" t="s">
        <v>123</v>
      </c>
      <c r="F57" t="s">
        <v>597</v>
      </c>
      <c r="G57" t="s">
        <v>598</v>
      </c>
      <c r="H57" t="s">
        <v>102</v>
      </c>
      <c r="I57" s="77">
        <v>57.03</v>
      </c>
      <c r="J57" s="77">
        <v>41100</v>
      </c>
      <c r="K57" s="77">
        <v>0</v>
      </c>
      <c r="L57" s="77">
        <v>23.439330000000002</v>
      </c>
      <c r="M57" s="78">
        <v>0</v>
      </c>
      <c r="N57" s="78">
        <v>1.6000000000000001E-3</v>
      </c>
      <c r="O57" s="78">
        <v>2.0000000000000001E-4</v>
      </c>
    </row>
    <row r="58" spans="2:15">
      <c r="B58" t="s">
        <v>1183</v>
      </c>
      <c r="C58" t="s">
        <v>1184</v>
      </c>
      <c r="D58" t="s">
        <v>100</v>
      </c>
      <c r="E58" t="s">
        <v>123</v>
      </c>
      <c r="F58" t="s">
        <v>1185</v>
      </c>
      <c r="G58" t="s">
        <v>435</v>
      </c>
      <c r="H58" t="s">
        <v>102</v>
      </c>
      <c r="I58" s="77">
        <v>164.27</v>
      </c>
      <c r="J58" s="77">
        <v>8921</v>
      </c>
      <c r="K58" s="77">
        <v>0</v>
      </c>
      <c r="L58" s="77">
        <v>14.6545267</v>
      </c>
      <c r="M58" s="78">
        <v>0</v>
      </c>
      <c r="N58" s="78">
        <v>1E-3</v>
      </c>
      <c r="O58" s="78">
        <v>2.0000000000000001E-4</v>
      </c>
    </row>
    <row r="59" spans="2:15">
      <c r="B59" t="s">
        <v>1186</v>
      </c>
      <c r="C59" t="s">
        <v>1187</v>
      </c>
      <c r="D59" t="s">
        <v>100</v>
      </c>
      <c r="E59" t="s">
        <v>123</v>
      </c>
      <c r="F59" t="s">
        <v>715</v>
      </c>
      <c r="G59" t="s">
        <v>435</v>
      </c>
      <c r="H59" t="s">
        <v>102</v>
      </c>
      <c r="I59" s="77">
        <v>891.61</v>
      </c>
      <c r="J59" s="77">
        <v>5901</v>
      </c>
      <c r="K59" s="77">
        <v>0</v>
      </c>
      <c r="L59" s="77">
        <v>52.613906100000001</v>
      </c>
      <c r="M59" s="78">
        <v>0</v>
      </c>
      <c r="N59" s="78">
        <v>3.5999999999999999E-3</v>
      </c>
      <c r="O59" s="78">
        <v>5.0000000000000001E-4</v>
      </c>
    </row>
    <row r="60" spans="2:15">
      <c r="B60" t="s">
        <v>1188</v>
      </c>
      <c r="C60" t="s">
        <v>1189</v>
      </c>
      <c r="D60" t="s">
        <v>100</v>
      </c>
      <c r="E60" t="s">
        <v>123</v>
      </c>
      <c r="F60" t="s">
        <v>1190</v>
      </c>
      <c r="G60" t="s">
        <v>435</v>
      </c>
      <c r="H60" t="s">
        <v>102</v>
      </c>
      <c r="I60" s="77">
        <v>816.86</v>
      </c>
      <c r="J60" s="77">
        <v>8890</v>
      </c>
      <c r="K60" s="77">
        <v>0</v>
      </c>
      <c r="L60" s="77">
        <v>72.618853999999999</v>
      </c>
      <c r="M60" s="78">
        <v>0</v>
      </c>
      <c r="N60" s="78">
        <v>5.0000000000000001E-3</v>
      </c>
      <c r="O60" s="78">
        <v>8.0000000000000004E-4</v>
      </c>
    </row>
    <row r="61" spans="2:15">
      <c r="B61" t="s">
        <v>1191</v>
      </c>
      <c r="C61" t="s">
        <v>1192</v>
      </c>
      <c r="D61" t="s">
        <v>100</v>
      </c>
      <c r="E61" t="s">
        <v>123</v>
      </c>
      <c r="F61" t="s">
        <v>1193</v>
      </c>
      <c r="G61" t="s">
        <v>553</v>
      </c>
      <c r="H61" t="s">
        <v>102</v>
      </c>
      <c r="I61" s="77">
        <v>1805.15</v>
      </c>
      <c r="J61" s="77">
        <v>887.7</v>
      </c>
      <c r="K61" s="77">
        <v>0</v>
      </c>
      <c r="L61" s="77">
        <v>16.024316550000002</v>
      </c>
      <c r="M61" s="78">
        <v>0</v>
      </c>
      <c r="N61" s="78">
        <v>1.1000000000000001E-3</v>
      </c>
      <c r="O61" s="78">
        <v>2.0000000000000001E-4</v>
      </c>
    </row>
    <row r="62" spans="2:15">
      <c r="B62" t="s">
        <v>1194</v>
      </c>
      <c r="C62" t="s">
        <v>1195</v>
      </c>
      <c r="D62" t="s">
        <v>100</v>
      </c>
      <c r="E62" t="s">
        <v>123</v>
      </c>
      <c r="F62" t="s">
        <v>773</v>
      </c>
      <c r="G62" t="s">
        <v>553</v>
      </c>
      <c r="H62" t="s">
        <v>102</v>
      </c>
      <c r="I62" s="77">
        <v>4447.0200000000004</v>
      </c>
      <c r="J62" s="77">
        <v>1369</v>
      </c>
      <c r="K62" s="77">
        <v>0</v>
      </c>
      <c r="L62" s="77">
        <v>60.879703800000001</v>
      </c>
      <c r="M62" s="78">
        <v>0</v>
      </c>
      <c r="N62" s="78">
        <v>4.1999999999999997E-3</v>
      </c>
      <c r="O62" s="78">
        <v>5.9999999999999995E-4</v>
      </c>
    </row>
    <row r="63" spans="2:15">
      <c r="B63" t="s">
        <v>1196</v>
      </c>
      <c r="C63" t="s">
        <v>1197</v>
      </c>
      <c r="D63" t="s">
        <v>100</v>
      </c>
      <c r="E63" t="s">
        <v>123</v>
      </c>
      <c r="F63" t="s">
        <v>786</v>
      </c>
      <c r="G63" t="s">
        <v>553</v>
      </c>
      <c r="H63" t="s">
        <v>102</v>
      </c>
      <c r="I63" s="77">
        <v>407.3</v>
      </c>
      <c r="J63" s="77">
        <v>19810</v>
      </c>
      <c r="K63" s="77">
        <v>0</v>
      </c>
      <c r="L63" s="77">
        <v>80.686130000000006</v>
      </c>
      <c r="M63" s="78">
        <v>0</v>
      </c>
      <c r="N63" s="78">
        <v>5.4999999999999997E-3</v>
      </c>
      <c r="O63" s="78">
        <v>8.0000000000000004E-4</v>
      </c>
    </row>
    <row r="64" spans="2:15">
      <c r="B64" t="s">
        <v>1198</v>
      </c>
      <c r="C64" t="s">
        <v>1199</v>
      </c>
      <c r="D64" t="s">
        <v>100</v>
      </c>
      <c r="E64" t="s">
        <v>123</v>
      </c>
      <c r="F64" t="s">
        <v>1200</v>
      </c>
      <c r="G64" t="s">
        <v>553</v>
      </c>
      <c r="H64" t="s">
        <v>102</v>
      </c>
      <c r="I64" s="77">
        <v>239.98</v>
      </c>
      <c r="J64" s="77">
        <v>9978</v>
      </c>
      <c r="K64" s="77">
        <v>0</v>
      </c>
      <c r="L64" s="77">
        <v>23.945204400000001</v>
      </c>
      <c r="M64" s="78">
        <v>0</v>
      </c>
      <c r="N64" s="78">
        <v>1.6000000000000001E-3</v>
      </c>
      <c r="O64" s="78">
        <v>2.0000000000000001E-4</v>
      </c>
    </row>
    <row r="65" spans="2:15">
      <c r="B65" t="s">
        <v>1201</v>
      </c>
      <c r="C65" t="s">
        <v>1202</v>
      </c>
      <c r="D65" t="s">
        <v>100</v>
      </c>
      <c r="E65" t="s">
        <v>123</v>
      </c>
      <c r="F65" t="s">
        <v>552</v>
      </c>
      <c r="G65" t="s">
        <v>553</v>
      </c>
      <c r="H65" t="s">
        <v>102</v>
      </c>
      <c r="I65" s="77">
        <v>314.39</v>
      </c>
      <c r="J65" s="77">
        <v>24790</v>
      </c>
      <c r="K65" s="77">
        <v>0</v>
      </c>
      <c r="L65" s="77">
        <v>77.937280999999999</v>
      </c>
      <c r="M65" s="78">
        <v>0</v>
      </c>
      <c r="N65" s="78">
        <v>5.3E-3</v>
      </c>
      <c r="O65" s="78">
        <v>8.0000000000000004E-4</v>
      </c>
    </row>
    <row r="66" spans="2:15">
      <c r="B66" t="s">
        <v>1203</v>
      </c>
      <c r="C66" t="s">
        <v>1204</v>
      </c>
      <c r="D66" t="s">
        <v>100</v>
      </c>
      <c r="E66" t="s">
        <v>123</v>
      </c>
      <c r="F66" t="s">
        <v>1205</v>
      </c>
      <c r="G66" t="s">
        <v>553</v>
      </c>
      <c r="H66" t="s">
        <v>102</v>
      </c>
      <c r="I66" s="77">
        <v>4847.4399999999996</v>
      </c>
      <c r="J66" s="77">
        <v>950.7</v>
      </c>
      <c r="K66" s="77">
        <v>0</v>
      </c>
      <c r="L66" s="77">
        <v>46.084612079999999</v>
      </c>
      <c r="M66" s="78">
        <v>0</v>
      </c>
      <c r="N66" s="78">
        <v>3.2000000000000002E-3</v>
      </c>
      <c r="O66" s="78">
        <v>5.0000000000000001E-4</v>
      </c>
    </row>
    <row r="67" spans="2:15">
      <c r="B67" t="s">
        <v>1206</v>
      </c>
      <c r="C67" t="s">
        <v>1207</v>
      </c>
      <c r="D67" t="s">
        <v>100</v>
      </c>
      <c r="E67" t="s">
        <v>123</v>
      </c>
      <c r="F67" t="s">
        <v>1208</v>
      </c>
      <c r="G67" t="s">
        <v>553</v>
      </c>
      <c r="H67" t="s">
        <v>102</v>
      </c>
      <c r="I67" s="77">
        <v>276.05</v>
      </c>
      <c r="J67" s="77">
        <v>8450</v>
      </c>
      <c r="K67" s="77">
        <v>0</v>
      </c>
      <c r="L67" s="77">
        <v>23.326225000000001</v>
      </c>
      <c r="M67" s="78">
        <v>0</v>
      </c>
      <c r="N67" s="78">
        <v>1.6000000000000001E-3</v>
      </c>
      <c r="O67" s="78">
        <v>2.0000000000000001E-4</v>
      </c>
    </row>
    <row r="68" spans="2:15">
      <c r="B68" t="s">
        <v>1209</v>
      </c>
      <c r="C68" t="s">
        <v>1210</v>
      </c>
      <c r="D68" t="s">
        <v>100</v>
      </c>
      <c r="E68" t="s">
        <v>123</v>
      </c>
      <c r="F68" t="s">
        <v>810</v>
      </c>
      <c r="G68" t="s">
        <v>553</v>
      </c>
      <c r="H68" t="s">
        <v>102</v>
      </c>
      <c r="I68" s="77">
        <v>198.91</v>
      </c>
      <c r="J68" s="77">
        <v>3816</v>
      </c>
      <c r="K68" s="77">
        <v>0</v>
      </c>
      <c r="L68" s="77">
        <v>7.5904056000000004</v>
      </c>
      <c r="M68" s="78">
        <v>0</v>
      </c>
      <c r="N68" s="78">
        <v>5.0000000000000001E-4</v>
      </c>
      <c r="O68" s="78">
        <v>1E-4</v>
      </c>
    </row>
    <row r="69" spans="2:15">
      <c r="B69" t="s">
        <v>1211</v>
      </c>
      <c r="C69" t="s">
        <v>1212</v>
      </c>
      <c r="D69" t="s">
        <v>100</v>
      </c>
      <c r="E69" t="s">
        <v>123</v>
      </c>
      <c r="F69" t="s">
        <v>801</v>
      </c>
      <c r="G69" t="s">
        <v>553</v>
      </c>
      <c r="H69" t="s">
        <v>102</v>
      </c>
      <c r="I69" s="77">
        <v>1144.45</v>
      </c>
      <c r="J69" s="77">
        <v>2810.000172</v>
      </c>
      <c r="K69" s="77">
        <v>0</v>
      </c>
      <c r="L69" s="77">
        <v>32.159046968454</v>
      </c>
      <c r="M69" s="78">
        <v>0</v>
      </c>
      <c r="N69" s="78">
        <v>2.2000000000000001E-3</v>
      </c>
      <c r="O69" s="78">
        <v>2.9999999999999997E-4</v>
      </c>
    </row>
    <row r="70" spans="2:15">
      <c r="B70" t="s">
        <v>1213</v>
      </c>
      <c r="C70" t="s">
        <v>1214</v>
      </c>
      <c r="D70" t="s">
        <v>100</v>
      </c>
      <c r="E70" t="s">
        <v>123</v>
      </c>
      <c r="F70" t="s">
        <v>1215</v>
      </c>
      <c r="G70" t="s">
        <v>320</v>
      </c>
      <c r="H70" t="s">
        <v>102</v>
      </c>
      <c r="I70" s="77">
        <v>19.37</v>
      </c>
      <c r="J70" s="77">
        <v>17300</v>
      </c>
      <c r="K70" s="77">
        <v>0</v>
      </c>
      <c r="L70" s="77">
        <v>3.35101</v>
      </c>
      <c r="M70" s="78">
        <v>0</v>
      </c>
      <c r="N70" s="78">
        <v>2.0000000000000001E-4</v>
      </c>
      <c r="O70" s="78">
        <v>0</v>
      </c>
    </row>
    <row r="71" spans="2:15">
      <c r="B71" t="s">
        <v>1216</v>
      </c>
      <c r="C71" t="s">
        <v>1217</v>
      </c>
      <c r="D71" t="s">
        <v>100</v>
      </c>
      <c r="E71" t="s">
        <v>123</v>
      </c>
      <c r="F71" t="s">
        <v>1218</v>
      </c>
      <c r="G71" t="s">
        <v>112</v>
      </c>
      <c r="H71" t="s">
        <v>102</v>
      </c>
      <c r="I71" s="77">
        <v>307.22000000000003</v>
      </c>
      <c r="J71" s="77">
        <v>12130</v>
      </c>
      <c r="K71" s="77">
        <v>0</v>
      </c>
      <c r="L71" s="77">
        <v>37.265785999999999</v>
      </c>
      <c r="M71" s="78">
        <v>0</v>
      </c>
      <c r="N71" s="78">
        <v>2.5999999999999999E-3</v>
      </c>
      <c r="O71" s="78">
        <v>4.0000000000000002E-4</v>
      </c>
    </row>
    <row r="72" spans="2:15">
      <c r="B72" t="s">
        <v>1219</v>
      </c>
      <c r="C72" t="s">
        <v>1220</v>
      </c>
      <c r="D72" t="s">
        <v>100</v>
      </c>
      <c r="E72" t="s">
        <v>123</v>
      </c>
      <c r="F72" t="s">
        <v>546</v>
      </c>
      <c r="G72" t="s">
        <v>112</v>
      </c>
      <c r="H72" t="s">
        <v>102</v>
      </c>
      <c r="I72" s="77">
        <v>50608.7</v>
      </c>
      <c r="J72" s="77">
        <v>58.3</v>
      </c>
      <c r="K72" s="77">
        <v>0</v>
      </c>
      <c r="L72" s="77">
        <v>29.5048721</v>
      </c>
      <c r="M72" s="78">
        <v>0</v>
      </c>
      <c r="N72" s="78">
        <v>2E-3</v>
      </c>
      <c r="O72" s="78">
        <v>2.9999999999999997E-4</v>
      </c>
    </row>
    <row r="73" spans="2:15">
      <c r="B73" t="s">
        <v>1221</v>
      </c>
      <c r="C73" t="s">
        <v>1222</v>
      </c>
      <c r="D73" t="s">
        <v>100</v>
      </c>
      <c r="E73" t="s">
        <v>123</v>
      </c>
      <c r="F73" t="s">
        <v>1223</v>
      </c>
      <c r="G73" t="s">
        <v>112</v>
      </c>
      <c r="H73" t="s">
        <v>102</v>
      </c>
      <c r="I73" s="77">
        <v>218.08</v>
      </c>
      <c r="J73" s="77">
        <v>42230</v>
      </c>
      <c r="K73" s="77">
        <v>0</v>
      </c>
      <c r="L73" s="77">
        <v>92.095184000000003</v>
      </c>
      <c r="M73" s="78">
        <v>0</v>
      </c>
      <c r="N73" s="78">
        <v>6.3E-3</v>
      </c>
      <c r="O73" s="78">
        <v>1E-3</v>
      </c>
    </row>
    <row r="74" spans="2:15">
      <c r="B74" t="s">
        <v>1224</v>
      </c>
      <c r="C74" t="s">
        <v>1225</v>
      </c>
      <c r="D74" t="s">
        <v>100</v>
      </c>
      <c r="E74" t="s">
        <v>123</v>
      </c>
      <c r="F74" t="s">
        <v>1226</v>
      </c>
      <c r="G74" t="s">
        <v>1117</v>
      </c>
      <c r="H74" t="s">
        <v>102</v>
      </c>
      <c r="I74" s="77">
        <v>112125.91</v>
      </c>
      <c r="J74" s="77">
        <v>165.6</v>
      </c>
      <c r="K74" s="77">
        <v>0</v>
      </c>
      <c r="L74" s="77">
        <v>185.68050696</v>
      </c>
      <c r="M74" s="78">
        <v>0</v>
      </c>
      <c r="N74" s="78">
        <v>1.2699999999999999E-2</v>
      </c>
      <c r="O74" s="78">
        <v>1.9E-3</v>
      </c>
    </row>
    <row r="75" spans="2:15">
      <c r="B75" t="s">
        <v>1227</v>
      </c>
      <c r="C75" t="s">
        <v>1228</v>
      </c>
      <c r="D75" t="s">
        <v>100</v>
      </c>
      <c r="E75" t="s">
        <v>123</v>
      </c>
      <c r="F75" t="s">
        <v>1229</v>
      </c>
      <c r="G75" t="s">
        <v>1117</v>
      </c>
      <c r="H75" t="s">
        <v>102</v>
      </c>
      <c r="I75" s="77">
        <v>967.37</v>
      </c>
      <c r="J75" s="77">
        <v>2923</v>
      </c>
      <c r="K75" s="77">
        <v>0</v>
      </c>
      <c r="L75" s="77">
        <v>28.276225100000001</v>
      </c>
      <c r="M75" s="78">
        <v>0</v>
      </c>
      <c r="N75" s="78">
        <v>1.9E-3</v>
      </c>
      <c r="O75" s="78">
        <v>2.9999999999999997E-4</v>
      </c>
    </row>
    <row r="76" spans="2:15">
      <c r="B76" t="s">
        <v>1230</v>
      </c>
      <c r="C76" t="s">
        <v>1231</v>
      </c>
      <c r="D76" t="s">
        <v>100</v>
      </c>
      <c r="E76" t="s">
        <v>123</v>
      </c>
      <c r="F76" t="s">
        <v>1232</v>
      </c>
      <c r="G76" t="s">
        <v>1117</v>
      </c>
      <c r="H76" t="s">
        <v>102</v>
      </c>
      <c r="I76" s="77">
        <v>2076.67</v>
      </c>
      <c r="J76" s="77">
        <v>2185</v>
      </c>
      <c r="K76" s="77">
        <v>0</v>
      </c>
      <c r="L76" s="77">
        <v>45.375239499999999</v>
      </c>
      <c r="M76" s="78">
        <v>0</v>
      </c>
      <c r="N76" s="78">
        <v>3.0999999999999999E-3</v>
      </c>
      <c r="O76" s="78">
        <v>5.0000000000000001E-4</v>
      </c>
    </row>
    <row r="77" spans="2:15">
      <c r="B77" t="s">
        <v>1233</v>
      </c>
      <c r="C77" t="s">
        <v>1234</v>
      </c>
      <c r="D77" t="s">
        <v>100</v>
      </c>
      <c r="E77" t="s">
        <v>123</v>
      </c>
      <c r="F77" t="s">
        <v>1235</v>
      </c>
      <c r="G77" t="s">
        <v>1117</v>
      </c>
      <c r="H77" t="s">
        <v>102</v>
      </c>
      <c r="I77" s="77">
        <v>12871.5</v>
      </c>
      <c r="J77" s="77">
        <v>317.89999999999998</v>
      </c>
      <c r="K77" s="77">
        <v>0</v>
      </c>
      <c r="L77" s="77">
        <v>40.918498499999998</v>
      </c>
      <c r="M77" s="78">
        <v>0</v>
      </c>
      <c r="N77" s="78">
        <v>2.8E-3</v>
      </c>
      <c r="O77" s="78">
        <v>4.0000000000000002E-4</v>
      </c>
    </row>
    <row r="78" spans="2:15">
      <c r="B78" t="s">
        <v>1236</v>
      </c>
      <c r="C78" t="s">
        <v>1237</v>
      </c>
      <c r="D78" t="s">
        <v>100</v>
      </c>
      <c r="E78" t="s">
        <v>123</v>
      </c>
      <c r="F78" t="s">
        <v>1238</v>
      </c>
      <c r="G78" t="s">
        <v>479</v>
      </c>
      <c r="H78" t="s">
        <v>102</v>
      </c>
      <c r="I78" s="77">
        <v>169.69</v>
      </c>
      <c r="J78" s="77">
        <v>15780</v>
      </c>
      <c r="K78" s="77">
        <v>0</v>
      </c>
      <c r="L78" s="77">
        <v>26.777082</v>
      </c>
      <c r="M78" s="78">
        <v>0</v>
      </c>
      <c r="N78" s="78">
        <v>1.8E-3</v>
      </c>
      <c r="O78" s="78">
        <v>2.9999999999999997E-4</v>
      </c>
    </row>
    <row r="79" spans="2:15">
      <c r="B79" t="s">
        <v>1239</v>
      </c>
      <c r="C79" t="s">
        <v>1240</v>
      </c>
      <c r="D79" t="s">
        <v>100</v>
      </c>
      <c r="E79" t="s">
        <v>123</v>
      </c>
      <c r="F79" t="s">
        <v>1241</v>
      </c>
      <c r="G79" t="s">
        <v>1129</v>
      </c>
      <c r="H79" t="s">
        <v>102</v>
      </c>
      <c r="I79" s="77">
        <v>310.2</v>
      </c>
      <c r="J79" s="77">
        <v>23500</v>
      </c>
      <c r="K79" s="77">
        <v>0</v>
      </c>
      <c r="L79" s="77">
        <v>72.897000000000006</v>
      </c>
      <c r="M79" s="78">
        <v>0</v>
      </c>
      <c r="N79" s="78">
        <v>5.0000000000000001E-3</v>
      </c>
      <c r="O79" s="78">
        <v>8.0000000000000004E-4</v>
      </c>
    </row>
    <row r="80" spans="2:15">
      <c r="B80" t="s">
        <v>1242</v>
      </c>
      <c r="C80" t="s">
        <v>1243</v>
      </c>
      <c r="D80" t="s">
        <v>100</v>
      </c>
      <c r="E80" t="s">
        <v>123</v>
      </c>
      <c r="F80" t="s">
        <v>1244</v>
      </c>
      <c r="G80" t="s">
        <v>1136</v>
      </c>
      <c r="H80" t="s">
        <v>102</v>
      </c>
      <c r="I80" s="77">
        <v>1746.86</v>
      </c>
      <c r="J80" s="77">
        <v>864</v>
      </c>
      <c r="K80" s="77">
        <v>0</v>
      </c>
      <c r="L80" s="77">
        <v>15.092870400000001</v>
      </c>
      <c r="M80" s="78">
        <v>0</v>
      </c>
      <c r="N80" s="78">
        <v>1E-3</v>
      </c>
      <c r="O80" s="78">
        <v>2.0000000000000001E-4</v>
      </c>
    </row>
    <row r="81" spans="2:15">
      <c r="B81" t="s">
        <v>1245</v>
      </c>
      <c r="C81" t="s">
        <v>1246</v>
      </c>
      <c r="D81" t="s">
        <v>100</v>
      </c>
      <c r="E81" t="s">
        <v>123</v>
      </c>
      <c r="F81" t="s">
        <v>646</v>
      </c>
      <c r="G81" t="s">
        <v>647</v>
      </c>
      <c r="H81" t="s">
        <v>102</v>
      </c>
      <c r="I81" s="77">
        <v>507.85</v>
      </c>
      <c r="J81" s="77">
        <v>38400</v>
      </c>
      <c r="K81" s="77">
        <v>0</v>
      </c>
      <c r="L81" s="77">
        <v>195.01439999999999</v>
      </c>
      <c r="M81" s="78">
        <v>0</v>
      </c>
      <c r="N81" s="78">
        <v>1.34E-2</v>
      </c>
      <c r="O81" s="78">
        <v>2E-3</v>
      </c>
    </row>
    <row r="82" spans="2:15">
      <c r="B82" t="s">
        <v>1247</v>
      </c>
      <c r="C82" t="s">
        <v>1248</v>
      </c>
      <c r="D82" t="s">
        <v>100</v>
      </c>
      <c r="E82" t="s">
        <v>123</v>
      </c>
      <c r="F82" t="s">
        <v>1249</v>
      </c>
      <c r="G82" t="s">
        <v>732</v>
      </c>
      <c r="H82" t="s">
        <v>102</v>
      </c>
      <c r="I82" s="77">
        <v>124.01</v>
      </c>
      <c r="J82" s="77">
        <v>3186</v>
      </c>
      <c r="K82" s="77">
        <v>0</v>
      </c>
      <c r="L82" s="77">
        <v>3.9509585999999999</v>
      </c>
      <c r="M82" s="78">
        <v>0</v>
      </c>
      <c r="N82" s="78">
        <v>2.9999999999999997E-4</v>
      </c>
      <c r="O82" s="78">
        <v>0</v>
      </c>
    </row>
    <row r="83" spans="2:15">
      <c r="B83" t="s">
        <v>1250</v>
      </c>
      <c r="C83" t="s">
        <v>1251</v>
      </c>
      <c r="D83" t="s">
        <v>100</v>
      </c>
      <c r="E83" t="s">
        <v>123</v>
      </c>
      <c r="F83" t="s">
        <v>1252</v>
      </c>
      <c r="G83" t="s">
        <v>732</v>
      </c>
      <c r="H83" t="s">
        <v>102</v>
      </c>
      <c r="I83" s="77">
        <v>284.85000000000002</v>
      </c>
      <c r="J83" s="77">
        <v>11980</v>
      </c>
      <c r="K83" s="77">
        <v>0</v>
      </c>
      <c r="L83" s="77">
        <v>34.125030000000002</v>
      </c>
      <c r="M83" s="78">
        <v>0</v>
      </c>
      <c r="N83" s="78">
        <v>2.3E-3</v>
      </c>
      <c r="O83" s="78">
        <v>4.0000000000000002E-4</v>
      </c>
    </row>
    <row r="84" spans="2:15">
      <c r="B84" t="s">
        <v>1253</v>
      </c>
      <c r="C84" t="s">
        <v>1254</v>
      </c>
      <c r="D84" t="s">
        <v>100</v>
      </c>
      <c r="E84" t="s">
        <v>123</v>
      </c>
      <c r="F84" t="s">
        <v>1255</v>
      </c>
      <c r="G84" t="s">
        <v>732</v>
      </c>
      <c r="H84" t="s">
        <v>102</v>
      </c>
      <c r="I84" s="77">
        <v>143.62</v>
      </c>
      <c r="J84" s="77">
        <v>26950</v>
      </c>
      <c r="K84" s="77">
        <v>0</v>
      </c>
      <c r="L84" s="77">
        <v>38.705590000000001</v>
      </c>
      <c r="M84" s="78">
        <v>0</v>
      </c>
      <c r="N84" s="78">
        <v>2.7000000000000001E-3</v>
      </c>
      <c r="O84" s="78">
        <v>4.0000000000000002E-4</v>
      </c>
    </row>
    <row r="85" spans="2:15">
      <c r="B85" t="s">
        <v>1256</v>
      </c>
      <c r="C85" t="s">
        <v>1257</v>
      </c>
      <c r="D85" t="s">
        <v>100</v>
      </c>
      <c r="E85" t="s">
        <v>123</v>
      </c>
      <c r="F85" t="s">
        <v>1258</v>
      </c>
      <c r="G85" t="s">
        <v>770</v>
      </c>
      <c r="H85" t="s">
        <v>102</v>
      </c>
      <c r="I85" s="77">
        <v>4300</v>
      </c>
      <c r="J85" s="77">
        <v>1178</v>
      </c>
      <c r="K85" s="77">
        <v>0</v>
      </c>
      <c r="L85" s="77">
        <v>50.654000000000003</v>
      </c>
      <c r="M85" s="78">
        <v>0</v>
      </c>
      <c r="N85" s="78">
        <v>3.5000000000000001E-3</v>
      </c>
      <c r="O85" s="78">
        <v>5.0000000000000001E-4</v>
      </c>
    </row>
    <row r="86" spans="2:15">
      <c r="B86" t="s">
        <v>1259</v>
      </c>
      <c r="C86" t="s">
        <v>1260</v>
      </c>
      <c r="D86" t="s">
        <v>100</v>
      </c>
      <c r="E86" t="s">
        <v>123</v>
      </c>
      <c r="F86" t="s">
        <v>1261</v>
      </c>
      <c r="G86" t="s">
        <v>615</v>
      </c>
      <c r="H86" t="s">
        <v>102</v>
      </c>
      <c r="I86" s="77">
        <v>326.02</v>
      </c>
      <c r="J86" s="77">
        <v>3661</v>
      </c>
      <c r="K86" s="77">
        <v>0</v>
      </c>
      <c r="L86" s="77">
        <v>11.9355922</v>
      </c>
      <c r="M86" s="78">
        <v>0</v>
      </c>
      <c r="N86" s="78">
        <v>8.0000000000000004E-4</v>
      </c>
      <c r="O86" s="78">
        <v>1E-4</v>
      </c>
    </row>
    <row r="87" spans="2:15">
      <c r="B87" t="s">
        <v>1262</v>
      </c>
      <c r="C87" t="s">
        <v>1263</v>
      </c>
      <c r="D87" t="s">
        <v>100</v>
      </c>
      <c r="E87" t="s">
        <v>123</v>
      </c>
      <c r="F87" t="s">
        <v>1264</v>
      </c>
      <c r="G87" t="s">
        <v>615</v>
      </c>
      <c r="H87" t="s">
        <v>102</v>
      </c>
      <c r="I87" s="77">
        <v>57.9</v>
      </c>
      <c r="J87" s="77">
        <v>5580</v>
      </c>
      <c r="K87" s="77">
        <v>0</v>
      </c>
      <c r="L87" s="77">
        <v>3.23082</v>
      </c>
      <c r="M87" s="78">
        <v>0</v>
      </c>
      <c r="N87" s="78">
        <v>2.0000000000000001E-4</v>
      </c>
      <c r="O87" s="78">
        <v>0</v>
      </c>
    </row>
    <row r="88" spans="2:15">
      <c r="B88" t="s">
        <v>1265</v>
      </c>
      <c r="C88" t="s">
        <v>1266</v>
      </c>
      <c r="D88" t="s">
        <v>100</v>
      </c>
      <c r="E88" t="s">
        <v>123</v>
      </c>
      <c r="F88" t="s">
        <v>633</v>
      </c>
      <c r="G88" t="s">
        <v>615</v>
      </c>
      <c r="H88" t="s">
        <v>102</v>
      </c>
      <c r="I88" s="77">
        <v>4051.32</v>
      </c>
      <c r="J88" s="77">
        <v>1167</v>
      </c>
      <c r="K88" s="77">
        <v>0</v>
      </c>
      <c r="L88" s="77">
        <v>47.278904400000002</v>
      </c>
      <c r="M88" s="78">
        <v>0</v>
      </c>
      <c r="N88" s="78">
        <v>3.2000000000000002E-3</v>
      </c>
      <c r="O88" s="78">
        <v>5.0000000000000001E-4</v>
      </c>
    </row>
    <row r="89" spans="2:15">
      <c r="B89" t="s">
        <v>1267</v>
      </c>
      <c r="C89" t="s">
        <v>1268</v>
      </c>
      <c r="D89" t="s">
        <v>100</v>
      </c>
      <c r="E89" t="s">
        <v>123</v>
      </c>
      <c r="F89" t="s">
        <v>1269</v>
      </c>
      <c r="G89" t="s">
        <v>615</v>
      </c>
      <c r="H89" t="s">
        <v>102</v>
      </c>
      <c r="I89" s="77">
        <v>580.49</v>
      </c>
      <c r="J89" s="77">
        <v>4892</v>
      </c>
      <c r="K89" s="77">
        <v>0</v>
      </c>
      <c r="L89" s="77">
        <v>28.3975708</v>
      </c>
      <c r="M89" s="78">
        <v>0</v>
      </c>
      <c r="N89" s="78">
        <v>1.9E-3</v>
      </c>
      <c r="O89" s="78">
        <v>2.9999999999999997E-4</v>
      </c>
    </row>
    <row r="90" spans="2:15">
      <c r="B90" t="s">
        <v>1270</v>
      </c>
      <c r="C90" t="s">
        <v>1271</v>
      </c>
      <c r="D90" t="s">
        <v>100</v>
      </c>
      <c r="E90" t="s">
        <v>123</v>
      </c>
      <c r="F90" t="s">
        <v>636</v>
      </c>
      <c r="G90" t="s">
        <v>350</v>
      </c>
      <c r="H90" t="s">
        <v>102</v>
      </c>
      <c r="I90" s="77">
        <v>348.98</v>
      </c>
      <c r="J90" s="77">
        <v>3380</v>
      </c>
      <c r="K90" s="77">
        <v>0</v>
      </c>
      <c r="L90" s="77">
        <v>11.795524</v>
      </c>
      <c r="M90" s="78">
        <v>0</v>
      </c>
      <c r="N90" s="78">
        <v>8.0000000000000004E-4</v>
      </c>
      <c r="O90" s="78">
        <v>1E-4</v>
      </c>
    </row>
    <row r="91" spans="2:15">
      <c r="B91" t="s">
        <v>1272</v>
      </c>
      <c r="C91" t="s">
        <v>1273</v>
      </c>
      <c r="D91" t="s">
        <v>100</v>
      </c>
      <c r="E91" t="s">
        <v>123</v>
      </c>
      <c r="F91" t="s">
        <v>438</v>
      </c>
      <c r="G91" t="s">
        <v>350</v>
      </c>
      <c r="H91" t="s">
        <v>102</v>
      </c>
      <c r="I91" s="77">
        <v>70.47</v>
      </c>
      <c r="J91" s="77">
        <v>71190</v>
      </c>
      <c r="K91" s="77">
        <v>0</v>
      </c>
      <c r="L91" s="77">
        <v>50.167592999999997</v>
      </c>
      <c r="M91" s="78">
        <v>0</v>
      </c>
      <c r="N91" s="78">
        <v>3.3999999999999998E-3</v>
      </c>
      <c r="O91" s="78">
        <v>5.0000000000000001E-4</v>
      </c>
    </row>
    <row r="92" spans="2:15">
      <c r="B92" t="s">
        <v>1274</v>
      </c>
      <c r="C92" t="s">
        <v>1275</v>
      </c>
      <c r="D92" t="s">
        <v>100</v>
      </c>
      <c r="E92" t="s">
        <v>123</v>
      </c>
      <c r="F92" t="s">
        <v>1276</v>
      </c>
      <c r="G92" t="s">
        <v>350</v>
      </c>
      <c r="H92" t="s">
        <v>102</v>
      </c>
      <c r="I92" s="77">
        <v>1784.17</v>
      </c>
      <c r="J92" s="77">
        <v>858.7</v>
      </c>
      <c r="K92" s="77">
        <v>0</v>
      </c>
      <c r="L92" s="77">
        <v>15.32066779</v>
      </c>
      <c r="M92" s="78">
        <v>0</v>
      </c>
      <c r="N92" s="78">
        <v>1E-3</v>
      </c>
      <c r="O92" s="78">
        <v>2.0000000000000001E-4</v>
      </c>
    </row>
    <row r="93" spans="2:15">
      <c r="B93" t="s">
        <v>1277</v>
      </c>
      <c r="C93" t="s">
        <v>1278</v>
      </c>
      <c r="D93" t="s">
        <v>100</v>
      </c>
      <c r="E93" t="s">
        <v>123</v>
      </c>
      <c r="F93" t="s">
        <v>470</v>
      </c>
      <c r="G93" t="s">
        <v>350</v>
      </c>
      <c r="H93" t="s">
        <v>102</v>
      </c>
      <c r="I93" s="77">
        <v>877.03</v>
      </c>
      <c r="J93" s="77">
        <v>6819</v>
      </c>
      <c r="K93" s="77">
        <v>0</v>
      </c>
      <c r="L93" s="77">
        <v>59.804675699999997</v>
      </c>
      <c r="M93" s="78">
        <v>0</v>
      </c>
      <c r="N93" s="78">
        <v>4.1000000000000003E-3</v>
      </c>
      <c r="O93" s="78">
        <v>5.9999999999999995E-4</v>
      </c>
    </row>
    <row r="94" spans="2:15">
      <c r="B94" t="s">
        <v>1279</v>
      </c>
      <c r="C94" t="s">
        <v>1280</v>
      </c>
      <c r="D94" t="s">
        <v>100</v>
      </c>
      <c r="E94" t="s">
        <v>123</v>
      </c>
      <c r="F94" t="s">
        <v>607</v>
      </c>
      <c r="G94" t="s">
        <v>350</v>
      </c>
      <c r="H94" t="s">
        <v>102</v>
      </c>
      <c r="I94" s="77">
        <v>27866.92</v>
      </c>
      <c r="J94" s="77">
        <v>156.1</v>
      </c>
      <c r="K94" s="77">
        <v>0</v>
      </c>
      <c r="L94" s="77">
        <v>43.500262120000002</v>
      </c>
      <c r="M94" s="78">
        <v>0</v>
      </c>
      <c r="N94" s="78">
        <v>3.0000000000000001E-3</v>
      </c>
      <c r="O94" s="78">
        <v>5.0000000000000001E-4</v>
      </c>
    </row>
    <row r="95" spans="2:15">
      <c r="B95" t="s">
        <v>1281</v>
      </c>
      <c r="C95" t="s">
        <v>1282</v>
      </c>
      <c r="D95" t="s">
        <v>100</v>
      </c>
      <c r="E95" t="s">
        <v>123</v>
      </c>
      <c r="F95" t="s">
        <v>401</v>
      </c>
      <c r="G95" t="s">
        <v>350</v>
      </c>
      <c r="H95" t="s">
        <v>102</v>
      </c>
      <c r="I95" s="77">
        <v>352.19</v>
      </c>
      <c r="J95" s="77">
        <v>21760</v>
      </c>
      <c r="K95" s="77">
        <v>0</v>
      </c>
      <c r="L95" s="77">
        <v>76.636544000000001</v>
      </c>
      <c r="M95" s="78">
        <v>0</v>
      </c>
      <c r="N95" s="78">
        <v>5.3E-3</v>
      </c>
      <c r="O95" s="78">
        <v>8.0000000000000004E-4</v>
      </c>
    </row>
    <row r="96" spans="2:15">
      <c r="B96" t="s">
        <v>1283</v>
      </c>
      <c r="C96" t="s">
        <v>1284</v>
      </c>
      <c r="D96" t="s">
        <v>100</v>
      </c>
      <c r="E96" t="s">
        <v>123</v>
      </c>
      <c r="F96" t="s">
        <v>404</v>
      </c>
      <c r="G96" t="s">
        <v>350</v>
      </c>
      <c r="H96" t="s">
        <v>102</v>
      </c>
      <c r="I96" s="77">
        <v>5055.6099999999997</v>
      </c>
      <c r="J96" s="77">
        <v>1555</v>
      </c>
      <c r="K96" s="77">
        <v>0</v>
      </c>
      <c r="L96" s="77">
        <v>78.614735499999995</v>
      </c>
      <c r="M96" s="78">
        <v>0</v>
      </c>
      <c r="N96" s="78">
        <v>5.4000000000000003E-3</v>
      </c>
      <c r="O96" s="78">
        <v>8.0000000000000004E-4</v>
      </c>
    </row>
    <row r="97" spans="2:15">
      <c r="B97" t="s">
        <v>1285</v>
      </c>
      <c r="C97" t="s">
        <v>1286</v>
      </c>
      <c r="D97" t="s">
        <v>100</v>
      </c>
      <c r="E97" t="s">
        <v>123</v>
      </c>
      <c r="F97" t="s">
        <v>1287</v>
      </c>
      <c r="G97" t="s">
        <v>125</v>
      </c>
      <c r="H97" t="s">
        <v>102</v>
      </c>
      <c r="I97" s="77">
        <v>1327.9</v>
      </c>
      <c r="J97" s="77">
        <v>2246</v>
      </c>
      <c r="K97" s="77">
        <v>0</v>
      </c>
      <c r="L97" s="77">
        <v>29.824634</v>
      </c>
      <c r="M97" s="78">
        <v>0</v>
      </c>
      <c r="N97" s="78">
        <v>2E-3</v>
      </c>
      <c r="O97" s="78">
        <v>2.9999999999999997E-4</v>
      </c>
    </row>
    <row r="98" spans="2:15">
      <c r="B98" t="s">
        <v>1288</v>
      </c>
      <c r="C98" t="s">
        <v>1289</v>
      </c>
      <c r="D98" t="s">
        <v>100</v>
      </c>
      <c r="E98" t="s">
        <v>123</v>
      </c>
      <c r="F98" t="s">
        <v>1290</v>
      </c>
      <c r="G98" t="s">
        <v>1291</v>
      </c>
      <c r="H98" t="s">
        <v>102</v>
      </c>
      <c r="I98" s="77">
        <v>2033.84</v>
      </c>
      <c r="J98" s="77">
        <v>4003</v>
      </c>
      <c r="K98" s="77">
        <v>0</v>
      </c>
      <c r="L98" s="77">
        <v>81.4146152</v>
      </c>
      <c r="M98" s="78">
        <v>0</v>
      </c>
      <c r="N98" s="78">
        <v>5.5999999999999999E-3</v>
      </c>
      <c r="O98" s="78">
        <v>8.0000000000000004E-4</v>
      </c>
    </row>
    <row r="99" spans="2:15">
      <c r="B99" t="s">
        <v>1292</v>
      </c>
      <c r="C99" t="s">
        <v>1293</v>
      </c>
      <c r="D99" t="s">
        <v>100</v>
      </c>
      <c r="E99" t="s">
        <v>123</v>
      </c>
      <c r="F99" t="s">
        <v>1294</v>
      </c>
      <c r="G99" t="s">
        <v>1295</v>
      </c>
      <c r="H99" t="s">
        <v>102</v>
      </c>
      <c r="I99" s="77">
        <v>395.22</v>
      </c>
      <c r="J99" s="77">
        <v>8131</v>
      </c>
      <c r="K99" s="77">
        <v>0</v>
      </c>
      <c r="L99" s="77">
        <v>32.1353382</v>
      </c>
      <c r="M99" s="78">
        <v>0</v>
      </c>
      <c r="N99" s="78">
        <v>2.2000000000000001E-3</v>
      </c>
      <c r="O99" s="78">
        <v>2.9999999999999997E-4</v>
      </c>
    </row>
    <row r="100" spans="2:15">
      <c r="B100" t="s">
        <v>1296</v>
      </c>
      <c r="C100" t="s">
        <v>1297</v>
      </c>
      <c r="D100" t="s">
        <v>100</v>
      </c>
      <c r="E100" t="s">
        <v>123</v>
      </c>
      <c r="F100" t="s">
        <v>1298</v>
      </c>
      <c r="G100" t="s">
        <v>1295</v>
      </c>
      <c r="H100" t="s">
        <v>102</v>
      </c>
      <c r="I100" s="77">
        <v>327.31</v>
      </c>
      <c r="J100" s="77">
        <v>15550</v>
      </c>
      <c r="K100" s="77">
        <v>0</v>
      </c>
      <c r="L100" s="77">
        <v>50.896704999999997</v>
      </c>
      <c r="M100" s="78">
        <v>0</v>
      </c>
      <c r="N100" s="78">
        <v>3.5000000000000001E-3</v>
      </c>
      <c r="O100" s="78">
        <v>5.0000000000000001E-4</v>
      </c>
    </row>
    <row r="101" spans="2:15">
      <c r="B101" t="s">
        <v>1299</v>
      </c>
      <c r="C101" t="s">
        <v>1300</v>
      </c>
      <c r="D101" t="s">
        <v>100</v>
      </c>
      <c r="E101" t="s">
        <v>123</v>
      </c>
      <c r="F101" t="s">
        <v>1301</v>
      </c>
      <c r="G101" t="s">
        <v>1295</v>
      </c>
      <c r="H101" t="s">
        <v>102</v>
      </c>
      <c r="I101" s="77">
        <v>144.62</v>
      </c>
      <c r="J101" s="77">
        <v>26410</v>
      </c>
      <c r="K101" s="77">
        <v>0</v>
      </c>
      <c r="L101" s="77">
        <v>38.194141999999999</v>
      </c>
      <c r="M101" s="78">
        <v>0</v>
      </c>
      <c r="N101" s="78">
        <v>2.5999999999999999E-3</v>
      </c>
      <c r="O101" s="78">
        <v>4.0000000000000002E-4</v>
      </c>
    </row>
    <row r="102" spans="2:15">
      <c r="B102" t="s">
        <v>1302</v>
      </c>
      <c r="C102" t="s">
        <v>1303</v>
      </c>
      <c r="D102" t="s">
        <v>100</v>
      </c>
      <c r="E102" t="s">
        <v>123</v>
      </c>
      <c r="F102" t="s">
        <v>1304</v>
      </c>
      <c r="G102" t="s">
        <v>1295</v>
      </c>
      <c r="H102" t="s">
        <v>102</v>
      </c>
      <c r="I102" s="77">
        <v>530.91</v>
      </c>
      <c r="J102" s="77">
        <v>7500</v>
      </c>
      <c r="K102" s="77">
        <v>0</v>
      </c>
      <c r="L102" s="77">
        <v>39.818249999999999</v>
      </c>
      <c r="M102" s="78">
        <v>0</v>
      </c>
      <c r="N102" s="78">
        <v>2.7000000000000001E-3</v>
      </c>
      <c r="O102" s="78">
        <v>4.0000000000000002E-4</v>
      </c>
    </row>
    <row r="103" spans="2:15">
      <c r="B103" t="s">
        <v>1305</v>
      </c>
      <c r="C103" t="s">
        <v>1306</v>
      </c>
      <c r="D103" t="s">
        <v>100</v>
      </c>
      <c r="E103" t="s">
        <v>123</v>
      </c>
      <c r="F103" t="s">
        <v>1307</v>
      </c>
      <c r="G103" t="s">
        <v>1295</v>
      </c>
      <c r="H103" t="s">
        <v>102</v>
      </c>
      <c r="I103" s="77">
        <v>129.4</v>
      </c>
      <c r="J103" s="77">
        <v>21820</v>
      </c>
      <c r="K103" s="77">
        <v>0</v>
      </c>
      <c r="L103" s="77">
        <v>28.23508</v>
      </c>
      <c r="M103" s="78">
        <v>0</v>
      </c>
      <c r="N103" s="78">
        <v>1.9E-3</v>
      </c>
      <c r="O103" s="78">
        <v>2.9999999999999997E-4</v>
      </c>
    </row>
    <row r="104" spans="2:15">
      <c r="B104" t="s">
        <v>1308</v>
      </c>
      <c r="C104" t="s">
        <v>1309</v>
      </c>
      <c r="D104" t="s">
        <v>100</v>
      </c>
      <c r="E104" t="s">
        <v>123</v>
      </c>
      <c r="F104" t="s">
        <v>1310</v>
      </c>
      <c r="G104" t="s">
        <v>1295</v>
      </c>
      <c r="H104" t="s">
        <v>102</v>
      </c>
      <c r="I104" s="77">
        <v>9313.39</v>
      </c>
      <c r="J104" s="77">
        <v>1769</v>
      </c>
      <c r="K104" s="77">
        <v>0</v>
      </c>
      <c r="L104" s="77">
        <v>164.7538691</v>
      </c>
      <c r="M104" s="78">
        <v>0</v>
      </c>
      <c r="N104" s="78">
        <v>1.1299999999999999E-2</v>
      </c>
      <c r="O104" s="78">
        <v>1.6999999999999999E-3</v>
      </c>
    </row>
    <row r="105" spans="2:15">
      <c r="B105" t="s">
        <v>1311</v>
      </c>
      <c r="C105" t="s">
        <v>1312</v>
      </c>
      <c r="D105" t="s">
        <v>100</v>
      </c>
      <c r="E105" t="s">
        <v>123</v>
      </c>
      <c r="F105" t="s">
        <v>1313</v>
      </c>
      <c r="G105" t="s">
        <v>1314</v>
      </c>
      <c r="H105" t="s">
        <v>102</v>
      </c>
      <c r="I105" s="77">
        <v>2746.98</v>
      </c>
      <c r="J105" s="77">
        <v>4801</v>
      </c>
      <c r="K105" s="77">
        <v>0</v>
      </c>
      <c r="L105" s="77">
        <v>131.88250980000001</v>
      </c>
      <c r="M105" s="78">
        <v>0</v>
      </c>
      <c r="N105" s="78">
        <v>8.9999999999999993E-3</v>
      </c>
      <c r="O105" s="78">
        <v>1.4E-3</v>
      </c>
    </row>
    <row r="106" spans="2:15">
      <c r="B106" t="s">
        <v>1315</v>
      </c>
      <c r="C106" t="s">
        <v>1316</v>
      </c>
      <c r="D106" t="s">
        <v>100</v>
      </c>
      <c r="E106" t="s">
        <v>123</v>
      </c>
      <c r="F106" t="s">
        <v>1317</v>
      </c>
      <c r="G106" t="s">
        <v>1314</v>
      </c>
      <c r="H106" t="s">
        <v>102</v>
      </c>
      <c r="I106" s="77">
        <v>669.4</v>
      </c>
      <c r="J106" s="77">
        <v>19750</v>
      </c>
      <c r="K106" s="77">
        <v>0</v>
      </c>
      <c r="L106" s="77">
        <v>132.20650000000001</v>
      </c>
      <c r="M106" s="78">
        <v>0</v>
      </c>
      <c r="N106" s="78">
        <v>9.1000000000000004E-3</v>
      </c>
      <c r="O106" s="78">
        <v>1.4E-3</v>
      </c>
    </row>
    <row r="107" spans="2:15">
      <c r="B107" t="s">
        <v>1318</v>
      </c>
      <c r="C107" t="s">
        <v>1319</v>
      </c>
      <c r="D107" t="s">
        <v>100</v>
      </c>
      <c r="E107" t="s">
        <v>123</v>
      </c>
      <c r="F107" t="s">
        <v>1320</v>
      </c>
      <c r="G107" t="s">
        <v>1314</v>
      </c>
      <c r="H107" t="s">
        <v>102</v>
      </c>
      <c r="I107" s="77">
        <v>1858.54</v>
      </c>
      <c r="J107" s="77">
        <v>7800</v>
      </c>
      <c r="K107" s="77">
        <v>0</v>
      </c>
      <c r="L107" s="77">
        <v>144.96611999999999</v>
      </c>
      <c r="M107" s="78">
        <v>0</v>
      </c>
      <c r="N107" s="78">
        <v>9.9000000000000008E-3</v>
      </c>
      <c r="O107" s="78">
        <v>1.5E-3</v>
      </c>
    </row>
    <row r="108" spans="2:15">
      <c r="B108" t="s">
        <v>1321</v>
      </c>
      <c r="C108" t="s">
        <v>1322</v>
      </c>
      <c r="D108" t="s">
        <v>100</v>
      </c>
      <c r="E108" t="s">
        <v>123</v>
      </c>
      <c r="F108" t="s">
        <v>1323</v>
      </c>
      <c r="G108" t="s">
        <v>127</v>
      </c>
      <c r="H108" t="s">
        <v>102</v>
      </c>
      <c r="I108" s="77">
        <v>179.09</v>
      </c>
      <c r="J108" s="77">
        <v>31220</v>
      </c>
      <c r="K108" s="77">
        <v>0</v>
      </c>
      <c r="L108" s="77">
        <v>55.911898000000001</v>
      </c>
      <c r="M108" s="78">
        <v>0</v>
      </c>
      <c r="N108" s="78">
        <v>3.8E-3</v>
      </c>
      <c r="O108" s="78">
        <v>5.9999999999999995E-4</v>
      </c>
    </row>
    <row r="109" spans="2:15">
      <c r="B109" t="s">
        <v>1324</v>
      </c>
      <c r="C109" t="s">
        <v>1325</v>
      </c>
      <c r="D109" t="s">
        <v>100</v>
      </c>
      <c r="E109" t="s">
        <v>123</v>
      </c>
      <c r="F109" t="s">
        <v>1326</v>
      </c>
      <c r="G109" t="s">
        <v>127</v>
      </c>
      <c r="H109" t="s">
        <v>102</v>
      </c>
      <c r="I109" s="77">
        <v>22694.23</v>
      </c>
      <c r="J109" s="77">
        <v>178.2</v>
      </c>
      <c r="K109" s="77">
        <v>0</v>
      </c>
      <c r="L109" s="77">
        <v>40.441117859999999</v>
      </c>
      <c r="M109" s="78">
        <v>0</v>
      </c>
      <c r="N109" s="78">
        <v>2.8E-3</v>
      </c>
      <c r="O109" s="78">
        <v>4.0000000000000002E-4</v>
      </c>
    </row>
    <row r="110" spans="2:15">
      <c r="B110" t="s">
        <v>1327</v>
      </c>
      <c r="C110" t="s">
        <v>1328</v>
      </c>
      <c r="D110" t="s">
        <v>100</v>
      </c>
      <c r="E110" t="s">
        <v>123</v>
      </c>
      <c r="F110" t="s">
        <v>1329</v>
      </c>
      <c r="G110" t="s">
        <v>128</v>
      </c>
      <c r="H110" t="s">
        <v>102</v>
      </c>
      <c r="I110" s="77">
        <v>646.04</v>
      </c>
      <c r="J110" s="77">
        <v>566.6</v>
      </c>
      <c r="K110" s="77">
        <v>0</v>
      </c>
      <c r="L110" s="77">
        <v>3.66046264</v>
      </c>
      <c r="M110" s="78">
        <v>0</v>
      </c>
      <c r="N110" s="78">
        <v>2.9999999999999997E-4</v>
      </c>
      <c r="O110" s="78">
        <v>0</v>
      </c>
    </row>
    <row r="111" spans="2:15">
      <c r="B111" t="s">
        <v>1330</v>
      </c>
      <c r="C111" t="s">
        <v>1331</v>
      </c>
      <c r="D111" t="s">
        <v>100</v>
      </c>
      <c r="E111" t="s">
        <v>123</v>
      </c>
      <c r="F111" t="s">
        <v>1332</v>
      </c>
      <c r="G111" t="s">
        <v>128</v>
      </c>
      <c r="H111" t="s">
        <v>102</v>
      </c>
      <c r="I111" s="77">
        <v>1807.63</v>
      </c>
      <c r="J111" s="77">
        <v>1575</v>
      </c>
      <c r="K111" s="77">
        <v>0</v>
      </c>
      <c r="L111" s="77">
        <v>28.4701725</v>
      </c>
      <c r="M111" s="78">
        <v>0</v>
      </c>
      <c r="N111" s="78">
        <v>2E-3</v>
      </c>
      <c r="O111" s="78">
        <v>2.9999999999999997E-4</v>
      </c>
    </row>
    <row r="112" spans="2:15">
      <c r="B112" t="s">
        <v>1333</v>
      </c>
      <c r="C112" t="s">
        <v>1334</v>
      </c>
      <c r="D112" t="s">
        <v>100</v>
      </c>
      <c r="E112" t="s">
        <v>123</v>
      </c>
      <c r="F112" t="s">
        <v>1335</v>
      </c>
      <c r="G112" t="s">
        <v>129</v>
      </c>
      <c r="H112" t="s">
        <v>102</v>
      </c>
      <c r="I112" s="77">
        <v>200.8</v>
      </c>
      <c r="J112" s="77">
        <v>8834</v>
      </c>
      <c r="K112" s="77">
        <v>0</v>
      </c>
      <c r="L112" s="77">
        <v>17.738672000000001</v>
      </c>
      <c r="M112" s="78">
        <v>0</v>
      </c>
      <c r="N112" s="78">
        <v>1.1999999999999999E-3</v>
      </c>
      <c r="O112" s="78">
        <v>2.0000000000000001E-4</v>
      </c>
    </row>
    <row r="113" spans="2:15">
      <c r="B113" t="s">
        <v>1336</v>
      </c>
      <c r="C113" t="s">
        <v>1337</v>
      </c>
      <c r="D113" t="s">
        <v>100</v>
      </c>
      <c r="E113" t="s">
        <v>123</v>
      </c>
      <c r="F113" t="s">
        <v>1338</v>
      </c>
      <c r="G113" t="s">
        <v>129</v>
      </c>
      <c r="H113" t="s">
        <v>102</v>
      </c>
      <c r="I113" s="77">
        <v>8.06</v>
      </c>
      <c r="J113" s="77">
        <v>11690</v>
      </c>
      <c r="K113" s="77">
        <v>0</v>
      </c>
      <c r="L113" s="77">
        <v>0.942214</v>
      </c>
      <c r="M113" s="78">
        <v>0</v>
      </c>
      <c r="N113" s="78">
        <v>1E-4</v>
      </c>
      <c r="O113" s="78">
        <v>0</v>
      </c>
    </row>
    <row r="114" spans="2:15">
      <c r="B114" t="s">
        <v>1339</v>
      </c>
      <c r="C114" t="s">
        <v>1340</v>
      </c>
      <c r="D114" t="s">
        <v>100</v>
      </c>
      <c r="E114" t="s">
        <v>123</v>
      </c>
      <c r="F114" t="s">
        <v>1341</v>
      </c>
      <c r="G114" t="s">
        <v>132</v>
      </c>
      <c r="H114" t="s">
        <v>102</v>
      </c>
      <c r="I114" s="77">
        <v>4785.34</v>
      </c>
      <c r="J114" s="77">
        <v>1494</v>
      </c>
      <c r="K114" s="77">
        <v>0</v>
      </c>
      <c r="L114" s="77">
        <v>71.492979599999998</v>
      </c>
      <c r="M114" s="78">
        <v>0</v>
      </c>
      <c r="N114" s="78">
        <v>4.8999999999999998E-3</v>
      </c>
      <c r="O114" s="78">
        <v>6.9999999999999999E-4</v>
      </c>
    </row>
    <row r="115" spans="2:15">
      <c r="B115" t="s">
        <v>1342</v>
      </c>
      <c r="C115" t="s">
        <v>1343</v>
      </c>
      <c r="D115" t="s">
        <v>100</v>
      </c>
      <c r="E115" t="s">
        <v>123</v>
      </c>
      <c r="F115" t="s">
        <v>567</v>
      </c>
      <c r="G115" t="s">
        <v>132</v>
      </c>
      <c r="H115" t="s">
        <v>102</v>
      </c>
      <c r="I115" s="77">
        <v>4233.8100000000004</v>
      </c>
      <c r="J115" s="77">
        <v>1232</v>
      </c>
      <c r="K115" s="77">
        <v>0</v>
      </c>
      <c r="L115" s="77">
        <v>52.160539200000002</v>
      </c>
      <c r="M115" s="78">
        <v>0</v>
      </c>
      <c r="N115" s="78">
        <v>3.5999999999999999E-3</v>
      </c>
      <c r="O115" s="78">
        <v>5.0000000000000001E-4</v>
      </c>
    </row>
    <row r="116" spans="2:15">
      <c r="B116" s="79" t="s">
        <v>1344</v>
      </c>
      <c r="E116" s="16"/>
      <c r="F116" s="16"/>
      <c r="G116" s="16"/>
      <c r="I116" s="81">
        <v>81271.179999999993</v>
      </c>
      <c r="K116" s="81">
        <v>0.76122000000000001</v>
      </c>
      <c r="L116" s="81">
        <v>627.90977437000004</v>
      </c>
      <c r="N116" s="80">
        <v>4.2999999999999997E-2</v>
      </c>
      <c r="O116" s="80">
        <v>6.4999999999999997E-3</v>
      </c>
    </row>
    <row r="117" spans="2:15">
      <c r="B117" t="s">
        <v>1345</v>
      </c>
      <c r="C117" t="s">
        <v>1346</v>
      </c>
      <c r="D117" t="s">
        <v>100</v>
      </c>
      <c r="E117" t="s">
        <v>123</v>
      </c>
      <c r="F117" t="s">
        <v>1347</v>
      </c>
      <c r="G117" t="s">
        <v>1348</v>
      </c>
      <c r="H117" t="s">
        <v>102</v>
      </c>
      <c r="I117" s="77">
        <v>317.95</v>
      </c>
      <c r="J117" s="77">
        <v>129.5</v>
      </c>
      <c r="K117" s="77">
        <v>0</v>
      </c>
      <c r="L117" s="77">
        <v>0.41174525000000001</v>
      </c>
      <c r="M117" s="78">
        <v>0</v>
      </c>
      <c r="N117" s="78">
        <v>0</v>
      </c>
      <c r="O117" s="78">
        <v>0</v>
      </c>
    </row>
    <row r="118" spans="2:15">
      <c r="B118" t="s">
        <v>1349</v>
      </c>
      <c r="C118" t="s">
        <v>1350</v>
      </c>
      <c r="D118" t="s">
        <v>100</v>
      </c>
      <c r="E118" t="s">
        <v>123</v>
      </c>
      <c r="F118" t="s">
        <v>1351</v>
      </c>
      <c r="G118" t="s">
        <v>1348</v>
      </c>
      <c r="H118" t="s">
        <v>102</v>
      </c>
      <c r="I118" s="77">
        <v>709.35</v>
      </c>
      <c r="J118" s="77">
        <v>5999</v>
      </c>
      <c r="K118" s="77">
        <v>0</v>
      </c>
      <c r="L118" s="77">
        <v>42.553906499999997</v>
      </c>
      <c r="M118" s="78">
        <v>0</v>
      </c>
      <c r="N118" s="78">
        <v>2.8999999999999998E-3</v>
      </c>
      <c r="O118" s="78">
        <v>4.0000000000000002E-4</v>
      </c>
    </row>
    <row r="119" spans="2:15">
      <c r="B119" t="s">
        <v>1352</v>
      </c>
      <c r="C119" t="s">
        <v>1353</v>
      </c>
      <c r="D119" t="s">
        <v>100</v>
      </c>
      <c r="E119" t="s">
        <v>123</v>
      </c>
      <c r="F119" t="s">
        <v>1354</v>
      </c>
      <c r="G119" t="s">
        <v>330</v>
      </c>
      <c r="H119" t="s">
        <v>102</v>
      </c>
      <c r="I119" s="77">
        <v>402.84</v>
      </c>
      <c r="J119" s="77">
        <v>3094</v>
      </c>
      <c r="K119" s="77">
        <v>0</v>
      </c>
      <c r="L119" s="77">
        <v>12.463869600000001</v>
      </c>
      <c r="M119" s="78">
        <v>0</v>
      </c>
      <c r="N119" s="78">
        <v>8.9999999999999998E-4</v>
      </c>
      <c r="O119" s="78">
        <v>1E-4</v>
      </c>
    </row>
    <row r="120" spans="2:15">
      <c r="B120" t="s">
        <v>1355</v>
      </c>
      <c r="C120" t="s">
        <v>1356</v>
      </c>
      <c r="D120" t="s">
        <v>100</v>
      </c>
      <c r="E120" t="s">
        <v>123</v>
      </c>
      <c r="F120" t="s">
        <v>821</v>
      </c>
      <c r="G120" t="s">
        <v>671</v>
      </c>
      <c r="H120" t="s">
        <v>102</v>
      </c>
      <c r="I120" s="77">
        <v>62.46</v>
      </c>
      <c r="J120" s="77">
        <v>5877</v>
      </c>
      <c r="K120" s="77">
        <v>0</v>
      </c>
      <c r="L120" s="77">
        <v>3.6707741999999999</v>
      </c>
      <c r="M120" s="78">
        <v>0</v>
      </c>
      <c r="N120" s="78">
        <v>2.9999999999999997E-4</v>
      </c>
      <c r="O120" s="78">
        <v>0</v>
      </c>
    </row>
    <row r="121" spans="2:15">
      <c r="B121" t="s">
        <v>1357</v>
      </c>
      <c r="C121" t="s">
        <v>1358</v>
      </c>
      <c r="D121" t="s">
        <v>100</v>
      </c>
      <c r="E121" t="s">
        <v>123</v>
      </c>
      <c r="F121" t="s">
        <v>1359</v>
      </c>
      <c r="G121" t="s">
        <v>671</v>
      </c>
      <c r="H121" t="s">
        <v>102</v>
      </c>
      <c r="I121" s="77">
        <v>644.70000000000005</v>
      </c>
      <c r="J121" s="77">
        <v>1258</v>
      </c>
      <c r="K121" s="77">
        <v>0</v>
      </c>
      <c r="L121" s="77">
        <v>8.1103260000000006</v>
      </c>
      <c r="M121" s="78">
        <v>0</v>
      </c>
      <c r="N121" s="78">
        <v>5.9999999999999995E-4</v>
      </c>
      <c r="O121" s="78">
        <v>1E-4</v>
      </c>
    </row>
    <row r="122" spans="2:15">
      <c r="B122" t="s">
        <v>1360</v>
      </c>
      <c r="C122" t="s">
        <v>1361</v>
      </c>
      <c r="D122" t="s">
        <v>100</v>
      </c>
      <c r="E122" t="s">
        <v>123</v>
      </c>
      <c r="F122" t="s">
        <v>1362</v>
      </c>
      <c r="G122" t="s">
        <v>671</v>
      </c>
      <c r="H122" t="s">
        <v>102</v>
      </c>
      <c r="I122" s="77">
        <v>737.93</v>
      </c>
      <c r="J122" s="77">
        <v>670.4</v>
      </c>
      <c r="K122" s="77">
        <v>0</v>
      </c>
      <c r="L122" s="77">
        <v>4.94708272</v>
      </c>
      <c r="M122" s="78">
        <v>0</v>
      </c>
      <c r="N122" s="78">
        <v>2.9999999999999997E-4</v>
      </c>
      <c r="O122" s="78">
        <v>1E-4</v>
      </c>
    </row>
    <row r="123" spans="2:15">
      <c r="B123" t="s">
        <v>1363</v>
      </c>
      <c r="C123" t="s">
        <v>1364</v>
      </c>
      <c r="D123" t="s">
        <v>100</v>
      </c>
      <c r="E123" t="s">
        <v>123</v>
      </c>
      <c r="F123" t="s">
        <v>1365</v>
      </c>
      <c r="G123" t="s">
        <v>671</v>
      </c>
      <c r="H123" t="s">
        <v>102</v>
      </c>
      <c r="I123" s="77">
        <v>696.86</v>
      </c>
      <c r="J123" s="77">
        <v>571.70000000000005</v>
      </c>
      <c r="K123" s="77">
        <v>0</v>
      </c>
      <c r="L123" s="77">
        <v>3.9839486200000001</v>
      </c>
      <c r="M123" s="78">
        <v>0</v>
      </c>
      <c r="N123" s="78">
        <v>2.9999999999999997E-4</v>
      </c>
      <c r="O123" s="78">
        <v>0</v>
      </c>
    </row>
    <row r="124" spans="2:15">
      <c r="B124" t="s">
        <v>1366</v>
      </c>
      <c r="C124" t="s">
        <v>1367</v>
      </c>
      <c r="D124" t="s">
        <v>100</v>
      </c>
      <c r="E124" t="s">
        <v>123</v>
      </c>
      <c r="F124" t="s">
        <v>1368</v>
      </c>
      <c r="G124" t="s">
        <v>598</v>
      </c>
      <c r="H124" t="s">
        <v>102</v>
      </c>
      <c r="I124" s="77">
        <v>7244.12</v>
      </c>
      <c r="J124" s="77">
        <v>161.5</v>
      </c>
      <c r="K124" s="77">
        <v>0</v>
      </c>
      <c r="L124" s="77">
        <v>11.699253799999999</v>
      </c>
      <c r="M124" s="78">
        <v>0</v>
      </c>
      <c r="N124" s="78">
        <v>8.0000000000000004E-4</v>
      </c>
      <c r="O124" s="78">
        <v>1E-4</v>
      </c>
    </row>
    <row r="125" spans="2:15">
      <c r="B125" t="s">
        <v>1369</v>
      </c>
      <c r="C125" t="s">
        <v>1370</v>
      </c>
      <c r="D125" t="s">
        <v>100</v>
      </c>
      <c r="E125" t="s">
        <v>123</v>
      </c>
      <c r="F125" t="s">
        <v>1371</v>
      </c>
      <c r="G125" t="s">
        <v>1372</v>
      </c>
      <c r="H125" t="s">
        <v>102</v>
      </c>
      <c r="I125" s="77">
        <v>213.93</v>
      </c>
      <c r="J125" s="77">
        <v>2052</v>
      </c>
      <c r="K125" s="77">
        <v>0</v>
      </c>
      <c r="L125" s="77">
        <v>4.3898435999999998</v>
      </c>
      <c r="M125" s="78">
        <v>0</v>
      </c>
      <c r="N125" s="78">
        <v>2.9999999999999997E-4</v>
      </c>
      <c r="O125" s="78">
        <v>0</v>
      </c>
    </row>
    <row r="126" spans="2:15">
      <c r="B126" t="s">
        <v>1373</v>
      </c>
      <c r="C126" t="s">
        <v>1374</v>
      </c>
      <c r="D126" t="s">
        <v>100</v>
      </c>
      <c r="E126" t="s">
        <v>123</v>
      </c>
      <c r="F126" t="s">
        <v>1375</v>
      </c>
      <c r="G126" t="s">
        <v>553</v>
      </c>
      <c r="H126" t="s">
        <v>102</v>
      </c>
      <c r="I126" s="77">
        <v>158.63999999999999</v>
      </c>
      <c r="J126" s="77">
        <v>27970</v>
      </c>
      <c r="K126" s="77">
        <v>0</v>
      </c>
      <c r="L126" s="77">
        <v>44.371608000000002</v>
      </c>
      <c r="M126" s="78">
        <v>0</v>
      </c>
      <c r="N126" s="78">
        <v>3.0000000000000001E-3</v>
      </c>
      <c r="O126" s="78">
        <v>5.0000000000000001E-4</v>
      </c>
    </row>
    <row r="127" spans="2:15">
      <c r="B127" t="s">
        <v>1376</v>
      </c>
      <c r="C127" t="s">
        <v>1377</v>
      </c>
      <c r="D127" t="s">
        <v>100</v>
      </c>
      <c r="E127" t="s">
        <v>123</v>
      </c>
      <c r="F127" t="s">
        <v>1378</v>
      </c>
      <c r="G127" t="s">
        <v>553</v>
      </c>
      <c r="H127" t="s">
        <v>102</v>
      </c>
      <c r="I127" s="77">
        <v>4.93</v>
      </c>
      <c r="J127" s="77">
        <v>136.9</v>
      </c>
      <c r="K127" s="77">
        <v>0</v>
      </c>
      <c r="L127" s="77">
        <v>6.7491699999999996E-3</v>
      </c>
      <c r="M127" s="78">
        <v>0</v>
      </c>
      <c r="N127" s="78">
        <v>0</v>
      </c>
      <c r="O127" s="78">
        <v>0</v>
      </c>
    </row>
    <row r="128" spans="2:15">
      <c r="B128" t="s">
        <v>1379</v>
      </c>
      <c r="C128" t="s">
        <v>1380</v>
      </c>
      <c r="D128" t="s">
        <v>100</v>
      </c>
      <c r="E128" t="s">
        <v>123</v>
      </c>
      <c r="F128" t="s">
        <v>815</v>
      </c>
      <c r="G128" t="s">
        <v>553</v>
      </c>
      <c r="H128" t="s">
        <v>102</v>
      </c>
      <c r="I128" s="77">
        <v>644.70000000000005</v>
      </c>
      <c r="J128" s="77">
        <v>429</v>
      </c>
      <c r="K128" s="77">
        <v>0</v>
      </c>
      <c r="L128" s="77">
        <v>2.7657630000000002</v>
      </c>
      <c r="M128" s="78">
        <v>0</v>
      </c>
      <c r="N128" s="78">
        <v>2.0000000000000001E-4</v>
      </c>
      <c r="O128" s="78">
        <v>0</v>
      </c>
    </row>
    <row r="129" spans="2:15">
      <c r="B129" t="s">
        <v>1381</v>
      </c>
      <c r="C129" t="s">
        <v>1382</v>
      </c>
      <c r="D129" t="s">
        <v>100</v>
      </c>
      <c r="E129" t="s">
        <v>123</v>
      </c>
      <c r="F129" t="s">
        <v>1383</v>
      </c>
      <c r="G129" t="s">
        <v>553</v>
      </c>
      <c r="H129" t="s">
        <v>102</v>
      </c>
      <c r="I129" s="77">
        <v>739.53</v>
      </c>
      <c r="J129" s="77">
        <v>3146</v>
      </c>
      <c r="K129" s="77">
        <v>0</v>
      </c>
      <c r="L129" s="77">
        <v>23.265613800000001</v>
      </c>
      <c r="M129" s="78">
        <v>0</v>
      </c>
      <c r="N129" s="78">
        <v>1.6000000000000001E-3</v>
      </c>
      <c r="O129" s="78">
        <v>2.0000000000000001E-4</v>
      </c>
    </row>
    <row r="130" spans="2:15">
      <c r="B130" t="s">
        <v>1384</v>
      </c>
      <c r="C130" t="s">
        <v>1385</v>
      </c>
      <c r="D130" t="s">
        <v>100</v>
      </c>
      <c r="E130" t="s">
        <v>123</v>
      </c>
      <c r="F130" t="s">
        <v>1386</v>
      </c>
      <c r="G130" t="s">
        <v>1387</v>
      </c>
      <c r="H130" t="s">
        <v>102</v>
      </c>
      <c r="I130" s="77">
        <v>107.65</v>
      </c>
      <c r="J130" s="77">
        <v>1868</v>
      </c>
      <c r="K130" s="77">
        <v>0</v>
      </c>
      <c r="L130" s="77">
        <v>2.0109020000000002</v>
      </c>
      <c r="M130" s="78">
        <v>0</v>
      </c>
      <c r="N130" s="78">
        <v>1E-4</v>
      </c>
      <c r="O130" s="78">
        <v>0</v>
      </c>
    </row>
    <row r="131" spans="2:15">
      <c r="B131" t="s">
        <v>1388</v>
      </c>
      <c r="C131" t="s">
        <v>1389</v>
      </c>
      <c r="D131" t="s">
        <v>100</v>
      </c>
      <c r="E131" t="s">
        <v>123</v>
      </c>
      <c r="F131" t="s">
        <v>1390</v>
      </c>
      <c r="G131" t="s">
        <v>1391</v>
      </c>
      <c r="H131" t="s">
        <v>102</v>
      </c>
      <c r="I131" s="77">
        <v>423.13</v>
      </c>
      <c r="J131" s="77">
        <v>472.1</v>
      </c>
      <c r="K131" s="77">
        <v>0</v>
      </c>
      <c r="L131" s="77">
        <v>1.9975967299999999</v>
      </c>
      <c r="M131" s="78">
        <v>0</v>
      </c>
      <c r="N131" s="78">
        <v>1E-4</v>
      </c>
      <c r="O131" s="78">
        <v>0</v>
      </c>
    </row>
    <row r="132" spans="2:15">
      <c r="B132" t="s">
        <v>1392</v>
      </c>
      <c r="C132" t="s">
        <v>1393</v>
      </c>
      <c r="D132" t="s">
        <v>100</v>
      </c>
      <c r="E132" t="s">
        <v>123</v>
      </c>
      <c r="F132" t="s">
        <v>1394</v>
      </c>
      <c r="G132" t="s">
        <v>112</v>
      </c>
      <c r="H132" t="s">
        <v>102</v>
      </c>
      <c r="I132" s="77">
        <v>443.57</v>
      </c>
      <c r="J132" s="77">
        <v>2414</v>
      </c>
      <c r="K132" s="77">
        <v>0</v>
      </c>
      <c r="L132" s="77">
        <v>10.707779800000001</v>
      </c>
      <c r="M132" s="78">
        <v>0</v>
      </c>
      <c r="N132" s="78">
        <v>6.9999999999999999E-4</v>
      </c>
      <c r="O132" s="78">
        <v>1E-4</v>
      </c>
    </row>
    <row r="133" spans="2:15">
      <c r="B133" t="s">
        <v>1395</v>
      </c>
      <c r="C133" t="s">
        <v>1396</v>
      </c>
      <c r="D133" t="s">
        <v>100</v>
      </c>
      <c r="E133" t="s">
        <v>123</v>
      </c>
      <c r="F133" t="s">
        <v>1397</v>
      </c>
      <c r="G133" t="s">
        <v>112</v>
      </c>
      <c r="H133" t="s">
        <v>102</v>
      </c>
      <c r="I133" s="77">
        <v>103.23</v>
      </c>
      <c r="J133" s="77">
        <v>11370</v>
      </c>
      <c r="K133" s="77">
        <v>0</v>
      </c>
      <c r="L133" s="77">
        <v>11.737251000000001</v>
      </c>
      <c r="M133" s="78">
        <v>0</v>
      </c>
      <c r="N133" s="78">
        <v>8.0000000000000004E-4</v>
      </c>
      <c r="O133" s="78">
        <v>1E-4</v>
      </c>
    </row>
    <row r="134" spans="2:15">
      <c r="B134" t="s">
        <v>1398</v>
      </c>
      <c r="C134" t="s">
        <v>1399</v>
      </c>
      <c r="D134" t="s">
        <v>100</v>
      </c>
      <c r="E134" t="s">
        <v>123</v>
      </c>
      <c r="F134" t="s">
        <v>1400</v>
      </c>
      <c r="G134" t="s">
        <v>112</v>
      </c>
      <c r="H134" t="s">
        <v>102</v>
      </c>
      <c r="I134" s="77">
        <v>2437.6</v>
      </c>
      <c r="J134" s="77">
        <v>570</v>
      </c>
      <c r="K134" s="77">
        <v>0.23977000000000001</v>
      </c>
      <c r="L134" s="77">
        <v>14.13409</v>
      </c>
      <c r="M134" s="78">
        <v>0</v>
      </c>
      <c r="N134" s="78">
        <v>1E-3</v>
      </c>
      <c r="O134" s="78">
        <v>1E-4</v>
      </c>
    </row>
    <row r="135" spans="2:15">
      <c r="B135" t="s">
        <v>1401</v>
      </c>
      <c r="C135" t="s">
        <v>1402</v>
      </c>
      <c r="D135" t="s">
        <v>100</v>
      </c>
      <c r="E135" t="s">
        <v>123</v>
      </c>
      <c r="F135" t="s">
        <v>674</v>
      </c>
      <c r="G135" t="s">
        <v>112</v>
      </c>
      <c r="H135" t="s">
        <v>102</v>
      </c>
      <c r="I135" s="77">
        <v>345.52</v>
      </c>
      <c r="J135" s="77">
        <v>7</v>
      </c>
      <c r="K135" s="77">
        <v>0</v>
      </c>
      <c r="L135" s="77">
        <v>2.41864E-2</v>
      </c>
      <c r="M135" s="78">
        <v>0</v>
      </c>
      <c r="N135" s="78">
        <v>0</v>
      </c>
      <c r="O135" s="78">
        <v>0</v>
      </c>
    </row>
    <row r="136" spans="2:15">
      <c r="B136" t="s">
        <v>1403</v>
      </c>
      <c r="C136" t="s">
        <v>1404</v>
      </c>
      <c r="D136" t="s">
        <v>100</v>
      </c>
      <c r="E136" t="s">
        <v>123</v>
      </c>
      <c r="F136" t="s">
        <v>1405</v>
      </c>
      <c r="G136" t="s">
        <v>112</v>
      </c>
      <c r="H136" t="s">
        <v>102</v>
      </c>
      <c r="I136" s="77">
        <v>509.52</v>
      </c>
      <c r="J136" s="77">
        <v>9315</v>
      </c>
      <c r="K136" s="77">
        <v>0</v>
      </c>
      <c r="L136" s="77">
        <v>47.461787999999999</v>
      </c>
      <c r="M136" s="78">
        <v>0</v>
      </c>
      <c r="N136" s="78">
        <v>3.3E-3</v>
      </c>
      <c r="O136" s="78">
        <v>5.0000000000000001E-4</v>
      </c>
    </row>
    <row r="137" spans="2:15">
      <c r="B137" t="s">
        <v>1406</v>
      </c>
      <c r="C137" t="s">
        <v>1407</v>
      </c>
      <c r="D137" t="s">
        <v>100</v>
      </c>
      <c r="E137" t="s">
        <v>123</v>
      </c>
      <c r="F137" t="s">
        <v>1408</v>
      </c>
      <c r="G137" t="s">
        <v>1117</v>
      </c>
      <c r="H137" t="s">
        <v>102</v>
      </c>
      <c r="I137" s="77">
        <v>512.70000000000005</v>
      </c>
      <c r="J137" s="77">
        <v>1233</v>
      </c>
      <c r="K137" s="77">
        <v>0</v>
      </c>
      <c r="L137" s="77">
        <v>6.3215909999999997</v>
      </c>
      <c r="M137" s="78">
        <v>0</v>
      </c>
      <c r="N137" s="78">
        <v>4.0000000000000002E-4</v>
      </c>
      <c r="O137" s="78">
        <v>1E-4</v>
      </c>
    </row>
    <row r="138" spans="2:15">
      <c r="B138" t="s">
        <v>1409</v>
      </c>
      <c r="C138" t="s">
        <v>1410</v>
      </c>
      <c r="D138" t="s">
        <v>100</v>
      </c>
      <c r="E138" t="s">
        <v>123</v>
      </c>
      <c r="F138" t="s">
        <v>1411</v>
      </c>
      <c r="G138" t="s">
        <v>1412</v>
      </c>
      <c r="H138" t="s">
        <v>102</v>
      </c>
      <c r="I138" s="77">
        <v>704.99</v>
      </c>
      <c r="J138" s="77">
        <v>514.70000000000005</v>
      </c>
      <c r="K138" s="77">
        <v>0</v>
      </c>
      <c r="L138" s="77">
        <v>3.6285835299999998</v>
      </c>
      <c r="M138" s="78">
        <v>0</v>
      </c>
      <c r="N138" s="78">
        <v>2.0000000000000001E-4</v>
      </c>
      <c r="O138" s="78">
        <v>0</v>
      </c>
    </row>
    <row r="139" spans="2:15">
      <c r="B139" t="s">
        <v>1413</v>
      </c>
      <c r="C139" t="s">
        <v>1414</v>
      </c>
      <c r="D139" t="s">
        <v>100</v>
      </c>
      <c r="E139" t="s">
        <v>123</v>
      </c>
      <c r="F139" t="s">
        <v>1415</v>
      </c>
      <c r="G139" t="s">
        <v>479</v>
      </c>
      <c r="H139" t="s">
        <v>102</v>
      </c>
      <c r="I139" s="77">
        <v>872.5</v>
      </c>
      <c r="J139" s="77">
        <v>1146</v>
      </c>
      <c r="K139" s="77">
        <v>0</v>
      </c>
      <c r="L139" s="77">
        <v>9.9988499999999991</v>
      </c>
      <c r="M139" s="78">
        <v>0</v>
      </c>
      <c r="N139" s="78">
        <v>6.9999999999999999E-4</v>
      </c>
      <c r="O139" s="78">
        <v>1E-4</v>
      </c>
    </row>
    <row r="140" spans="2:15">
      <c r="B140" t="s">
        <v>1416</v>
      </c>
      <c r="C140" t="s">
        <v>1417</v>
      </c>
      <c r="D140" t="s">
        <v>100</v>
      </c>
      <c r="E140" t="s">
        <v>123</v>
      </c>
      <c r="F140" t="s">
        <v>1418</v>
      </c>
      <c r="G140" t="s">
        <v>479</v>
      </c>
      <c r="H140" t="s">
        <v>102</v>
      </c>
      <c r="I140" s="77">
        <v>544.72</v>
      </c>
      <c r="J140" s="77">
        <v>702.3</v>
      </c>
      <c r="K140" s="77">
        <v>0</v>
      </c>
      <c r="L140" s="77">
        <v>3.8255685599999998</v>
      </c>
      <c r="M140" s="78">
        <v>0</v>
      </c>
      <c r="N140" s="78">
        <v>2.9999999999999997E-4</v>
      </c>
      <c r="O140" s="78">
        <v>0</v>
      </c>
    </row>
    <row r="141" spans="2:15">
      <c r="B141" t="s">
        <v>1419</v>
      </c>
      <c r="C141" t="s">
        <v>1420</v>
      </c>
      <c r="D141" t="s">
        <v>100</v>
      </c>
      <c r="E141" t="s">
        <v>123</v>
      </c>
      <c r="F141" t="s">
        <v>1421</v>
      </c>
      <c r="G141" t="s">
        <v>479</v>
      </c>
      <c r="H141" t="s">
        <v>102</v>
      </c>
      <c r="I141" s="77">
        <v>237.99</v>
      </c>
      <c r="J141" s="77">
        <v>535.29999999999995</v>
      </c>
      <c r="K141" s="77">
        <v>0</v>
      </c>
      <c r="L141" s="77">
        <v>1.27396047</v>
      </c>
      <c r="M141" s="78">
        <v>0</v>
      </c>
      <c r="N141" s="78">
        <v>1E-4</v>
      </c>
      <c r="O141" s="78">
        <v>0</v>
      </c>
    </row>
    <row r="142" spans="2:15">
      <c r="B142" t="s">
        <v>1422</v>
      </c>
      <c r="C142" t="s">
        <v>1423</v>
      </c>
      <c r="D142" t="s">
        <v>100</v>
      </c>
      <c r="E142" t="s">
        <v>123</v>
      </c>
      <c r="F142" t="s">
        <v>1424</v>
      </c>
      <c r="G142" t="s">
        <v>479</v>
      </c>
      <c r="H142" t="s">
        <v>102</v>
      </c>
      <c r="I142" s="77">
        <v>4155.21</v>
      </c>
      <c r="J142" s="77">
        <v>1040</v>
      </c>
      <c r="K142" s="77">
        <v>0</v>
      </c>
      <c r="L142" s="77">
        <v>43.214184000000003</v>
      </c>
      <c r="M142" s="78">
        <v>0</v>
      </c>
      <c r="N142" s="78">
        <v>3.0000000000000001E-3</v>
      </c>
      <c r="O142" s="78">
        <v>4.0000000000000002E-4</v>
      </c>
    </row>
    <row r="143" spans="2:15">
      <c r="B143" t="s">
        <v>1425</v>
      </c>
      <c r="C143" t="s">
        <v>1426</v>
      </c>
      <c r="D143" t="s">
        <v>100</v>
      </c>
      <c r="E143" t="s">
        <v>123</v>
      </c>
      <c r="F143" t="s">
        <v>1427</v>
      </c>
      <c r="G143" t="s">
        <v>479</v>
      </c>
      <c r="H143" t="s">
        <v>102</v>
      </c>
      <c r="I143" s="77">
        <v>522.15</v>
      </c>
      <c r="J143" s="77">
        <v>3273</v>
      </c>
      <c r="K143" s="77">
        <v>0</v>
      </c>
      <c r="L143" s="77">
        <v>17.089969499999999</v>
      </c>
      <c r="M143" s="78">
        <v>0</v>
      </c>
      <c r="N143" s="78">
        <v>1.1999999999999999E-3</v>
      </c>
      <c r="O143" s="78">
        <v>2.0000000000000001E-4</v>
      </c>
    </row>
    <row r="144" spans="2:15">
      <c r="B144" t="s">
        <v>1428</v>
      </c>
      <c r="C144" t="s">
        <v>1429</v>
      </c>
      <c r="D144" t="s">
        <v>100</v>
      </c>
      <c r="E144" t="s">
        <v>123</v>
      </c>
      <c r="F144" t="s">
        <v>1430</v>
      </c>
      <c r="G144" t="s">
        <v>479</v>
      </c>
      <c r="H144" t="s">
        <v>102</v>
      </c>
      <c r="I144" s="77">
        <v>2668.97</v>
      </c>
      <c r="J144" s="77">
        <v>279.10000000000002</v>
      </c>
      <c r="K144" s="77">
        <v>0</v>
      </c>
      <c r="L144" s="77">
        <v>7.4490952699999999</v>
      </c>
      <c r="M144" s="78">
        <v>0</v>
      </c>
      <c r="N144" s="78">
        <v>5.0000000000000001E-4</v>
      </c>
      <c r="O144" s="78">
        <v>1E-4</v>
      </c>
    </row>
    <row r="145" spans="2:15">
      <c r="B145" t="s">
        <v>1431</v>
      </c>
      <c r="C145" t="s">
        <v>1432</v>
      </c>
      <c r="D145" t="s">
        <v>100</v>
      </c>
      <c r="E145" t="s">
        <v>123</v>
      </c>
      <c r="F145" t="s">
        <v>1433</v>
      </c>
      <c r="G145" t="s">
        <v>479</v>
      </c>
      <c r="H145" t="s">
        <v>102</v>
      </c>
      <c r="I145" s="77">
        <v>161.16999999999999</v>
      </c>
      <c r="J145" s="77">
        <v>5515</v>
      </c>
      <c r="K145" s="77">
        <v>9.6699999999999994E-2</v>
      </c>
      <c r="L145" s="77">
        <v>8.9852255000000003</v>
      </c>
      <c r="M145" s="78">
        <v>0</v>
      </c>
      <c r="N145" s="78">
        <v>5.9999999999999995E-4</v>
      </c>
      <c r="O145" s="78">
        <v>1E-4</v>
      </c>
    </row>
    <row r="146" spans="2:15">
      <c r="B146" t="s">
        <v>1434</v>
      </c>
      <c r="C146" t="s">
        <v>1435</v>
      </c>
      <c r="D146" t="s">
        <v>100</v>
      </c>
      <c r="E146" t="s">
        <v>123</v>
      </c>
      <c r="F146" t="s">
        <v>1436</v>
      </c>
      <c r="G146" t="s">
        <v>479</v>
      </c>
      <c r="H146" t="s">
        <v>102</v>
      </c>
      <c r="I146" s="77">
        <v>631.99</v>
      </c>
      <c r="J146" s="77">
        <v>1053</v>
      </c>
      <c r="K146" s="77">
        <v>0</v>
      </c>
      <c r="L146" s="77">
        <v>6.6548546999999996</v>
      </c>
      <c r="M146" s="78">
        <v>0</v>
      </c>
      <c r="N146" s="78">
        <v>5.0000000000000001E-4</v>
      </c>
      <c r="O146" s="78">
        <v>1E-4</v>
      </c>
    </row>
    <row r="147" spans="2:15">
      <c r="B147" t="s">
        <v>1437</v>
      </c>
      <c r="C147" t="s">
        <v>1438</v>
      </c>
      <c r="D147" t="s">
        <v>100</v>
      </c>
      <c r="E147" t="s">
        <v>123</v>
      </c>
      <c r="F147" t="s">
        <v>1439</v>
      </c>
      <c r="G147" t="s">
        <v>1136</v>
      </c>
      <c r="H147" t="s">
        <v>102</v>
      </c>
      <c r="I147" s="77">
        <v>377.87</v>
      </c>
      <c r="J147" s="77">
        <v>1966</v>
      </c>
      <c r="K147" s="77">
        <v>0.42475000000000002</v>
      </c>
      <c r="L147" s="77">
        <v>7.8536742000000004</v>
      </c>
      <c r="M147" s="78">
        <v>0</v>
      </c>
      <c r="N147" s="78">
        <v>5.0000000000000001E-4</v>
      </c>
      <c r="O147" s="78">
        <v>1E-4</v>
      </c>
    </row>
    <row r="148" spans="2:15">
      <c r="B148" t="s">
        <v>1440</v>
      </c>
      <c r="C148" t="s">
        <v>1441</v>
      </c>
      <c r="D148" t="s">
        <v>100</v>
      </c>
      <c r="E148" t="s">
        <v>123</v>
      </c>
      <c r="F148" t="s">
        <v>1442</v>
      </c>
      <c r="G148" t="s">
        <v>1136</v>
      </c>
      <c r="H148" t="s">
        <v>102</v>
      </c>
      <c r="I148" s="77">
        <v>15.94</v>
      </c>
      <c r="J148" s="77">
        <v>14700</v>
      </c>
      <c r="K148" s="77">
        <v>0</v>
      </c>
      <c r="L148" s="77">
        <v>2.3431799999999998</v>
      </c>
      <c r="M148" s="78">
        <v>0</v>
      </c>
      <c r="N148" s="78">
        <v>2.0000000000000001E-4</v>
      </c>
      <c r="O148" s="78">
        <v>0</v>
      </c>
    </row>
    <row r="149" spans="2:15">
      <c r="B149" t="s">
        <v>1443</v>
      </c>
      <c r="C149" t="s">
        <v>1444</v>
      </c>
      <c r="D149" t="s">
        <v>100</v>
      </c>
      <c r="E149" t="s">
        <v>123</v>
      </c>
      <c r="F149" t="s">
        <v>1445</v>
      </c>
      <c r="G149" t="s">
        <v>1136</v>
      </c>
      <c r="H149" t="s">
        <v>102</v>
      </c>
      <c r="I149" s="77">
        <v>275.10000000000002</v>
      </c>
      <c r="J149" s="77">
        <v>8299</v>
      </c>
      <c r="K149" s="77">
        <v>0</v>
      </c>
      <c r="L149" s="77">
        <v>22.830549000000001</v>
      </c>
      <c r="M149" s="78">
        <v>0</v>
      </c>
      <c r="N149" s="78">
        <v>1.6000000000000001E-3</v>
      </c>
      <c r="O149" s="78">
        <v>2.0000000000000001E-4</v>
      </c>
    </row>
    <row r="150" spans="2:15">
      <c r="B150" t="s">
        <v>1446</v>
      </c>
      <c r="C150" t="s">
        <v>1447</v>
      </c>
      <c r="D150" t="s">
        <v>100</v>
      </c>
      <c r="E150" t="s">
        <v>123</v>
      </c>
      <c r="F150" t="s">
        <v>1448</v>
      </c>
      <c r="G150" t="s">
        <v>1449</v>
      </c>
      <c r="H150" t="s">
        <v>102</v>
      </c>
      <c r="I150" s="77">
        <v>523.82000000000005</v>
      </c>
      <c r="J150" s="77">
        <v>738.2</v>
      </c>
      <c r="K150" s="77">
        <v>0</v>
      </c>
      <c r="L150" s="77">
        <v>3.86683924</v>
      </c>
      <c r="M150" s="78">
        <v>0</v>
      </c>
      <c r="N150" s="78">
        <v>2.9999999999999997E-4</v>
      </c>
      <c r="O150" s="78">
        <v>0</v>
      </c>
    </row>
    <row r="151" spans="2:15">
      <c r="B151" t="s">
        <v>1450</v>
      </c>
      <c r="C151" t="s">
        <v>1451</v>
      </c>
      <c r="D151" t="s">
        <v>100</v>
      </c>
      <c r="E151" t="s">
        <v>123</v>
      </c>
      <c r="F151" t="s">
        <v>1452</v>
      </c>
      <c r="G151" t="s">
        <v>647</v>
      </c>
      <c r="H151" t="s">
        <v>102</v>
      </c>
      <c r="I151" s="77">
        <v>259.95999999999998</v>
      </c>
      <c r="J151" s="77">
        <v>6895</v>
      </c>
      <c r="K151" s="77">
        <v>0</v>
      </c>
      <c r="L151" s="77">
        <v>17.924242</v>
      </c>
      <c r="M151" s="78">
        <v>0</v>
      </c>
      <c r="N151" s="78">
        <v>1.1999999999999999E-3</v>
      </c>
      <c r="O151" s="78">
        <v>2.0000000000000001E-4</v>
      </c>
    </row>
    <row r="152" spans="2:15">
      <c r="B152" t="s">
        <v>1453</v>
      </c>
      <c r="C152" t="s">
        <v>1454</v>
      </c>
      <c r="D152" t="s">
        <v>100</v>
      </c>
      <c r="E152" t="s">
        <v>123</v>
      </c>
      <c r="F152" t="s">
        <v>1455</v>
      </c>
      <c r="G152" t="s">
        <v>732</v>
      </c>
      <c r="H152" t="s">
        <v>102</v>
      </c>
      <c r="I152" s="77">
        <v>773.64</v>
      </c>
      <c r="J152" s="77">
        <v>542.5</v>
      </c>
      <c r="K152" s="77">
        <v>0</v>
      </c>
      <c r="L152" s="77">
        <v>4.1969969999999996</v>
      </c>
      <c r="M152" s="78">
        <v>0</v>
      </c>
      <c r="N152" s="78">
        <v>2.9999999999999997E-4</v>
      </c>
      <c r="O152" s="78">
        <v>0</v>
      </c>
    </row>
    <row r="153" spans="2:15">
      <c r="B153" t="s">
        <v>1456</v>
      </c>
      <c r="C153" t="s">
        <v>1457</v>
      </c>
      <c r="D153" t="s">
        <v>100</v>
      </c>
      <c r="E153" t="s">
        <v>123</v>
      </c>
      <c r="F153" t="s">
        <v>1458</v>
      </c>
      <c r="G153" t="s">
        <v>732</v>
      </c>
      <c r="H153" t="s">
        <v>102</v>
      </c>
      <c r="I153" s="77">
        <v>2669.05</v>
      </c>
      <c r="J153" s="77">
        <v>192.8</v>
      </c>
      <c r="K153" s="77">
        <v>0</v>
      </c>
      <c r="L153" s="77">
        <v>5.1459283999999998</v>
      </c>
      <c r="M153" s="78">
        <v>0</v>
      </c>
      <c r="N153" s="78">
        <v>4.0000000000000002E-4</v>
      </c>
      <c r="O153" s="78">
        <v>1E-4</v>
      </c>
    </row>
    <row r="154" spans="2:15">
      <c r="B154" t="s">
        <v>1459</v>
      </c>
      <c r="C154" t="s">
        <v>1460</v>
      </c>
      <c r="D154" t="s">
        <v>100</v>
      </c>
      <c r="E154" t="s">
        <v>123</v>
      </c>
      <c r="F154" t="s">
        <v>1461</v>
      </c>
      <c r="G154" t="s">
        <v>732</v>
      </c>
      <c r="H154" t="s">
        <v>102</v>
      </c>
      <c r="I154" s="77">
        <v>1024.83</v>
      </c>
      <c r="J154" s="77">
        <v>759.4</v>
      </c>
      <c r="K154" s="77">
        <v>0</v>
      </c>
      <c r="L154" s="77">
        <v>7.7825590199999999</v>
      </c>
      <c r="M154" s="78">
        <v>0</v>
      </c>
      <c r="N154" s="78">
        <v>5.0000000000000001E-4</v>
      </c>
      <c r="O154" s="78">
        <v>1E-4</v>
      </c>
    </row>
    <row r="155" spans="2:15">
      <c r="B155" t="s">
        <v>1462</v>
      </c>
      <c r="C155" t="s">
        <v>1463</v>
      </c>
      <c r="D155" t="s">
        <v>100</v>
      </c>
      <c r="E155" t="s">
        <v>123</v>
      </c>
      <c r="F155" t="s">
        <v>1464</v>
      </c>
      <c r="G155" t="s">
        <v>770</v>
      </c>
      <c r="H155" t="s">
        <v>102</v>
      </c>
      <c r="I155" s="77">
        <v>215.05</v>
      </c>
      <c r="J155" s="77">
        <v>9300</v>
      </c>
      <c r="K155" s="77">
        <v>0</v>
      </c>
      <c r="L155" s="77">
        <v>19.999649999999999</v>
      </c>
      <c r="M155" s="78">
        <v>0</v>
      </c>
      <c r="N155" s="78">
        <v>1.4E-3</v>
      </c>
      <c r="O155" s="78">
        <v>2.0000000000000001E-4</v>
      </c>
    </row>
    <row r="156" spans="2:15">
      <c r="B156" t="s">
        <v>1465</v>
      </c>
      <c r="C156" t="s">
        <v>1466</v>
      </c>
      <c r="D156" t="s">
        <v>100</v>
      </c>
      <c r="E156" t="s">
        <v>123</v>
      </c>
      <c r="F156" t="s">
        <v>1467</v>
      </c>
      <c r="G156" t="s">
        <v>770</v>
      </c>
      <c r="H156" t="s">
        <v>102</v>
      </c>
      <c r="I156" s="77">
        <v>2901.14</v>
      </c>
      <c r="J156" s="77">
        <v>424.7</v>
      </c>
      <c r="K156" s="77">
        <v>0</v>
      </c>
      <c r="L156" s="77">
        <v>12.321141580000001</v>
      </c>
      <c r="M156" s="78">
        <v>0</v>
      </c>
      <c r="N156" s="78">
        <v>8.0000000000000004E-4</v>
      </c>
      <c r="O156" s="78">
        <v>1E-4</v>
      </c>
    </row>
    <row r="157" spans="2:15">
      <c r="B157" t="s">
        <v>1468</v>
      </c>
      <c r="C157" t="s">
        <v>1469</v>
      </c>
      <c r="D157" t="s">
        <v>100</v>
      </c>
      <c r="E157" t="s">
        <v>123</v>
      </c>
      <c r="F157" t="s">
        <v>1470</v>
      </c>
      <c r="G157" t="s">
        <v>770</v>
      </c>
      <c r="H157" t="s">
        <v>102</v>
      </c>
      <c r="I157" s="77">
        <v>45.26</v>
      </c>
      <c r="J157" s="77">
        <v>18850</v>
      </c>
      <c r="K157" s="77">
        <v>0</v>
      </c>
      <c r="L157" s="77">
        <v>8.5315100000000008</v>
      </c>
      <c r="M157" s="78">
        <v>0</v>
      </c>
      <c r="N157" s="78">
        <v>5.9999999999999995E-4</v>
      </c>
      <c r="O157" s="78">
        <v>1E-4</v>
      </c>
    </row>
    <row r="158" spans="2:15">
      <c r="B158" t="s">
        <v>1471</v>
      </c>
      <c r="C158" t="s">
        <v>1472</v>
      </c>
      <c r="D158" t="s">
        <v>100</v>
      </c>
      <c r="E158" t="s">
        <v>123</v>
      </c>
      <c r="F158" t="s">
        <v>1473</v>
      </c>
      <c r="G158" t="s">
        <v>770</v>
      </c>
      <c r="H158" t="s">
        <v>102</v>
      </c>
      <c r="I158" s="77">
        <v>326.64999999999998</v>
      </c>
      <c r="J158" s="77">
        <v>226</v>
      </c>
      <c r="K158" s="77">
        <v>0</v>
      </c>
      <c r="L158" s="77">
        <v>0.73822900000000002</v>
      </c>
      <c r="M158" s="78">
        <v>0</v>
      </c>
      <c r="N158" s="78">
        <v>1E-4</v>
      </c>
      <c r="O158" s="78">
        <v>0</v>
      </c>
    </row>
    <row r="159" spans="2:15">
      <c r="B159" t="s">
        <v>1474</v>
      </c>
      <c r="C159" t="s">
        <v>1475</v>
      </c>
      <c r="D159" t="s">
        <v>100</v>
      </c>
      <c r="E159" t="s">
        <v>123</v>
      </c>
      <c r="F159" t="s">
        <v>1476</v>
      </c>
      <c r="G159" t="s">
        <v>615</v>
      </c>
      <c r="H159" t="s">
        <v>102</v>
      </c>
      <c r="I159" s="77">
        <v>3158.71</v>
      </c>
      <c r="J159" s="77">
        <v>435.2</v>
      </c>
      <c r="K159" s="77">
        <v>0</v>
      </c>
      <c r="L159" s="77">
        <v>13.74670592</v>
      </c>
      <c r="M159" s="78">
        <v>0</v>
      </c>
      <c r="N159" s="78">
        <v>8.9999999999999998E-4</v>
      </c>
      <c r="O159" s="78">
        <v>1E-4</v>
      </c>
    </row>
    <row r="160" spans="2:15">
      <c r="B160" t="s">
        <v>1477</v>
      </c>
      <c r="C160" t="s">
        <v>1478</v>
      </c>
      <c r="D160" t="s">
        <v>100</v>
      </c>
      <c r="E160" t="s">
        <v>123</v>
      </c>
      <c r="F160" t="s">
        <v>826</v>
      </c>
      <c r="G160" t="s">
        <v>350</v>
      </c>
      <c r="H160" t="s">
        <v>102</v>
      </c>
      <c r="I160" s="77">
        <v>3578.07</v>
      </c>
      <c r="J160" s="77">
        <v>470.9</v>
      </c>
      <c r="K160" s="77">
        <v>0</v>
      </c>
      <c r="L160" s="77">
        <v>16.849131629999999</v>
      </c>
      <c r="M160" s="78">
        <v>1E-4</v>
      </c>
      <c r="N160" s="78">
        <v>1.1999999999999999E-3</v>
      </c>
      <c r="O160" s="78">
        <v>2.0000000000000001E-4</v>
      </c>
    </row>
    <row r="161" spans="2:15">
      <c r="B161" t="s">
        <v>1479</v>
      </c>
      <c r="C161" t="s">
        <v>1480</v>
      </c>
      <c r="D161" t="s">
        <v>100</v>
      </c>
      <c r="E161" t="s">
        <v>123</v>
      </c>
      <c r="F161" t="s">
        <v>1481</v>
      </c>
      <c r="G161" t="s">
        <v>1482</v>
      </c>
      <c r="H161" t="s">
        <v>102</v>
      </c>
      <c r="I161" s="77">
        <v>7797.36</v>
      </c>
      <c r="J161" s="77">
        <v>165.9</v>
      </c>
      <c r="K161" s="77">
        <v>0</v>
      </c>
      <c r="L161" s="77">
        <v>12.93582024</v>
      </c>
      <c r="M161" s="78">
        <v>0</v>
      </c>
      <c r="N161" s="78">
        <v>8.9999999999999998E-4</v>
      </c>
      <c r="O161" s="78">
        <v>1E-4</v>
      </c>
    </row>
    <row r="162" spans="2:15">
      <c r="B162" t="s">
        <v>1483</v>
      </c>
      <c r="C162" t="s">
        <v>1484</v>
      </c>
      <c r="D162" t="s">
        <v>100</v>
      </c>
      <c r="E162" t="s">
        <v>123</v>
      </c>
      <c r="F162" t="s">
        <v>1485</v>
      </c>
      <c r="G162" t="s">
        <v>1486</v>
      </c>
      <c r="H162" t="s">
        <v>102</v>
      </c>
      <c r="I162" s="77">
        <v>2314.56</v>
      </c>
      <c r="J162" s="77">
        <v>669.3</v>
      </c>
      <c r="K162" s="77">
        <v>0</v>
      </c>
      <c r="L162" s="77">
        <v>15.49135008</v>
      </c>
      <c r="M162" s="78">
        <v>0</v>
      </c>
      <c r="N162" s="78">
        <v>1.1000000000000001E-3</v>
      </c>
      <c r="O162" s="78">
        <v>2.0000000000000001E-4</v>
      </c>
    </row>
    <row r="163" spans="2:15">
      <c r="B163" t="s">
        <v>1487</v>
      </c>
      <c r="C163" t="s">
        <v>1488</v>
      </c>
      <c r="D163" t="s">
        <v>100</v>
      </c>
      <c r="E163" t="s">
        <v>123</v>
      </c>
      <c r="F163" t="s">
        <v>1489</v>
      </c>
      <c r="G163" t="s">
        <v>125</v>
      </c>
      <c r="H163" t="s">
        <v>102</v>
      </c>
      <c r="I163" s="77">
        <v>15.07</v>
      </c>
      <c r="J163" s="77">
        <v>7518</v>
      </c>
      <c r="K163" s="77">
        <v>0</v>
      </c>
      <c r="L163" s="77">
        <v>1.1329625999999999</v>
      </c>
      <c r="M163" s="78">
        <v>0</v>
      </c>
      <c r="N163" s="78">
        <v>1E-4</v>
      </c>
      <c r="O163" s="78">
        <v>0</v>
      </c>
    </row>
    <row r="164" spans="2:15">
      <c r="B164" t="s">
        <v>1490</v>
      </c>
      <c r="C164" t="s">
        <v>1491</v>
      </c>
      <c r="D164" t="s">
        <v>100</v>
      </c>
      <c r="E164" t="s">
        <v>123</v>
      </c>
      <c r="F164" t="s">
        <v>1492</v>
      </c>
      <c r="G164" t="s">
        <v>125</v>
      </c>
      <c r="H164" t="s">
        <v>102</v>
      </c>
      <c r="I164" s="77">
        <v>2601.56</v>
      </c>
      <c r="J164" s="77">
        <v>129.69999999999999</v>
      </c>
      <c r="K164" s="77">
        <v>0</v>
      </c>
      <c r="L164" s="77">
        <v>3.37422332</v>
      </c>
      <c r="M164" s="78">
        <v>0</v>
      </c>
      <c r="N164" s="78">
        <v>2.0000000000000001E-4</v>
      </c>
      <c r="O164" s="78">
        <v>0</v>
      </c>
    </row>
    <row r="165" spans="2:15">
      <c r="B165" t="s">
        <v>1493</v>
      </c>
      <c r="C165" t="s">
        <v>1494</v>
      </c>
      <c r="D165" t="s">
        <v>100</v>
      </c>
      <c r="E165" t="s">
        <v>123</v>
      </c>
      <c r="F165" t="s">
        <v>1495</v>
      </c>
      <c r="G165" t="s">
        <v>125</v>
      </c>
      <c r="H165" t="s">
        <v>102</v>
      </c>
      <c r="I165" s="77">
        <v>655.21</v>
      </c>
      <c r="J165" s="77">
        <v>372.1</v>
      </c>
      <c r="K165" s="77">
        <v>0</v>
      </c>
      <c r="L165" s="77">
        <v>2.43803641</v>
      </c>
      <c r="M165" s="78">
        <v>0</v>
      </c>
      <c r="N165" s="78">
        <v>2.0000000000000001E-4</v>
      </c>
      <c r="O165" s="78">
        <v>0</v>
      </c>
    </row>
    <row r="166" spans="2:15">
      <c r="B166" t="s">
        <v>1496</v>
      </c>
      <c r="C166" t="s">
        <v>1497</v>
      </c>
      <c r="D166" t="s">
        <v>100</v>
      </c>
      <c r="E166" t="s">
        <v>123</v>
      </c>
      <c r="F166" t="s">
        <v>1498</v>
      </c>
      <c r="G166" t="s">
        <v>125</v>
      </c>
      <c r="H166" t="s">
        <v>102</v>
      </c>
      <c r="I166" s="77">
        <v>212.75</v>
      </c>
      <c r="J166" s="77">
        <v>540</v>
      </c>
      <c r="K166" s="77">
        <v>0</v>
      </c>
      <c r="L166" s="77">
        <v>1.1488499999999999</v>
      </c>
      <c r="M166" s="78">
        <v>0</v>
      </c>
      <c r="N166" s="78">
        <v>1E-4</v>
      </c>
      <c r="O166" s="78">
        <v>0</v>
      </c>
    </row>
    <row r="167" spans="2:15">
      <c r="B167" t="s">
        <v>1499</v>
      </c>
      <c r="C167" t="s">
        <v>1500</v>
      </c>
      <c r="D167" t="s">
        <v>100</v>
      </c>
      <c r="E167" t="s">
        <v>123</v>
      </c>
      <c r="F167" t="s">
        <v>1501</v>
      </c>
      <c r="G167" t="s">
        <v>125</v>
      </c>
      <c r="H167" t="s">
        <v>102</v>
      </c>
      <c r="I167" s="77">
        <v>1734.27</v>
      </c>
      <c r="J167" s="77">
        <v>241</v>
      </c>
      <c r="K167" s="77">
        <v>0</v>
      </c>
      <c r="L167" s="77">
        <v>4.1795907000000003</v>
      </c>
      <c r="M167" s="78">
        <v>0</v>
      </c>
      <c r="N167" s="78">
        <v>2.9999999999999997E-4</v>
      </c>
      <c r="O167" s="78">
        <v>0</v>
      </c>
    </row>
    <row r="168" spans="2:15">
      <c r="B168" t="s">
        <v>1502</v>
      </c>
      <c r="C168" t="s">
        <v>1503</v>
      </c>
      <c r="D168" t="s">
        <v>100</v>
      </c>
      <c r="E168" t="s">
        <v>123</v>
      </c>
      <c r="F168" t="s">
        <v>1504</v>
      </c>
      <c r="G168" t="s">
        <v>1291</v>
      </c>
      <c r="H168" t="s">
        <v>102</v>
      </c>
      <c r="I168" s="77">
        <v>653.25</v>
      </c>
      <c r="J168" s="77">
        <v>171.5</v>
      </c>
      <c r="K168" s="77">
        <v>0</v>
      </c>
      <c r="L168" s="77">
        <v>1.1203237500000001</v>
      </c>
      <c r="M168" s="78">
        <v>0</v>
      </c>
      <c r="N168" s="78">
        <v>1E-4</v>
      </c>
      <c r="O168" s="78">
        <v>0</v>
      </c>
    </row>
    <row r="169" spans="2:15">
      <c r="B169" t="s">
        <v>1505</v>
      </c>
      <c r="C169" t="s">
        <v>1506</v>
      </c>
      <c r="D169" t="s">
        <v>100</v>
      </c>
      <c r="E169" t="s">
        <v>123</v>
      </c>
      <c r="F169" t="s">
        <v>1507</v>
      </c>
      <c r="G169" t="s">
        <v>1291</v>
      </c>
      <c r="H169" t="s">
        <v>102</v>
      </c>
      <c r="I169" s="77">
        <v>2712.34</v>
      </c>
      <c r="J169" s="77">
        <v>17.600000000000001</v>
      </c>
      <c r="K169" s="77">
        <v>0</v>
      </c>
      <c r="L169" s="77">
        <v>0.47737183999999999</v>
      </c>
      <c r="M169" s="78">
        <v>0</v>
      </c>
      <c r="N169" s="78">
        <v>0</v>
      </c>
      <c r="O169" s="78">
        <v>0</v>
      </c>
    </row>
    <row r="170" spans="2:15">
      <c r="B170" t="s">
        <v>1508</v>
      </c>
      <c r="C170" t="s">
        <v>1509</v>
      </c>
      <c r="D170" t="s">
        <v>100</v>
      </c>
      <c r="E170" t="s">
        <v>123</v>
      </c>
      <c r="F170" t="s">
        <v>1510</v>
      </c>
      <c r="G170" t="s">
        <v>1291</v>
      </c>
      <c r="H170" t="s">
        <v>102</v>
      </c>
      <c r="I170" s="77">
        <v>434.7</v>
      </c>
      <c r="J170" s="77">
        <v>591.1</v>
      </c>
      <c r="K170" s="77">
        <v>0</v>
      </c>
      <c r="L170" s="77">
        <v>2.5695117000000001</v>
      </c>
      <c r="M170" s="78">
        <v>0</v>
      </c>
      <c r="N170" s="78">
        <v>2.0000000000000001E-4</v>
      </c>
      <c r="O170" s="78">
        <v>0</v>
      </c>
    </row>
    <row r="171" spans="2:15">
      <c r="B171" t="s">
        <v>1511</v>
      </c>
      <c r="C171" t="s">
        <v>1512</v>
      </c>
      <c r="D171" t="s">
        <v>100</v>
      </c>
      <c r="E171" t="s">
        <v>123</v>
      </c>
      <c r="F171" t="s">
        <v>1513</v>
      </c>
      <c r="G171" t="s">
        <v>1295</v>
      </c>
      <c r="H171" t="s">
        <v>102</v>
      </c>
      <c r="I171" s="77">
        <v>1629.54</v>
      </c>
      <c r="J171" s="77">
        <v>93.6</v>
      </c>
      <c r="K171" s="77">
        <v>0</v>
      </c>
      <c r="L171" s="77">
        <v>1.5252494400000001</v>
      </c>
      <c r="M171" s="78">
        <v>0</v>
      </c>
      <c r="N171" s="78">
        <v>1E-4</v>
      </c>
      <c r="O171" s="78">
        <v>0</v>
      </c>
    </row>
    <row r="172" spans="2:15">
      <c r="B172" t="s">
        <v>1514</v>
      </c>
      <c r="C172" t="s">
        <v>1515</v>
      </c>
      <c r="D172" t="s">
        <v>100</v>
      </c>
      <c r="E172" t="s">
        <v>123</v>
      </c>
      <c r="F172" t="s">
        <v>1516</v>
      </c>
      <c r="G172" t="s">
        <v>1295</v>
      </c>
      <c r="H172" t="s">
        <v>102</v>
      </c>
      <c r="I172" s="77">
        <v>1083.6199999999999</v>
      </c>
      <c r="J172" s="77">
        <v>268</v>
      </c>
      <c r="K172" s="77">
        <v>0</v>
      </c>
      <c r="L172" s="77">
        <v>2.9041016000000002</v>
      </c>
      <c r="M172" s="78">
        <v>0</v>
      </c>
      <c r="N172" s="78">
        <v>2.0000000000000001E-4</v>
      </c>
      <c r="O172" s="78">
        <v>0</v>
      </c>
    </row>
    <row r="173" spans="2:15">
      <c r="B173" t="s">
        <v>1517</v>
      </c>
      <c r="C173" t="s">
        <v>1518</v>
      </c>
      <c r="D173" t="s">
        <v>100</v>
      </c>
      <c r="E173" t="s">
        <v>123</v>
      </c>
      <c r="F173" t="s">
        <v>1519</v>
      </c>
      <c r="G173" t="s">
        <v>1295</v>
      </c>
      <c r="H173" t="s">
        <v>102</v>
      </c>
      <c r="I173" s="77">
        <v>1441.41</v>
      </c>
      <c r="J173" s="77">
        <v>716.9</v>
      </c>
      <c r="K173" s="77">
        <v>0</v>
      </c>
      <c r="L173" s="77">
        <v>10.333468290000001</v>
      </c>
      <c r="M173" s="78">
        <v>0</v>
      </c>
      <c r="N173" s="78">
        <v>6.9999999999999999E-4</v>
      </c>
      <c r="O173" s="78">
        <v>1E-4</v>
      </c>
    </row>
    <row r="174" spans="2:15">
      <c r="B174" t="s">
        <v>1520</v>
      </c>
      <c r="C174" t="s">
        <v>1521</v>
      </c>
      <c r="D174" t="s">
        <v>100</v>
      </c>
      <c r="E174" t="s">
        <v>123</v>
      </c>
      <c r="F174" t="s">
        <v>1522</v>
      </c>
      <c r="G174" t="s">
        <v>127</v>
      </c>
      <c r="H174" t="s">
        <v>102</v>
      </c>
      <c r="I174" s="77">
        <v>1407.08</v>
      </c>
      <c r="J174" s="77">
        <v>426.8</v>
      </c>
      <c r="K174" s="77">
        <v>0</v>
      </c>
      <c r="L174" s="77">
        <v>6.0054174400000004</v>
      </c>
      <c r="M174" s="78">
        <v>0</v>
      </c>
      <c r="N174" s="78">
        <v>4.0000000000000002E-4</v>
      </c>
      <c r="O174" s="78">
        <v>1E-4</v>
      </c>
    </row>
    <row r="175" spans="2:15">
      <c r="B175" t="s">
        <v>1523</v>
      </c>
      <c r="C175" t="s">
        <v>1524</v>
      </c>
      <c r="D175" t="s">
        <v>100</v>
      </c>
      <c r="E175" t="s">
        <v>123</v>
      </c>
      <c r="F175" t="s">
        <v>1525</v>
      </c>
      <c r="G175" t="s">
        <v>127</v>
      </c>
      <c r="H175" t="s">
        <v>102</v>
      </c>
      <c r="I175" s="77">
        <v>618.74</v>
      </c>
      <c r="J175" s="77">
        <v>2113</v>
      </c>
      <c r="K175" s="77">
        <v>0</v>
      </c>
      <c r="L175" s="77">
        <v>13.073976200000001</v>
      </c>
      <c r="M175" s="78">
        <v>0</v>
      </c>
      <c r="N175" s="78">
        <v>8.9999999999999998E-4</v>
      </c>
      <c r="O175" s="78">
        <v>1E-4</v>
      </c>
    </row>
    <row r="176" spans="2:15">
      <c r="B176" t="s">
        <v>1526</v>
      </c>
      <c r="C176" t="s">
        <v>1527</v>
      </c>
      <c r="D176" t="s">
        <v>100</v>
      </c>
      <c r="E176" t="s">
        <v>123</v>
      </c>
      <c r="F176" t="s">
        <v>1528</v>
      </c>
      <c r="G176" t="s">
        <v>127</v>
      </c>
      <c r="H176" t="s">
        <v>102</v>
      </c>
      <c r="I176" s="77">
        <v>236.8</v>
      </c>
      <c r="J176" s="77">
        <v>1870</v>
      </c>
      <c r="K176" s="77">
        <v>0</v>
      </c>
      <c r="L176" s="77">
        <v>4.4281600000000001</v>
      </c>
      <c r="M176" s="78">
        <v>0</v>
      </c>
      <c r="N176" s="78">
        <v>2.9999999999999997E-4</v>
      </c>
      <c r="O176" s="78">
        <v>0</v>
      </c>
    </row>
    <row r="177" spans="2:15">
      <c r="B177" t="s">
        <v>1529</v>
      </c>
      <c r="C177" t="s">
        <v>1530</v>
      </c>
      <c r="D177" t="s">
        <v>100</v>
      </c>
      <c r="E177" t="s">
        <v>123</v>
      </c>
      <c r="F177" t="s">
        <v>1531</v>
      </c>
      <c r="G177" t="s">
        <v>127</v>
      </c>
      <c r="H177" t="s">
        <v>102</v>
      </c>
      <c r="I177" s="77">
        <v>2514.3200000000002</v>
      </c>
      <c r="J177" s="77">
        <v>405.3</v>
      </c>
      <c r="K177" s="77">
        <v>0</v>
      </c>
      <c r="L177" s="77">
        <v>10.19053896</v>
      </c>
      <c r="M177" s="78">
        <v>0</v>
      </c>
      <c r="N177" s="78">
        <v>6.9999999999999999E-4</v>
      </c>
      <c r="O177" s="78">
        <v>1E-4</v>
      </c>
    </row>
    <row r="178" spans="2:15">
      <c r="B178" t="s">
        <v>1532</v>
      </c>
      <c r="C178" t="s">
        <v>1533</v>
      </c>
      <c r="D178" t="s">
        <v>100</v>
      </c>
      <c r="E178" t="s">
        <v>123</v>
      </c>
      <c r="F178" t="s">
        <v>1534</v>
      </c>
      <c r="G178" t="s">
        <v>127</v>
      </c>
      <c r="H178" t="s">
        <v>102</v>
      </c>
      <c r="I178" s="77">
        <v>3649.23</v>
      </c>
      <c r="J178" s="77">
        <v>500.1</v>
      </c>
      <c r="K178" s="77">
        <v>0</v>
      </c>
      <c r="L178" s="77">
        <v>18.249799230000001</v>
      </c>
      <c r="M178" s="78">
        <v>0</v>
      </c>
      <c r="N178" s="78">
        <v>1.2999999999999999E-3</v>
      </c>
      <c r="O178" s="78">
        <v>2.0000000000000001E-4</v>
      </c>
    </row>
    <row r="179" spans="2:15">
      <c r="B179" t="s">
        <v>1535</v>
      </c>
      <c r="C179" t="s">
        <v>1536</v>
      </c>
      <c r="D179" t="s">
        <v>100</v>
      </c>
      <c r="E179" t="s">
        <v>123</v>
      </c>
      <c r="F179" t="s">
        <v>1537</v>
      </c>
      <c r="G179" t="s">
        <v>127</v>
      </c>
      <c r="H179" t="s">
        <v>102</v>
      </c>
      <c r="I179" s="77">
        <v>378.19</v>
      </c>
      <c r="J179" s="77">
        <v>1493</v>
      </c>
      <c r="K179" s="77">
        <v>0</v>
      </c>
      <c r="L179" s="77">
        <v>5.6463767000000002</v>
      </c>
      <c r="M179" s="78">
        <v>0</v>
      </c>
      <c r="N179" s="78">
        <v>4.0000000000000002E-4</v>
      </c>
      <c r="O179" s="78">
        <v>1E-4</v>
      </c>
    </row>
    <row r="180" spans="2:15">
      <c r="B180" t="s">
        <v>1538</v>
      </c>
      <c r="C180" t="s">
        <v>1539</v>
      </c>
      <c r="D180" t="s">
        <v>100</v>
      </c>
      <c r="E180" t="s">
        <v>123</v>
      </c>
      <c r="F180" t="s">
        <v>1540</v>
      </c>
      <c r="G180" t="s">
        <v>129</v>
      </c>
      <c r="H180" t="s">
        <v>102</v>
      </c>
      <c r="I180" s="77">
        <v>216.45</v>
      </c>
      <c r="J180" s="77">
        <v>2240</v>
      </c>
      <c r="K180" s="77">
        <v>0</v>
      </c>
      <c r="L180" s="77">
        <v>4.8484800000000003</v>
      </c>
      <c r="M180" s="78">
        <v>0</v>
      </c>
      <c r="N180" s="78">
        <v>2.9999999999999997E-4</v>
      </c>
      <c r="O180" s="78">
        <v>1E-4</v>
      </c>
    </row>
    <row r="181" spans="2:15">
      <c r="B181" t="s">
        <v>1541</v>
      </c>
      <c r="C181" t="s">
        <v>1542</v>
      </c>
      <c r="D181" t="s">
        <v>100</v>
      </c>
      <c r="E181" t="s">
        <v>123</v>
      </c>
      <c r="F181" t="s">
        <v>1543</v>
      </c>
      <c r="G181" t="s">
        <v>129</v>
      </c>
      <c r="H181" t="s">
        <v>102</v>
      </c>
      <c r="I181" s="77">
        <v>4252.75</v>
      </c>
      <c r="J181" s="77">
        <v>53.2</v>
      </c>
      <c r="K181" s="77">
        <v>0</v>
      </c>
      <c r="L181" s="77">
        <v>2.2624629999999999</v>
      </c>
      <c r="M181" s="78">
        <v>0</v>
      </c>
      <c r="N181" s="78">
        <v>2.0000000000000001E-4</v>
      </c>
      <c r="O181" s="78">
        <v>0</v>
      </c>
    </row>
    <row r="182" spans="2:15">
      <c r="B182" t="s">
        <v>1544</v>
      </c>
      <c r="C182" t="s">
        <v>1545</v>
      </c>
      <c r="D182" t="s">
        <v>100</v>
      </c>
      <c r="E182" t="s">
        <v>123</v>
      </c>
      <c r="F182" t="s">
        <v>1546</v>
      </c>
      <c r="G182" t="s">
        <v>129</v>
      </c>
      <c r="H182" t="s">
        <v>102</v>
      </c>
      <c r="I182" s="77">
        <v>606.34</v>
      </c>
      <c r="J182" s="77">
        <v>47.4</v>
      </c>
      <c r="K182" s="77">
        <v>0</v>
      </c>
      <c r="L182" s="77">
        <v>0.28740515999999999</v>
      </c>
      <c r="M182" s="78">
        <v>0</v>
      </c>
      <c r="N182" s="78">
        <v>0</v>
      </c>
      <c r="O182" s="78">
        <v>0</v>
      </c>
    </row>
    <row r="183" spans="2:15">
      <c r="B183" s="79" t="s">
        <v>1547</v>
      </c>
      <c r="E183" s="16"/>
      <c r="F183" s="16"/>
      <c r="G183" s="16"/>
      <c r="I183" s="81">
        <v>0</v>
      </c>
      <c r="K183" s="81">
        <v>0</v>
      </c>
      <c r="L183" s="81">
        <v>0</v>
      </c>
      <c r="N183" s="80">
        <v>0</v>
      </c>
      <c r="O183" s="80">
        <v>0</v>
      </c>
    </row>
    <row r="184" spans="2:15">
      <c r="B184" t="s">
        <v>209</v>
      </c>
      <c r="C184" t="s">
        <v>209</v>
      </c>
      <c r="E184" s="16"/>
      <c r="F184" s="16"/>
      <c r="G184" t="s">
        <v>209</v>
      </c>
      <c r="H184" t="s">
        <v>209</v>
      </c>
      <c r="I184" s="77">
        <v>0</v>
      </c>
      <c r="J184" s="77">
        <v>0</v>
      </c>
      <c r="L184" s="77">
        <v>0</v>
      </c>
      <c r="M184" s="78">
        <v>0</v>
      </c>
      <c r="N184" s="78">
        <v>0</v>
      </c>
      <c r="O184" s="78">
        <v>0</v>
      </c>
    </row>
    <row r="185" spans="2:15">
      <c r="B185" s="79" t="s">
        <v>221</v>
      </c>
      <c r="E185" s="16"/>
      <c r="F185" s="16"/>
      <c r="G185" s="16"/>
      <c r="I185" s="81">
        <v>41392.74</v>
      </c>
      <c r="K185" s="81">
        <v>2.5443500000000001</v>
      </c>
      <c r="L185" s="81">
        <v>4267.7531576144102</v>
      </c>
      <c r="N185" s="80">
        <v>0.29239999999999999</v>
      </c>
      <c r="O185" s="80">
        <v>4.4200000000000003E-2</v>
      </c>
    </row>
    <row r="186" spans="2:15">
      <c r="B186" s="79" t="s">
        <v>315</v>
      </c>
      <c r="E186" s="16"/>
      <c r="F186" s="16"/>
      <c r="G186" s="16"/>
      <c r="I186" s="81">
        <v>21723.38</v>
      </c>
      <c r="K186" s="81">
        <v>0</v>
      </c>
      <c r="L186" s="81">
        <v>1380.2088718810703</v>
      </c>
      <c r="N186" s="80">
        <v>9.4600000000000004E-2</v>
      </c>
      <c r="O186" s="80">
        <v>1.43E-2</v>
      </c>
    </row>
    <row r="187" spans="2:15">
      <c r="B187" t="s">
        <v>1548</v>
      </c>
      <c r="C187" t="s">
        <v>1549</v>
      </c>
      <c r="D187" t="s">
        <v>1550</v>
      </c>
      <c r="E187" t="s">
        <v>835</v>
      </c>
      <c r="F187" t="s">
        <v>1551</v>
      </c>
      <c r="G187" t="s">
        <v>907</v>
      </c>
      <c r="H187" t="s">
        <v>106</v>
      </c>
      <c r="I187" s="77">
        <v>86.13</v>
      </c>
      <c r="J187" s="77">
        <v>4109</v>
      </c>
      <c r="K187" s="77">
        <v>0</v>
      </c>
      <c r="L187" s="77">
        <v>13.6219254633</v>
      </c>
      <c r="M187" s="78">
        <v>0</v>
      </c>
      <c r="N187" s="78">
        <v>8.9999999999999998E-4</v>
      </c>
      <c r="O187" s="78">
        <v>1E-4</v>
      </c>
    </row>
    <row r="188" spans="2:15">
      <c r="B188" t="s">
        <v>1552</v>
      </c>
      <c r="C188" t="s">
        <v>1553</v>
      </c>
      <c r="D188" t="s">
        <v>1554</v>
      </c>
      <c r="E188" t="s">
        <v>835</v>
      </c>
      <c r="F188" t="s">
        <v>1555</v>
      </c>
      <c r="G188" t="s">
        <v>899</v>
      </c>
      <c r="H188" t="s">
        <v>106</v>
      </c>
      <c r="I188" s="77">
        <v>151.08000000000001</v>
      </c>
      <c r="J188" s="77">
        <v>1832</v>
      </c>
      <c r="K188" s="77">
        <v>0</v>
      </c>
      <c r="L188" s="77">
        <v>10.653206774399999</v>
      </c>
      <c r="M188" s="78">
        <v>0</v>
      </c>
      <c r="N188" s="78">
        <v>6.9999999999999999E-4</v>
      </c>
      <c r="O188" s="78">
        <v>1E-4</v>
      </c>
    </row>
    <row r="189" spans="2:15">
      <c r="B189" t="s">
        <v>1556</v>
      </c>
      <c r="C189" t="s">
        <v>1557</v>
      </c>
      <c r="D189" t="s">
        <v>1550</v>
      </c>
      <c r="E189" t="s">
        <v>835</v>
      </c>
      <c r="F189" t="s">
        <v>1558</v>
      </c>
      <c r="G189" t="s">
        <v>942</v>
      </c>
      <c r="H189" t="s">
        <v>106</v>
      </c>
      <c r="I189" s="77">
        <v>113.77</v>
      </c>
      <c r="J189" s="77">
        <v>2381</v>
      </c>
      <c r="K189" s="77">
        <v>0</v>
      </c>
      <c r="L189" s="77">
        <v>10.426416381299999</v>
      </c>
      <c r="M189" s="78">
        <v>0</v>
      </c>
      <c r="N189" s="78">
        <v>6.9999999999999999E-4</v>
      </c>
      <c r="O189" s="78">
        <v>1E-4</v>
      </c>
    </row>
    <row r="190" spans="2:15">
      <c r="B190" t="s">
        <v>1559</v>
      </c>
      <c r="C190" t="s">
        <v>1560</v>
      </c>
      <c r="D190" t="s">
        <v>1550</v>
      </c>
      <c r="E190" t="s">
        <v>835</v>
      </c>
      <c r="F190" t="s">
        <v>1080</v>
      </c>
      <c r="G190" t="s">
        <v>854</v>
      </c>
      <c r="H190" t="s">
        <v>106</v>
      </c>
      <c r="I190" s="77">
        <v>341.21</v>
      </c>
      <c r="J190" s="77">
        <v>6955</v>
      </c>
      <c r="K190" s="77">
        <v>0</v>
      </c>
      <c r="L190" s="77">
        <v>91.341217519500006</v>
      </c>
      <c r="M190" s="78">
        <v>0</v>
      </c>
      <c r="N190" s="78">
        <v>6.3E-3</v>
      </c>
      <c r="O190" s="78">
        <v>8.9999999999999998E-4</v>
      </c>
    </row>
    <row r="191" spans="2:15">
      <c r="B191" t="s">
        <v>1561</v>
      </c>
      <c r="C191" t="s">
        <v>1562</v>
      </c>
      <c r="D191" t="s">
        <v>1554</v>
      </c>
      <c r="E191" t="s">
        <v>835</v>
      </c>
      <c r="F191" t="s">
        <v>1563</v>
      </c>
      <c r="G191" t="s">
        <v>990</v>
      </c>
      <c r="H191" t="s">
        <v>106</v>
      </c>
      <c r="I191" s="77">
        <v>238.27</v>
      </c>
      <c r="J191" s="77">
        <v>3095</v>
      </c>
      <c r="K191" s="77">
        <v>0</v>
      </c>
      <c r="L191" s="77">
        <v>28.3842830685</v>
      </c>
      <c r="M191" s="78">
        <v>0</v>
      </c>
      <c r="N191" s="78">
        <v>1.9E-3</v>
      </c>
      <c r="O191" s="78">
        <v>2.9999999999999997E-4</v>
      </c>
    </row>
    <row r="192" spans="2:15">
      <c r="B192" t="s">
        <v>1564</v>
      </c>
      <c r="C192" t="s">
        <v>1565</v>
      </c>
      <c r="D192" t="s">
        <v>1554</v>
      </c>
      <c r="E192" t="s">
        <v>835</v>
      </c>
      <c r="F192" t="s">
        <v>1566</v>
      </c>
      <c r="G192" t="s">
        <v>987</v>
      </c>
      <c r="H192" t="s">
        <v>106</v>
      </c>
      <c r="I192" s="77">
        <v>396.69</v>
      </c>
      <c r="J192" s="77">
        <v>169</v>
      </c>
      <c r="K192" s="77">
        <v>0</v>
      </c>
      <c r="L192" s="77">
        <v>2.5803930788999998</v>
      </c>
      <c r="M192" s="78">
        <v>0</v>
      </c>
      <c r="N192" s="78">
        <v>2.0000000000000001E-4</v>
      </c>
      <c r="O192" s="78">
        <v>0</v>
      </c>
    </row>
    <row r="193" spans="2:15">
      <c r="B193" t="s">
        <v>1567</v>
      </c>
      <c r="C193" t="s">
        <v>1568</v>
      </c>
      <c r="D193" t="s">
        <v>1554</v>
      </c>
      <c r="E193" t="s">
        <v>835</v>
      </c>
      <c r="F193" t="s">
        <v>1569</v>
      </c>
      <c r="G193" t="s">
        <v>987</v>
      </c>
      <c r="H193" t="s">
        <v>106</v>
      </c>
      <c r="I193" s="77">
        <v>208.98</v>
      </c>
      <c r="J193" s="77">
        <v>1428.9995999999976</v>
      </c>
      <c r="K193" s="77">
        <v>0</v>
      </c>
      <c r="L193" s="77">
        <v>11.4943586283439</v>
      </c>
      <c r="M193" s="78">
        <v>0</v>
      </c>
      <c r="N193" s="78">
        <v>8.0000000000000004E-4</v>
      </c>
      <c r="O193" s="78">
        <v>1E-4</v>
      </c>
    </row>
    <row r="194" spans="2:15">
      <c r="B194" t="s">
        <v>1570</v>
      </c>
      <c r="C194" t="s">
        <v>1571</v>
      </c>
      <c r="D194" t="s">
        <v>1550</v>
      </c>
      <c r="E194" t="s">
        <v>835</v>
      </c>
      <c r="F194" t="s">
        <v>1572</v>
      </c>
      <c r="G194" t="s">
        <v>1573</v>
      </c>
      <c r="H194" t="s">
        <v>106</v>
      </c>
      <c r="I194" s="77">
        <v>155.37</v>
      </c>
      <c r="J194" s="77">
        <v>3884</v>
      </c>
      <c r="K194" s="77">
        <v>0</v>
      </c>
      <c r="L194" s="77">
        <v>23.227063009199998</v>
      </c>
      <c r="M194" s="78">
        <v>0</v>
      </c>
      <c r="N194" s="78">
        <v>1.6000000000000001E-3</v>
      </c>
      <c r="O194" s="78">
        <v>2.0000000000000001E-4</v>
      </c>
    </row>
    <row r="195" spans="2:15">
      <c r="B195" t="s">
        <v>1574</v>
      </c>
      <c r="C195" t="s">
        <v>1575</v>
      </c>
      <c r="D195" t="s">
        <v>1554</v>
      </c>
      <c r="E195" t="s">
        <v>835</v>
      </c>
      <c r="F195" t="s">
        <v>1576</v>
      </c>
      <c r="G195" t="s">
        <v>1577</v>
      </c>
      <c r="H195" t="s">
        <v>106</v>
      </c>
      <c r="I195" s="77">
        <v>147.59</v>
      </c>
      <c r="J195" s="77">
        <v>13074</v>
      </c>
      <c r="K195" s="77">
        <v>0</v>
      </c>
      <c r="L195" s="77">
        <v>74.269982993400006</v>
      </c>
      <c r="M195" s="78">
        <v>0</v>
      </c>
      <c r="N195" s="78">
        <v>5.1000000000000004E-3</v>
      </c>
      <c r="O195" s="78">
        <v>8.0000000000000004E-4</v>
      </c>
    </row>
    <row r="196" spans="2:15">
      <c r="B196" t="s">
        <v>1578</v>
      </c>
      <c r="C196" t="s">
        <v>1579</v>
      </c>
      <c r="D196" t="s">
        <v>1554</v>
      </c>
      <c r="E196" t="s">
        <v>835</v>
      </c>
      <c r="F196" t="s">
        <v>1241</v>
      </c>
      <c r="G196" t="s">
        <v>1577</v>
      </c>
      <c r="H196" t="s">
        <v>106</v>
      </c>
      <c r="I196" s="77">
        <v>363.6</v>
      </c>
      <c r="J196" s="77">
        <v>6371</v>
      </c>
      <c r="K196" s="77">
        <v>0</v>
      </c>
      <c r="L196" s="77">
        <v>89.161915644000004</v>
      </c>
      <c r="M196" s="78">
        <v>0</v>
      </c>
      <c r="N196" s="78">
        <v>6.1000000000000004E-3</v>
      </c>
      <c r="O196" s="78">
        <v>8.9999999999999998E-4</v>
      </c>
    </row>
    <row r="197" spans="2:15">
      <c r="B197" t="s">
        <v>1580</v>
      </c>
      <c r="C197" t="s">
        <v>1581</v>
      </c>
      <c r="D197" t="s">
        <v>1554</v>
      </c>
      <c r="E197" t="s">
        <v>835</v>
      </c>
      <c r="F197" t="s">
        <v>1582</v>
      </c>
      <c r="G197" t="s">
        <v>945</v>
      </c>
      <c r="H197" t="s">
        <v>106</v>
      </c>
      <c r="I197" s="77">
        <v>123.8</v>
      </c>
      <c r="J197" s="77">
        <v>2533</v>
      </c>
      <c r="K197" s="77">
        <v>0</v>
      </c>
      <c r="L197" s="77">
        <v>12.069902045999999</v>
      </c>
      <c r="M197" s="78">
        <v>0</v>
      </c>
      <c r="N197" s="78">
        <v>8.0000000000000004E-4</v>
      </c>
      <c r="O197" s="78">
        <v>1E-4</v>
      </c>
    </row>
    <row r="198" spans="2:15">
      <c r="B198" t="s">
        <v>1583</v>
      </c>
      <c r="C198" t="s">
        <v>1584</v>
      </c>
      <c r="D198" t="s">
        <v>1554</v>
      </c>
      <c r="E198" t="s">
        <v>835</v>
      </c>
      <c r="F198" t="s">
        <v>1585</v>
      </c>
      <c r="G198" t="s">
        <v>945</v>
      </c>
      <c r="H198" t="s">
        <v>106</v>
      </c>
      <c r="I198" s="77">
        <v>31.81</v>
      </c>
      <c r="J198" s="77">
        <v>15887</v>
      </c>
      <c r="K198" s="77">
        <v>0</v>
      </c>
      <c r="L198" s="77">
        <v>19.451516940299999</v>
      </c>
      <c r="M198" s="78">
        <v>0</v>
      </c>
      <c r="N198" s="78">
        <v>1.2999999999999999E-3</v>
      </c>
      <c r="O198" s="78">
        <v>2.0000000000000001E-4</v>
      </c>
    </row>
    <row r="199" spans="2:15">
      <c r="B199" t="s">
        <v>1586</v>
      </c>
      <c r="C199" t="s">
        <v>1587</v>
      </c>
      <c r="D199" t="s">
        <v>1550</v>
      </c>
      <c r="E199" t="s">
        <v>835</v>
      </c>
      <c r="F199" t="s">
        <v>1588</v>
      </c>
      <c r="G199" t="s">
        <v>945</v>
      </c>
      <c r="H199" t="s">
        <v>106</v>
      </c>
      <c r="I199" s="77">
        <v>238.07</v>
      </c>
      <c r="J199" s="77">
        <v>451</v>
      </c>
      <c r="K199" s="77">
        <v>0</v>
      </c>
      <c r="L199" s="77">
        <v>4.1326547493000003</v>
      </c>
      <c r="M199" s="78">
        <v>0</v>
      </c>
      <c r="N199" s="78">
        <v>2.9999999999999997E-4</v>
      </c>
      <c r="O199" s="78">
        <v>0</v>
      </c>
    </row>
    <row r="200" spans="2:15">
      <c r="B200" t="s">
        <v>1589</v>
      </c>
      <c r="C200" t="s">
        <v>1590</v>
      </c>
      <c r="D200" t="s">
        <v>1550</v>
      </c>
      <c r="E200" t="s">
        <v>835</v>
      </c>
      <c r="F200" t="s">
        <v>1591</v>
      </c>
      <c r="G200" t="s">
        <v>945</v>
      </c>
      <c r="H200" t="s">
        <v>106</v>
      </c>
      <c r="I200" s="77">
        <v>511.55</v>
      </c>
      <c r="J200" s="77">
        <v>578</v>
      </c>
      <c r="K200" s="77">
        <v>0</v>
      </c>
      <c r="L200" s="77">
        <v>11.380565390999999</v>
      </c>
      <c r="M200" s="78">
        <v>0</v>
      </c>
      <c r="N200" s="78">
        <v>8.0000000000000004E-4</v>
      </c>
      <c r="O200" s="78">
        <v>1E-4</v>
      </c>
    </row>
    <row r="201" spans="2:15">
      <c r="B201" t="s">
        <v>1592</v>
      </c>
      <c r="C201" t="s">
        <v>1593</v>
      </c>
      <c r="D201" t="s">
        <v>1554</v>
      </c>
      <c r="E201" t="s">
        <v>835</v>
      </c>
      <c r="F201" t="s">
        <v>1594</v>
      </c>
      <c r="G201" t="s">
        <v>945</v>
      </c>
      <c r="H201" t="s">
        <v>120</v>
      </c>
      <c r="I201" s="77">
        <v>4287.24</v>
      </c>
      <c r="J201" s="77">
        <v>3.7</v>
      </c>
      <c r="K201" s="77">
        <v>0</v>
      </c>
      <c r="L201" s="77">
        <v>0.39051011498400001</v>
      </c>
      <c r="M201" s="78">
        <v>0</v>
      </c>
      <c r="N201" s="78">
        <v>0</v>
      </c>
      <c r="O201" s="78">
        <v>0</v>
      </c>
    </row>
    <row r="202" spans="2:15">
      <c r="B202" t="s">
        <v>1595</v>
      </c>
      <c r="C202" t="s">
        <v>1596</v>
      </c>
      <c r="D202" t="s">
        <v>1554</v>
      </c>
      <c r="E202" t="s">
        <v>835</v>
      </c>
      <c r="F202" t="s">
        <v>1597</v>
      </c>
      <c r="G202" t="s">
        <v>945</v>
      </c>
      <c r="H202" t="s">
        <v>106</v>
      </c>
      <c r="I202" s="77">
        <v>69.95</v>
      </c>
      <c r="J202" s="77">
        <v>2314.9998999999998</v>
      </c>
      <c r="K202" s="77">
        <v>0</v>
      </c>
      <c r="L202" s="77">
        <v>6.2328490132624497</v>
      </c>
      <c r="M202" s="78">
        <v>0</v>
      </c>
      <c r="N202" s="78">
        <v>4.0000000000000002E-4</v>
      </c>
      <c r="O202" s="78">
        <v>1E-4</v>
      </c>
    </row>
    <row r="203" spans="2:15">
      <c r="B203" t="s">
        <v>1598</v>
      </c>
      <c r="C203" t="s">
        <v>1599</v>
      </c>
      <c r="D203" t="s">
        <v>1554</v>
      </c>
      <c r="E203" t="s">
        <v>835</v>
      </c>
      <c r="F203" t="s">
        <v>1600</v>
      </c>
      <c r="G203" t="s">
        <v>945</v>
      </c>
      <c r="H203" t="s">
        <v>106</v>
      </c>
      <c r="I203" s="77">
        <v>81.239999999999995</v>
      </c>
      <c r="J203" s="77">
        <v>9109</v>
      </c>
      <c r="K203" s="77">
        <v>0</v>
      </c>
      <c r="L203" s="77">
        <v>28.4831835084</v>
      </c>
      <c r="M203" s="78">
        <v>0</v>
      </c>
      <c r="N203" s="78">
        <v>2E-3</v>
      </c>
      <c r="O203" s="78">
        <v>2.9999999999999997E-4</v>
      </c>
    </row>
    <row r="204" spans="2:15">
      <c r="B204" t="s">
        <v>1601</v>
      </c>
      <c r="C204" t="s">
        <v>1602</v>
      </c>
      <c r="D204" t="s">
        <v>1554</v>
      </c>
      <c r="E204" t="s">
        <v>835</v>
      </c>
      <c r="F204" t="s">
        <v>1603</v>
      </c>
      <c r="G204" t="s">
        <v>945</v>
      </c>
      <c r="H204" t="s">
        <v>106</v>
      </c>
      <c r="I204" s="77">
        <v>30.3</v>
      </c>
      <c r="J204" s="77">
        <v>16354</v>
      </c>
      <c r="K204" s="77">
        <v>0</v>
      </c>
      <c r="L204" s="77">
        <v>19.072803438000001</v>
      </c>
      <c r="M204" s="78">
        <v>0</v>
      </c>
      <c r="N204" s="78">
        <v>1.2999999999999999E-3</v>
      </c>
      <c r="O204" s="78">
        <v>2.0000000000000001E-4</v>
      </c>
    </row>
    <row r="205" spans="2:15">
      <c r="B205" t="s">
        <v>1604</v>
      </c>
      <c r="C205" t="s">
        <v>1605</v>
      </c>
      <c r="D205" t="s">
        <v>1554</v>
      </c>
      <c r="E205" t="s">
        <v>835</v>
      </c>
      <c r="F205" t="s">
        <v>1606</v>
      </c>
      <c r="G205" t="s">
        <v>945</v>
      </c>
      <c r="H205" t="s">
        <v>106</v>
      </c>
      <c r="I205" s="77">
        <v>29.01</v>
      </c>
      <c r="J205" s="77">
        <v>13399</v>
      </c>
      <c r="K205" s="77">
        <v>0</v>
      </c>
      <c r="L205" s="77">
        <v>14.9612550651</v>
      </c>
      <c r="M205" s="78">
        <v>0</v>
      </c>
      <c r="N205" s="78">
        <v>1E-3</v>
      </c>
      <c r="O205" s="78">
        <v>2.0000000000000001E-4</v>
      </c>
    </row>
    <row r="206" spans="2:15">
      <c r="B206" t="s">
        <v>1607</v>
      </c>
      <c r="C206" t="s">
        <v>1608</v>
      </c>
      <c r="D206" t="s">
        <v>1554</v>
      </c>
      <c r="E206" t="s">
        <v>835</v>
      </c>
      <c r="F206" t="s">
        <v>1609</v>
      </c>
      <c r="G206" t="s">
        <v>1610</v>
      </c>
      <c r="H206" t="s">
        <v>106</v>
      </c>
      <c r="I206" s="77">
        <v>451.29</v>
      </c>
      <c r="J206" s="77">
        <v>210</v>
      </c>
      <c r="K206" s="77">
        <v>0</v>
      </c>
      <c r="L206" s="77">
        <v>3.647731941</v>
      </c>
      <c r="M206" s="78">
        <v>0</v>
      </c>
      <c r="N206" s="78">
        <v>2.0000000000000001E-4</v>
      </c>
      <c r="O206" s="78">
        <v>0</v>
      </c>
    </row>
    <row r="207" spans="2:15">
      <c r="B207" t="s">
        <v>1611</v>
      </c>
      <c r="C207" t="s">
        <v>1612</v>
      </c>
      <c r="D207" t="s">
        <v>1554</v>
      </c>
      <c r="E207" t="s">
        <v>835</v>
      </c>
      <c r="F207" t="s">
        <v>1613</v>
      </c>
      <c r="G207" t="s">
        <v>1610</v>
      </c>
      <c r="H207" t="s">
        <v>106</v>
      </c>
      <c r="I207" s="77">
        <v>1352.25</v>
      </c>
      <c r="J207" s="77">
        <v>191</v>
      </c>
      <c r="K207" s="77">
        <v>0</v>
      </c>
      <c r="L207" s="77">
        <v>9.9411875774999992</v>
      </c>
      <c r="M207" s="78">
        <v>0</v>
      </c>
      <c r="N207" s="78">
        <v>6.9999999999999999E-4</v>
      </c>
      <c r="O207" s="78">
        <v>1E-4</v>
      </c>
    </row>
    <row r="208" spans="2:15">
      <c r="B208" t="s">
        <v>1614</v>
      </c>
      <c r="C208" t="s">
        <v>1615</v>
      </c>
      <c r="D208" t="s">
        <v>1554</v>
      </c>
      <c r="E208" t="s">
        <v>835</v>
      </c>
      <c r="F208" t="s">
        <v>1616</v>
      </c>
      <c r="G208" t="s">
        <v>1610</v>
      </c>
      <c r="H208" t="s">
        <v>106</v>
      </c>
      <c r="I208" s="77">
        <v>299.33</v>
      </c>
      <c r="J208" s="77">
        <v>1321</v>
      </c>
      <c r="K208" s="77">
        <v>0</v>
      </c>
      <c r="L208" s="77">
        <v>15.2195206557</v>
      </c>
      <c r="M208" s="78">
        <v>0</v>
      </c>
      <c r="N208" s="78">
        <v>1E-3</v>
      </c>
      <c r="O208" s="78">
        <v>2.0000000000000001E-4</v>
      </c>
    </row>
    <row r="209" spans="2:15">
      <c r="B209" t="s">
        <v>1617</v>
      </c>
      <c r="C209" t="s">
        <v>1618</v>
      </c>
      <c r="D209" t="s">
        <v>1550</v>
      </c>
      <c r="E209" t="s">
        <v>835</v>
      </c>
      <c r="F209" t="s">
        <v>1619</v>
      </c>
      <c r="G209" t="s">
        <v>1620</v>
      </c>
      <c r="H209" t="s">
        <v>106</v>
      </c>
      <c r="I209" s="77">
        <v>357.81</v>
      </c>
      <c r="J209" s="77">
        <v>1033</v>
      </c>
      <c r="K209" s="77">
        <v>0</v>
      </c>
      <c r="L209" s="77">
        <v>14.226586427699999</v>
      </c>
      <c r="M209" s="78">
        <v>0</v>
      </c>
      <c r="N209" s="78">
        <v>1E-3</v>
      </c>
      <c r="O209" s="78">
        <v>1E-4</v>
      </c>
    </row>
    <row r="210" spans="2:15">
      <c r="B210" t="s">
        <v>1621</v>
      </c>
      <c r="C210" t="s">
        <v>1622</v>
      </c>
      <c r="D210" t="s">
        <v>1554</v>
      </c>
      <c r="E210" t="s">
        <v>835</v>
      </c>
      <c r="F210" t="s">
        <v>829</v>
      </c>
      <c r="G210" t="s">
        <v>685</v>
      </c>
      <c r="H210" t="s">
        <v>106</v>
      </c>
      <c r="I210" s="77">
        <v>2.2599999999999998</v>
      </c>
      <c r="J210" s="77">
        <v>19792</v>
      </c>
      <c r="K210" s="77">
        <v>0</v>
      </c>
      <c r="L210" s="77">
        <v>1.7216546208000001</v>
      </c>
      <c r="M210" s="78">
        <v>0</v>
      </c>
      <c r="N210" s="78">
        <v>1E-4</v>
      </c>
      <c r="O210" s="78">
        <v>0</v>
      </c>
    </row>
    <row r="211" spans="2:15">
      <c r="B211" t="s">
        <v>1623</v>
      </c>
      <c r="C211" t="s">
        <v>1624</v>
      </c>
      <c r="D211" t="s">
        <v>1554</v>
      </c>
      <c r="E211" t="s">
        <v>835</v>
      </c>
      <c r="F211" t="s">
        <v>1128</v>
      </c>
      <c r="G211" t="s">
        <v>1129</v>
      </c>
      <c r="H211" t="s">
        <v>106</v>
      </c>
      <c r="I211" s="77">
        <v>417.06</v>
      </c>
      <c r="J211" s="77">
        <v>2471</v>
      </c>
      <c r="K211" s="77">
        <v>0</v>
      </c>
      <c r="L211" s="77">
        <v>39.6660719574</v>
      </c>
      <c r="M211" s="78">
        <v>0</v>
      </c>
      <c r="N211" s="78">
        <v>2.7000000000000001E-3</v>
      </c>
      <c r="O211" s="78">
        <v>4.0000000000000002E-4</v>
      </c>
    </row>
    <row r="212" spans="2:15">
      <c r="B212" t="s">
        <v>1625</v>
      </c>
      <c r="C212" t="s">
        <v>1626</v>
      </c>
      <c r="D212" t="s">
        <v>1554</v>
      </c>
      <c r="E212" t="s">
        <v>835</v>
      </c>
      <c r="F212" t="s">
        <v>1132</v>
      </c>
      <c r="G212" t="s">
        <v>1129</v>
      </c>
      <c r="H212" t="s">
        <v>106</v>
      </c>
      <c r="I212" s="77">
        <v>334.17</v>
      </c>
      <c r="J212" s="77">
        <v>11077</v>
      </c>
      <c r="K212" s="77">
        <v>0</v>
      </c>
      <c r="L212" s="77">
        <v>142.47462595409999</v>
      </c>
      <c r="M212" s="78">
        <v>0</v>
      </c>
      <c r="N212" s="78">
        <v>9.7999999999999997E-3</v>
      </c>
      <c r="O212" s="78">
        <v>1.5E-3</v>
      </c>
    </row>
    <row r="213" spans="2:15">
      <c r="B213" t="s">
        <v>1627</v>
      </c>
      <c r="C213" t="s">
        <v>1628</v>
      </c>
      <c r="D213" t="s">
        <v>1554</v>
      </c>
      <c r="E213" t="s">
        <v>835</v>
      </c>
      <c r="F213" t="s">
        <v>1629</v>
      </c>
      <c r="G213" t="s">
        <v>732</v>
      </c>
      <c r="H213" t="s">
        <v>106</v>
      </c>
      <c r="I213" s="77">
        <v>851</v>
      </c>
      <c r="J213" s="77">
        <v>613</v>
      </c>
      <c r="K213" s="77">
        <v>0</v>
      </c>
      <c r="L213" s="77">
        <v>20.07880887</v>
      </c>
      <c r="M213" s="78">
        <v>0</v>
      </c>
      <c r="N213" s="78">
        <v>1.4E-3</v>
      </c>
      <c r="O213" s="78">
        <v>2.0000000000000001E-4</v>
      </c>
    </row>
    <row r="214" spans="2:15">
      <c r="B214" t="s">
        <v>1630</v>
      </c>
      <c r="C214" t="s">
        <v>1631</v>
      </c>
      <c r="D214" t="s">
        <v>1550</v>
      </c>
      <c r="E214" t="s">
        <v>835</v>
      </c>
      <c r="F214" t="s">
        <v>858</v>
      </c>
      <c r="G214" t="s">
        <v>859</v>
      </c>
      <c r="H214" t="s">
        <v>106</v>
      </c>
      <c r="I214" s="77">
        <v>8710.77</v>
      </c>
      <c r="J214" s="77">
        <v>1022</v>
      </c>
      <c r="K214" s="77">
        <v>0</v>
      </c>
      <c r="L214" s="77">
        <v>342.65364312060001</v>
      </c>
      <c r="M214" s="78">
        <v>0</v>
      </c>
      <c r="N214" s="78">
        <v>2.35E-2</v>
      </c>
      <c r="O214" s="78">
        <v>3.5000000000000001E-3</v>
      </c>
    </row>
    <row r="215" spans="2:15">
      <c r="B215" t="s">
        <v>1632</v>
      </c>
      <c r="C215" t="s">
        <v>1633</v>
      </c>
      <c r="D215" t="s">
        <v>1554</v>
      </c>
      <c r="E215" t="s">
        <v>835</v>
      </c>
      <c r="F215" t="s">
        <v>1634</v>
      </c>
      <c r="G215" t="s">
        <v>125</v>
      </c>
      <c r="H215" t="s">
        <v>106</v>
      </c>
      <c r="I215" s="77">
        <v>311.62</v>
      </c>
      <c r="J215" s="77">
        <v>68.599999999999994</v>
      </c>
      <c r="K215" s="77">
        <v>0</v>
      </c>
      <c r="L215" s="77">
        <v>0.82280581068000003</v>
      </c>
      <c r="M215" s="78">
        <v>0</v>
      </c>
      <c r="N215" s="78">
        <v>1E-4</v>
      </c>
      <c r="O215" s="78">
        <v>0</v>
      </c>
    </row>
    <row r="216" spans="2:15">
      <c r="B216" t="s">
        <v>1635</v>
      </c>
      <c r="C216" t="s">
        <v>1636</v>
      </c>
      <c r="D216" t="s">
        <v>1554</v>
      </c>
      <c r="E216" t="s">
        <v>835</v>
      </c>
      <c r="F216" t="s">
        <v>1158</v>
      </c>
      <c r="G216" t="s">
        <v>129</v>
      </c>
      <c r="H216" t="s">
        <v>106</v>
      </c>
      <c r="I216" s="77">
        <v>372.88</v>
      </c>
      <c r="J216" s="77">
        <v>16780</v>
      </c>
      <c r="K216" s="77">
        <v>0</v>
      </c>
      <c r="L216" s="77">
        <v>240.829097136</v>
      </c>
      <c r="M216" s="78">
        <v>0</v>
      </c>
      <c r="N216" s="78">
        <v>1.6500000000000001E-2</v>
      </c>
      <c r="O216" s="78">
        <v>2.5000000000000001E-3</v>
      </c>
    </row>
    <row r="217" spans="2:15">
      <c r="B217" t="s">
        <v>1637</v>
      </c>
      <c r="C217" t="s">
        <v>1638</v>
      </c>
      <c r="D217" t="s">
        <v>1554</v>
      </c>
      <c r="E217" t="s">
        <v>835</v>
      </c>
      <c r="F217" t="s">
        <v>1338</v>
      </c>
      <c r="G217" t="s">
        <v>129</v>
      </c>
      <c r="H217" t="s">
        <v>106</v>
      </c>
      <c r="I217" s="77">
        <v>657.28</v>
      </c>
      <c r="J217" s="77">
        <v>3067</v>
      </c>
      <c r="K217" s="77">
        <v>0</v>
      </c>
      <c r="L217" s="77">
        <v>77.591134982400007</v>
      </c>
      <c r="M217" s="78">
        <v>0</v>
      </c>
      <c r="N217" s="78">
        <v>5.3E-3</v>
      </c>
      <c r="O217" s="78">
        <v>8.0000000000000004E-4</v>
      </c>
    </row>
    <row r="218" spans="2:15">
      <c r="B218" s="79" t="s">
        <v>316</v>
      </c>
      <c r="E218" s="16"/>
      <c r="F218" s="16"/>
      <c r="G218" s="16"/>
      <c r="I218" s="81">
        <v>19669.36</v>
      </c>
      <c r="K218" s="81">
        <v>2.5443500000000001</v>
      </c>
      <c r="L218" s="81">
        <v>2887.5442857333396</v>
      </c>
      <c r="N218" s="80">
        <v>0.1978</v>
      </c>
      <c r="O218" s="80">
        <v>2.9899999999999999E-2</v>
      </c>
    </row>
    <row r="219" spans="2:15">
      <c r="B219" t="s">
        <v>1639</v>
      </c>
      <c r="C219" t="s">
        <v>1640</v>
      </c>
      <c r="D219" t="s">
        <v>1554</v>
      </c>
      <c r="E219" t="s">
        <v>835</v>
      </c>
      <c r="F219"/>
      <c r="G219" t="s">
        <v>907</v>
      </c>
      <c r="H219" t="s">
        <v>106</v>
      </c>
      <c r="I219" s="77">
        <v>34.630000000000003</v>
      </c>
      <c r="J219" s="77">
        <v>24638</v>
      </c>
      <c r="K219" s="77">
        <v>0</v>
      </c>
      <c r="L219" s="77">
        <v>32.840204550599999</v>
      </c>
      <c r="M219" s="78">
        <v>0</v>
      </c>
      <c r="N219" s="78">
        <v>2.3E-3</v>
      </c>
      <c r="O219" s="78">
        <v>2.9999999999999997E-4</v>
      </c>
    </row>
    <row r="220" spans="2:15">
      <c r="B220" t="s">
        <v>1641</v>
      </c>
      <c r="C220" t="s">
        <v>1642</v>
      </c>
      <c r="D220" t="s">
        <v>1550</v>
      </c>
      <c r="E220" t="s">
        <v>835</v>
      </c>
      <c r="F220"/>
      <c r="G220" t="s">
        <v>887</v>
      </c>
      <c r="H220" t="s">
        <v>106</v>
      </c>
      <c r="I220" s="77">
        <v>581.75</v>
      </c>
      <c r="J220" s="77">
        <v>2756</v>
      </c>
      <c r="K220" s="77">
        <v>0.53390000000000004</v>
      </c>
      <c r="L220" s="77">
        <v>62.245032469999998</v>
      </c>
      <c r="M220" s="78">
        <v>0</v>
      </c>
      <c r="N220" s="78">
        <v>4.3E-3</v>
      </c>
      <c r="O220" s="78">
        <v>5.9999999999999995E-4</v>
      </c>
    </row>
    <row r="221" spans="2:15">
      <c r="B221" t="s">
        <v>1643</v>
      </c>
      <c r="C221" t="s">
        <v>1644</v>
      </c>
      <c r="D221" t="s">
        <v>1550</v>
      </c>
      <c r="E221" t="s">
        <v>835</v>
      </c>
      <c r="F221"/>
      <c r="G221" t="s">
        <v>887</v>
      </c>
      <c r="H221" t="s">
        <v>106</v>
      </c>
      <c r="I221" s="77">
        <v>118.33</v>
      </c>
      <c r="J221" s="77">
        <v>14759</v>
      </c>
      <c r="K221" s="77">
        <v>0</v>
      </c>
      <c r="L221" s="77">
        <v>67.220185770300006</v>
      </c>
      <c r="M221" s="78">
        <v>0</v>
      </c>
      <c r="N221" s="78">
        <v>4.5999999999999999E-3</v>
      </c>
      <c r="O221" s="78">
        <v>6.9999999999999999E-4</v>
      </c>
    </row>
    <row r="222" spans="2:15">
      <c r="B222" t="s">
        <v>1645</v>
      </c>
      <c r="C222" t="s">
        <v>1646</v>
      </c>
      <c r="D222" t="s">
        <v>1550</v>
      </c>
      <c r="E222" t="s">
        <v>835</v>
      </c>
      <c r="F222"/>
      <c r="G222" t="s">
        <v>899</v>
      </c>
      <c r="H222" t="s">
        <v>106</v>
      </c>
      <c r="I222" s="77">
        <v>125.85</v>
      </c>
      <c r="J222" s="77">
        <v>12082</v>
      </c>
      <c r="K222" s="77">
        <v>0</v>
      </c>
      <c r="L222" s="77">
        <v>58.524803253000002</v>
      </c>
      <c r="M222" s="78">
        <v>0</v>
      </c>
      <c r="N222" s="78">
        <v>4.0000000000000001E-3</v>
      </c>
      <c r="O222" s="78">
        <v>5.9999999999999995E-4</v>
      </c>
    </row>
    <row r="223" spans="2:15">
      <c r="B223" t="s">
        <v>1647</v>
      </c>
      <c r="C223" t="s">
        <v>1648</v>
      </c>
      <c r="D223" t="s">
        <v>123</v>
      </c>
      <c r="E223" t="s">
        <v>835</v>
      </c>
      <c r="F223"/>
      <c r="G223" t="s">
        <v>899</v>
      </c>
      <c r="H223" t="s">
        <v>110</v>
      </c>
      <c r="I223" s="77">
        <v>111.36</v>
      </c>
      <c r="J223" s="77">
        <v>12674</v>
      </c>
      <c r="K223" s="77">
        <v>0</v>
      </c>
      <c r="L223" s="77">
        <v>57.266607168</v>
      </c>
      <c r="M223" s="78">
        <v>0</v>
      </c>
      <c r="N223" s="78">
        <v>3.8999999999999998E-3</v>
      </c>
      <c r="O223" s="78">
        <v>5.9999999999999995E-4</v>
      </c>
    </row>
    <row r="224" spans="2:15">
      <c r="B224" t="s">
        <v>1649</v>
      </c>
      <c r="C224" t="s">
        <v>1650</v>
      </c>
      <c r="D224" t="s">
        <v>1550</v>
      </c>
      <c r="E224" t="s">
        <v>835</v>
      </c>
      <c r="F224"/>
      <c r="G224" t="s">
        <v>899</v>
      </c>
      <c r="H224" t="s">
        <v>106</v>
      </c>
      <c r="I224" s="77">
        <v>117.54</v>
      </c>
      <c r="J224" s="77">
        <v>19043</v>
      </c>
      <c r="K224" s="77">
        <v>0</v>
      </c>
      <c r="L224" s="77">
        <v>86.152714327799998</v>
      </c>
      <c r="M224" s="78">
        <v>0</v>
      </c>
      <c r="N224" s="78">
        <v>5.8999999999999999E-3</v>
      </c>
      <c r="O224" s="78">
        <v>8.9999999999999998E-4</v>
      </c>
    </row>
    <row r="225" spans="2:15">
      <c r="B225" t="s">
        <v>1651</v>
      </c>
      <c r="C225" t="s">
        <v>1652</v>
      </c>
      <c r="D225" t="s">
        <v>123</v>
      </c>
      <c r="E225" t="s">
        <v>835</v>
      </c>
      <c r="F225"/>
      <c r="G225" t="s">
        <v>899</v>
      </c>
      <c r="H225" t="s">
        <v>110</v>
      </c>
      <c r="I225" s="77">
        <v>120.7</v>
      </c>
      <c r="J225" s="77">
        <v>9100</v>
      </c>
      <c r="K225" s="77">
        <v>0</v>
      </c>
      <c r="L225" s="77">
        <v>44.566362750000003</v>
      </c>
      <c r="M225" s="78">
        <v>0</v>
      </c>
      <c r="N225" s="78">
        <v>3.0999999999999999E-3</v>
      </c>
      <c r="O225" s="78">
        <v>5.0000000000000001E-4</v>
      </c>
    </row>
    <row r="226" spans="2:15">
      <c r="B226" t="s">
        <v>1653</v>
      </c>
      <c r="C226" t="s">
        <v>1654</v>
      </c>
      <c r="D226" t="s">
        <v>123</v>
      </c>
      <c r="E226" t="s">
        <v>835</v>
      </c>
      <c r="F226"/>
      <c r="G226" t="s">
        <v>899</v>
      </c>
      <c r="H226" t="s">
        <v>110</v>
      </c>
      <c r="I226" s="77">
        <v>235.47</v>
      </c>
      <c r="J226" s="77">
        <v>10522</v>
      </c>
      <c r="K226" s="77">
        <v>0</v>
      </c>
      <c r="L226" s="77">
        <v>100.5292424205</v>
      </c>
      <c r="M226" s="78">
        <v>0</v>
      </c>
      <c r="N226" s="78">
        <v>6.8999999999999999E-3</v>
      </c>
      <c r="O226" s="78">
        <v>1E-3</v>
      </c>
    </row>
    <row r="227" spans="2:15">
      <c r="B227" t="s">
        <v>1655</v>
      </c>
      <c r="C227" t="s">
        <v>1656</v>
      </c>
      <c r="D227" t="s">
        <v>123</v>
      </c>
      <c r="E227" t="s">
        <v>835</v>
      </c>
      <c r="F227"/>
      <c r="G227" t="s">
        <v>948</v>
      </c>
      <c r="H227" t="s">
        <v>198</v>
      </c>
      <c r="I227" s="77">
        <v>48.68</v>
      </c>
      <c r="J227" s="77">
        <v>10990</v>
      </c>
      <c r="K227" s="77">
        <v>0</v>
      </c>
      <c r="L227" s="77">
        <v>22.418355052799999</v>
      </c>
      <c r="M227" s="78">
        <v>0</v>
      </c>
      <c r="N227" s="78">
        <v>1.5E-3</v>
      </c>
      <c r="O227" s="78">
        <v>2.0000000000000001E-4</v>
      </c>
    </row>
    <row r="228" spans="2:15">
      <c r="B228" t="s">
        <v>1657</v>
      </c>
      <c r="C228" t="s">
        <v>1658</v>
      </c>
      <c r="D228" t="s">
        <v>1550</v>
      </c>
      <c r="E228" t="s">
        <v>835</v>
      </c>
      <c r="F228"/>
      <c r="G228" t="s">
        <v>948</v>
      </c>
      <c r="H228" t="s">
        <v>106</v>
      </c>
      <c r="I228" s="77">
        <v>61.34</v>
      </c>
      <c r="J228" s="77">
        <v>10892</v>
      </c>
      <c r="K228" s="77">
        <v>0</v>
      </c>
      <c r="L228" s="77">
        <v>25.7157571272</v>
      </c>
      <c r="M228" s="78">
        <v>0</v>
      </c>
      <c r="N228" s="78">
        <v>1.8E-3</v>
      </c>
      <c r="O228" s="78">
        <v>2.9999999999999997E-4</v>
      </c>
    </row>
    <row r="229" spans="2:15">
      <c r="B229" t="s">
        <v>1659</v>
      </c>
      <c r="C229" t="s">
        <v>1660</v>
      </c>
      <c r="D229" t="s">
        <v>1554</v>
      </c>
      <c r="E229" t="s">
        <v>835</v>
      </c>
      <c r="F229"/>
      <c r="G229" t="s">
        <v>948</v>
      </c>
      <c r="H229" t="s">
        <v>106</v>
      </c>
      <c r="I229" s="77">
        <v>59.36</v>
      </c>
      <c r="J229" s="77">
        <v>11420</v>
      </c>
      <c r="K229" s="77">
        <v>0</v>
      </c>
      <c r="L229" s="77">
        <v>26.092032287999999</v>
      </c>
      <c r="M229" s="78">
        <v>0</v>
      </c>
      <c r="N229" s="78">
        <v>1.8E-3</v>
      </c>
      <c r="O229" s="78">
        <v>2.9999999999999997E-4</v>
      </c>
    </row>
    <row r="230" spans="2:15">
      <c r="B230" t="s">
        <v>1661</v>
      </c>
      <c r="C230" t="s">
        <v>1662</v>
      </c>
      <c r="D230" t="s">
        <v>123</v>
      </c>
      <c r="E230" t="s">
        <v>835</v>
      </c>
      <c r="F230"/>
      <c r="G230" t="s">
        <v>948</v>
      </c>
      <c r="H230" t="s">
        <v>110</v>
      </c>
      <c r="I230" s="77">
        <v>16.23</v>
      </c>
      <c r="J230" s="77">
        <v>70600</v>
      </c>
      <c r="K230" s="77">
        <v>0</v>
      </c>
      <c r="L230" s="77">
        <v>46.492376849999999</v>
      </c>
      <c r="M230" s="78">
        <v>0</v>
      </c>
      <c r="N230" s="78">
        <v>3.2000000000000002E-3</v>
      </c>
      <c r="O230" s="78">
        <v>5.0000000000000001E-4</v>
      </c>
    </row>
    <row r="231" spans="2:15">
      <c r="B231" t="s">
        <v>1663</v>
      </c>
      <c r="C231" t="s">
        <v>1664</v>
      </c>
      <c r="D231" t="s">
        <v>1554</v>
      </c>
      <c r="E231" t="s">
        <v>835</v>
      </c>
      <c r="F231"/>
      <c r="G231" t="s">
        <v>912</v>
      </c>
      <c r="H231" t="s">
        <v>106</v>
      </c>
      <c r="I231" s="77">
        <v>0.03</v>
      </c>
      <c r="J231" s="77">
        <v>54242574.75</v>
      </c>
      <c r="K231" s="77">
        <v>0</v>
      </c>
      <c r="L231" s="77">
        <v>62.633901063825</v>
      </c>
      <c r="M231" s="78">
        <v>0</v>
      </c>
      <c r="N231" s="78">
        <v>4.3E-3</v>
      </c>
      <c r="O231" s="78">
        <v>5.9999999999999995E-4</v>
      </c>
    </row>
    <row r="232" spans="2:15">
      <c r="B232" t="s">
        <v>1665</v>
      </c>
      <c r="C232" t="s">
        <v>1666</v>
      </c>
      <c r="D232" t="s">
        <v>1550</v>
      </c>
      <c r="E232" t="s">
        <v>835</v>
      </c>
      <c r="F232"/>
      <c r="G232" t="s">
        <v>912</v>
      </c>
      <c r="H232" t="s">
        <v>106</v>
      </c>
      <c r="I232" s="77">
        <v>14.25</v>
      </c>
      <c r="J232" s="77">
        <v>64524</v>
      </c>
      <c r="K232" s="77">
        <v>0</v>
      </c>
      <c r="L232" s="77">
        <v>35.390284829999999</v>
      </c>
      <c r="M232" s="78">
        <v>0</v>
      </c>
      <c r="N232" s="78">
        <v>2.3999999999999998E-3</v>
      </c>
      <c r="O232" s="78">
        <v>4.0000000000000002E-4</v>
      </c>
    </row>
    <row r="233" spans="2:15">
      <c r="B233" t="s">
        <v>1667</v>
      </c>
      <c r="C233" t="s">
        <v>1668</v>
      </c>
      <c r="D233" t="s">
        <v>1554</v>
      </c>
      <c r="E233" t="s">
        <v>835</v>
      </c>
      <c r="F233"/>
      <c r="G233" t="s">
        <v>912</v>
      </c>
      <c r="H233" t="s">
        <v>106</v>
      </c>
      <c r="I233" s="77">
        <v>322.35000000000002</v>
      </c>
      <c r="J233" s="77">
        <v>1066.6199999999999</v>
      </c>
      <c r="K233" s="77">
        <v>0</v>
      </c>
      <c r="L233" s="77">
        <v>13.23382259493</v>
      </c>
      <c r="M233" s="78">
        <v>0</v>
      </c>
      <c r="N233" s="78">
        <v>8.9999999999999998E-4</v>
      </c>
      <c r="O233" s="78">
        <v>1E-4</v>
      </c>
    </row>
    <row r="234" spans="2:15">
      <c r="B234" t="s">
        <v>1669</v>
      </c>
      <c r="C234" t="s">
        <v>1670</v>
      </c>
      <c r="D234" t="s">
        <v>1550</v>
      </c>
      <c r="E234" t="s">
        <v>835</v>
      </c>
      <c r="F234"/>
      <c r="G234" t="s">
        <v>912</v>
      </c>
      <c r="H234" t="s">
        <v>106</v>
      </c>
      <c r="I234" s="77">
        <v>57.78</v>
      </c>
      <c r="J234" s="77">
        <v>32520</v>
      </c>
      <c r="K234" s="77">
        <v>0</v>
      </c>
      <c r="L234" s="77">
        <v>72.322925544</v>
      </c>
      <c r="M234" s="78">
        <v>0</v>
      </c>
      <c r="N234" s="78">
        <v>5.0000000000000001E-3</v>
      </c>
      <c r="O234" s="78">
        <v>6.9999999999999999E-4</v>
      </c>
    </row>
    <row r="235" spans="2:15">
      <c r="B235" t="s">
        <v>1671</v>
      </c>
      <c r="C235" t="s">
        <v>1672</v>
      </c>
      <c r="D235" t="s">
        <v>1550</v>
      </c>
      <c r="E235" t="s">
        <v>835</v>
      </c>
      <c r="F235"/>
      <c r="G235" t="s">
        <v>912</v>
      </c>
      <c r="H235" t="s">
        <v>106</v>
      </c>
      <c r="I235" s="77">
        <v>180.53</v>
      </c>
      <c r="J235" s="77">
        <v>8219</v>
      </c>
      <c r="K235" s="77">
        <v>0</v>
      </c>
      <c r="L235" s="77">
        <v>57.110540934299998</v>
      </c>
      <c r="M235" s="78">
        <v>0</v>
      </c>
      <c r="N235" s="78">
        <v>3.8999999999999998E-3</v>
      </c>
      <c r="O235" s="78">
        <v>5.9999999999999995E-4</v>
      </c>
    </row>
    <row r="236" spans="2:15">
      <c r="B236" t="s">
        <v>1673</v>
      </c>
      <c r="C236" t="s">
        <v>1674</v>
      </c>
      <c r="D236" t="s">
        <v>1675</v>
      </c>
      <c r="E236" t="s">
        <v>835</v>
      </c>
      <c r="F236"/>
      <c r="G236" t="s">
        <v>854</v>
      </c>
      <c r="H236" t="s">
        <v>113</v>
      </c>
      <c r="I236" s="77">
        <v>1279.18</v>
      </c>
      <c r="J236" s="77">
        <v>1158</v>
      </c>
      <c r="K236" s="77">
        <v>1.4674700000000001</v>
      </c>
      <c r="L236" s="77">
        <v>71.092564551319995</v>
      </c>
      <c r="M236" s="78">
        <v>0</v>
      </c>
      <c r="N236" s="78">
        <v>4.8999999999999998E-3</v>
      </c>
      <c r="O236" s="78">
        <v>6.9999999999999999E-4</v>
      </c>
    </row>
    <row r="237" spans="2:15">
      <c r="B237" t="s">
        <v>1676</v>
      </c>
      <c r="C237" t="s">
        <v>1677</v>
      </c>
      <c r="D237" t="s">
        <v>1554</v>
      </c>
      <c r="E237" t="s">
        <v>835</v>
      </c>
      <c r="F237"/>
      <c r="G237" t="s">
        <v>854</v>
      </c>
      <c r="H237" t="s">
        <v>106</v>
      </c>
      <c r="I237" s="77">
        <v>525.66</v>
      </c>
      <c r="J237" s="77">
        <v>1552</v>
      </c>
      <c r="K237" s="77">
        <v>0</v>
      </c>
      <c r="L237" s="77">
        <v>31.401078076800001</v>
      </c>
      <c r="M237" s="78">
        <v>0</v>
      </c>
      <c r="N237" s="78">
        <v>2.2000000000000001E-3</v>
      </c>
      <c r="O237" s="78">
        <v>2.9999999999999997E-4</v>
      </c>
    </row>
    <row r="238" spans="2:15">
      <c r="B238" t="s">
        <v>1678</v>
      </c>
      <c r="C238" t="s">
        <v>1679</v>
      </c>
      <c r="D238" t="s">
        <v>1554</v>
      </c>
      <c r="E238" t="s">
        <v>835</v>
      </c>
      <c r="F238"/>
      <c r="G238" t="s">
        <v>1680</v>
      </c>
      <c r="H238" t="s">
        <v>106</v>
      </c>
      <c r="I238" s="77">
        <v>26.91</v>
      </c>
      <c r="J238" s="77">
        <v>56863</v>
      </c>
      <c r="K238" s="77">
        <v>0</v>
      </c>
      <c r="L238" s="77">
        <v>58.8967563717</v>
      </c>
      <c r="M238" s="78">
        <v>0</v>
      </c>
      <c r="N238" s="78">
        <v>4.0000000000000001E-3</v>
      </c>
      <c r="O238" s="78">
        <v>5.9999999999999995E-4</v>
      </c>
    </row>
    <row r="239" spans="2:15">
      <c r="B239" t="s">
        <v>1681</v>
      </c>
      <c r="C239" t="s">
        <v>1682</v>
      </c>
      <c r="D239" t="s">
        <v>1554</v>
      </c>
      <c r="E239" t="s">
        <v>835</v>
      </c>
      <c r="F239"/>
      <c r="G239" t="s">
        <v>990</v>
      </c>
      <c r="H239" t="s">
        <v>106</v>
      </c>
      <c r="I239" s="77">
        <v>644.70000000000005</v>
      </c>
      <c r="J239" s="77">
        <v>191</v>
      </c>
      <c r="K239" s="77">
        <v>0</v>
      </c>
      <c r="L239" s="77">
        <v>4.7395700730000003</v>
      </c>
      <c r="M239" s="78">
        <v>0</v>
      </c>
      <c r="N239" s="78">
        <v>2.9999999999999997E-4</v>
      </c>
      <c r="O239" s="78">
        <v>0</v>
      </c>
    </row>
    <row r="240" spans="2:15">
      <c r="B240" t="s">
        <v>1683</v>
      </c>
      <c r="C240" t="s">
        <v>1684</v>
      </c>
      <c r="D240" t="s">
        <v>1554</v>
      </c>
      <c r="E240" t="s">
        <v>835</v>
      </c>
      <c r="F240"/>
      <c r="G240" t="s">
        <v>979</v>
      </c>
      <c r="H240" t="s">
        <v>106</v>
      </c>
      <c r="I240" s="77">
        <v>280.93</v>
      </c>
      <c r="J240" s="77">
        <v>13313</v>
      </c>
      <c r="K240" s="77">
        <v>0</v>
      </c>
      <c r="L240" s="77">
        <v>143.95341175409999</v>
      </c>
      <c r="M240" s="78">
        <v>0</v>
      </c>
      <c r="N240" s="78">
        <v>9.9000000000000008E-3</v>
      </c>
      <c r="O240" s="78">
        <v>1.5E-3</v>
      </c>
    </row>
    <row r="241" spans="2:15">
      <c r="B241" t="s">
        <v>1685</v>
      </c>
      <c r="C241" t="s">
        <v>1686</v>
      </c>
      <c r="D241" t="s">
        <v>1550</v>
      </c>
      <c r="E241" t="s">
        <v>835</v>
      </c>
      <c r="F241"/>
      <c r="G241" t="s">
        <v>979</v>
      </c>
      <c r="H241" t="s">
        <v>106</v>
      </c>
      <c r="I241" s="77">
        <v>1077.69</v>
      </c>
      <c r="J241" s="77">
        <v>380</v>
      </c>
      <c r="K241" s="77">
        <v>0</v>
      </c>
      <c r="L241" s="77">
        <v>15.762509478</v>
      </c>
      <c r="M241" s="78">
        <v>0</v>
      </c>
      <c r="N241" s="78">
        <v>1.1000000000000001E-3</v>
      </c>
      <c r="O241" s="78">
        <v>2.0000000000000001E-4</v>
      </c>
    </row>
    <row r="242" spans="2:15">
      <c r="B242" t="s">
        <v>1687</v>
      </c>
      <c r="C242" t="s">
        <v>1688</v>
      </c>
      <c r="D242" t="s">
        <v>1554</v>
      </c>
      <c r="E242" t="s">
        <v>835</v>
      </c>
      <c r="F242"/>
      <c r="G242" t="s">
        <v>979</v>
      </c>
      <c r="H242" t="s">
        <v>106</v>
      </c>
      <c r="I242" s="77">
        <v>112</v>
      </c>
      <c r="J242" s="77">
        <v>30396</v>
      </c>
      <c r="K242" s="77">
        <v>0</v>
      </c>
      <c r="L242" s="77">
        <v>131.03350847999999</v>
      </c>
      <c r="M242" s="78">
        <v>0</v>
      </c>
      <c r="N242" s="78">
        <v>8.9999999999999993E-3</v>
      </c>
      <c r="O242" s="78">
        <v>1.4E-3</v>
      </c>
    </row>
    <row r="243" spans="2:15">
      <c r="B243" t="s">
        <v>1689</v>
      </c>
      <c r="C243" t="s">
        <v>1690</v>
      </c>
      <c r="D243" t="s">
        <v>1554</v>
      </c>
      <c r="E243" t="s">
        <v>835</v>
      </c>
      <c r="F243"/>
      <c r="G243" t="s">
        <v>979</v>
      </c>
      <c r="H243" t="s">
        <v>106</v>
      </c>
      <c r="I243" s="77">
        <v>22.95</v>
      </c>
      <c r="J243" s="77">
        <v>37636</v>
      </c>
      <c r="K243" s="77">
        <v>0</v>
      </c>
      <c r="L243" s="77">
        <v>33.245591238000003</v>
      </c>
      <c r="M243" s="78">
        <v>0</v>
      </c>
      <c r="N243" s="78">
        <v>2.3E-3</v>
      </c>
      <c r="O243" s="78">
        <v>2.9999999999999997E-4</v>
      </c>
    </row>
    <row r="244" spans="2:15">
      <c r="B244" t="s">
        <v>1691</v>
      </c>
      <c r="C244" t="s">
        <v>1692</v>
      </c>
      <c r="D244" t="s">
        <v>1550</v>
      </c>
      <c r="E244" t="s">
        <v>835</v>
      </c>
      <c r="F244"/>
      <c r="G244" t="s">
        <v>987</v>
      </c>
      <c r="H244" t="s">
        <v>106</v>
      </c>
      <c r="I244" s="77">
        <v>707.2</v>
      </c>
      <c r="J244" s="77">
        <v>3209</v>
      </c>
      <c r="K244" s="77">
        <v>0</v>
      </c>
      <c r="L244" s="77">
        <v>87.349390752000005</v>
      </c>
      <c r="M244" s="78">
        <v>0</v>
      </c>
      <c r="N244" s="78">
        <v>6.0000000000000001E-3</v>
      </c>
      <c r="O244" s="78">
        <v>8.9999999999999998E-4</v>
      </c>
    </row>
    <row r="245" spans="2:15">
      <c r="B245" t="s">
        <v>1693</v>
      </c>
      <c r="C245" t="s">
        <v>1694</v>
      </c>
      <c r="D245" t="s">
        <v>1695</v>
      </c>
      <c r="E245" t="s">
        <v>835</v>
      </c>
      <c r="F245"/>
      <c r="G245" t="s">
        <v>894</v>
      </c>
      <c r="H245" t="s">
        <v>110</v>
      </c>
      <c r="I245" s="77">
        <v>10573.05</v>
      </c>
      <c r="J245" s="77">
        <v>181.1</v>
      </c>
      <c r="K245" s="77">
        <v>0</v>
      </c>
      <c r="L245" s="77">
        <v>77.692172329125</v>
      </c>
      <c r="M245" s="78">
        <v>0</v>
      </c>
      <c r="N245" s="78">
        <v>5.3E-3</v>
      </c>
      <c r="O245" s="78">
        <v>8.0000000000000004E-4</v>
      </c>
    </row>
    <row r="246" spans="2:15">
      <c r="B246" t="s">
        <v>1696</v>
      </c>
      <c r="C246" t="s">
        <v>1697</v>
      </c>
      <c r="D246" t="s">
        <v>1554</v>
      </c>
      <c r="E246" t="s">
        <v>835</v>
      </c>
      <c r="F246"/>
      <c r="G246" t="s">
        <v>1573</v>
      </c>
      <c r="H246" t="s">
        <v>106</v>
      </c>
      <c r="I246" s="77">
        <v>467.77</v>
      </c>
      <c r="J246" s="77">
        <v>12598</v>
      </c>
      <c r="K246" s="77">
        <v>0</v>
      </c>
      <c r="L246" s="77">
        <v>226.82027904540001</v>
      </c>
      <c r="M246" s="78">
        <v>0</v>
      </c>
      <c r="N246" s="78">
        <v>1.55E-2</v>
      </c>
      <c r="O246" s="78">
        <v>2.3E-3</v>
      </c>
    </row>
    <row r="247" spans="2:15">
      <c r="B247" t="s">
        <v>1698</v>
      </c>
      <c r="C247" t="s">
        <v>1699</v>
      </c>
      <c r="D247" t="s">
        <v>1554</v>
      </c>
      <c r="E247" t="s">
        <v>835</v>
      </c>
      <c r="F247"/>
      <c r="G247" t="s">
        <v>1577</v>
      </c>
      <c r="H247" t="s">
        <v>106</v>
      </c>
      <c r="I247" s="77">
        <v>207.77</v>
      </c>
      <c r="J247" s="77">
        <v>13822</v>
      </c>
      <c r="K247" s="77">
        <v>0</v>
      </c>
      <c r="L247" s="77">
        <v>110.53546422060001</v>
      </c>
      <c r="M247" s="78">
        <v>0</v>
      </c>
      <c r="N247" s="78">
        <v>7.6E-3</v>
      </c>
      <c r="O247" s="78">
        <v>1.1000000000000001E-3</v>
      </c>
    </row>
    <row r="248" spans="2:15">
      <c r="B248" t="s">
        <v>1700</v>
      </c>
      <c r="C248" t="s">
        <v>1701</v>
      </c>
      <c r="D248" t="s">
        <v>1702</v>
      </c>
      <c r="E248" t="s">
        <v>835</v>
      </c>
      <c r="F248"/>
      <c r="G248" t="s">
        <v>1577</v>
      </c>
      <c r="H248" t="s">
        <v>110</v>
      </c>
      <c r="I248" s="77">
        <v>44.32</v>
      </c>
      <c r="J248" s="77">
        <v>55080</v>
      </c>
      <c r="K248" s="77">
        <v>0</v>
      </c>
      <c r="L248" s="77">
        <v>99.04948272</v>
      </c>
      <c r="M248" s="78">
        <v>0</v>
      </c>
      <c r="N248" s="78">
        <v>6.7999999999999996E-3</v>
      </c>
      <c r="O248" s="78">
        <v>1E-3</v>
      </c>
    </row>
    <row r="249" spans="2:15">
      <c r="B249" t="s">
        <v>1703</v>
      </c>
      <c r="C249" t="s">
        <v>1704</v>
      </c>
      <c r="D249" t="s">
        <v>1554</v>
      </c>
      <c r="E249" t="s">
        <v>835</v>
      </c>
      <c r="F249"/>
      <c r="G249" t="s">
        <v>1577</v>
      </c>
      <c r="H249" t="s">
        <v>106</v>
      </c>
      <c r="I249" s="77">
        <v>30.87</v>
      </c>
      <c r="J249" s="77">
        <v>83200</v>
      </c>
      <c r="K249" s="77">
        <v>0.54298000000000002</v>
      </c>
      <c r="L249" s="77">
        <v>99.400080160000002</v>
      </c>
      <c r="M249" s="78">
        <v>0</v>
      </c>
      <c r="N249" s="78">
        <v>6.7999999999999996E-3</v>
      </c>
      <c r="O249" s="78">
        <v>1E-3</v>
      </c>
    </row>
    <row r="250" spans="2:15">
      <c r="B250" t="s">
        <v>1705</v>
      </c>
      <c r="C250" t="s">
        <v>1706</v>
      </c>
      <c r="D250" t="s">
        <v>1554</v>
      </c>
      <c r="E250" t="s">
        <v>835</v>
      </c>
      <c r="F250"/>
      <c r="G250" t="s">
        <v>1577</v>
      </c>
      <c r="H250" t="s">
        <v>106</v>
      </c>
      <c r="I250" s="77">
        <v>105.66</v>
      </c>
      <c r="J250" s="77">
        <v>43089</v>
      </c>
      <c r="K250" s="77">
        <v>0</v>
      </c>
      <c r="L250" s="77">
        <v>175.2366461526</v>
      </c>
      <c r="M250" s="78">
        <v>0</v>
      </c>
      <c r="N250" s="78">
        <v>1.2E-2</v>
      </c>
      <c r="O250" s="78">
        <v>1.8E-3</v>
      </c>
    </row>
    <row r="251" spans="2:15">
      <c r="B251" t="s">
        <v>1707</v>
      </c>
      <c r="C251" t="s">
        <v>1708</v>
      </c>
      <c r="D251" t="s">
        <v>1550</v>
      </c>
      <c r="E251" t="s">
        <v>835</v>
      </c>
      <c r="F251"/>
      <c r="G251" t="s">
        <v>1577</v>
      </c>
      <c r="H251" t="s">
        <v>106</v>
      </c>
      <c r="I251" s="77">
        <v>282.95999999999998</v>
      </c>
      <c r="J251" s="77">
        <v>8688.1092000000026</v>
      </c>
      <c r="K251" s="77">
        <v>0</v>
      </c>
      <c r="L251" s="77">
        <v>94.623330226639695</v>
      </c>
      <c r="M251" s="78">
        <v>0</v>
      </c>
      <c r="N251" s="78">
        <v>6.4999999999999997E-3</v>
      </c>
      <c r="O251" s="78">
        <v>1E-3</v>
      </c>
    </row>
    <row r="252" spans="2:15">
      <c r="B252" t="s">
        <v>1709</v>
      </c>
      <c r="C252" t="s">
        <v>1710</v>
      </c>
      <c r="D252" t="s">
        <v>1554</v>
      </c>
      <c r="E252" t="s">
        <v>835</v>
      </c>
      <c r="F252"/>
      <c r="G252" t="s">
        <v>945</v>
      </c>
      <c r="H252" t="s">
        <v>106</v>
      </c>
      <c r="I252" s="77">
        <v>26.12</v>
      </c>
      <c r="J252" s="77">
        <v>50467</v>
      </c>
      <c r="K252" s="77">
        <v>0</v>
      </c>
      <c r="L252" s="77">
        <v>50.737442559599998</v>
      </c>
      <c r="M252" s="78">
        <v>0</v>
      </c>
      <c r="N252" s="78">
        <v>3.5000000000000001E-3</v>
      </c>
      <c r="O252" s="78">
        <v>5.0000000000000001E-4</v>
      </c>
    </row>
    <row r="253" spans="2:15">
      <c r="B253" t="s">
        <v>1711</v>
      </c>
      <c r="C253" t="s">
        <v>1712</v>
      </c>
      <c r="D253" t="s">
        <v>1554</v>
      </c>
      <c r="E253" t="s">
        <v>835</v>
      </c>
      <c r="F253"/>
      <c r="G253" t="s">
        <v>945</v>
      </c>
      <c r="H253" t="s">
        <v>106</v>
      </c>
      <c r="I253" s="77">
        <v>22.15</v>
      </c>
      <c r="J253" s="77">
        <v>16525</v>
      </c>
      <c r="K253" s="77">
        <v>0</v>
      </c>
      <c r="L253" s="77">
        <v>14.0884465875</v>
      </c>
      <c r="M253" s="78">
        <v>0</v>
      </c>
      <c r="N253" s="78">
        <v>1E-3</v>
      </c>
      <c r="O253" s="78">
        <v>1E-4</v>
      </c>
    </row>
    <row r="254" spans="2:15">
      <c r="B254" t="s">
        <v>1713</v>
      </c>
      <c r="C254" t="s">
        <v>1714</v>
      </c>
      <c r="D254" t="s">
        <v>1550</v>
      </c>
      <c r="E254" t="s">
        <v>835</v>
      </c>
      <c r="F254"/>
      <c r="G254" t="s">
        <v>945</v>
      </c>
      <c r="H254" t="s">
        <v>106</v>
      </c>
      <c r="I254" s="77">
        <v>132.57</v>
      </c>
      <c r="J254" s="77">
        <v>4668</v>
      </c>
      <c r="K254" s="77">
        <v>0</v>
      </c>
      <c r="L254" s="77">
        <v>23.8190268924</v>
      </c>
      <c r="M254" s="78">
        <v>0</v>
      </c>
      <c r="N254" s="78">
        <v>1.6000000000000001E-3</v>
      </c>
      <c r="O254" s="78">
        <v>2.0000000000000001E-4</v>
      </c>
    </row>
    <row r="255" spans="2:15">
      <c r="B255" t="s">
        <v>1715</v>
      </c>
      <c r="C255" t="s">
        <v>1716</v>
      </c>
      <c r="D255" t="s">
        <v>1554</v>
      </c>
      <c r="E255" t="s">
        <v>835</v>
      </c>
      <c r="F255"/>
      <c r="G255" t="s">
        <v>945</v>
      </c>
      <c r="H255" t="s">
        <v>106</v>
      </c>
      <c r="I255" s="77">
        <v>69.39</v>
      </c>
      <c r="J255" s="77">
        <v>5860</v>
      </c>
      <c r="K255" s="77">
        <v>0</v>
      </c>
      <c r="L255" s="77">
        <v>15.651011646000001</v>
      </c>
      <c r="M255" s="78">
        <v>0</v>
      </c>
      <c r="N255" s="78">
        <v>1.1000000000000001E-3</v>
      </c>
      <c r="O255" s="78">
        <v>2.0000000000000001E-4</v>
      </c>
    </row>
    <row r="256" spans="2:15">
      <c r="B256" t="s">
        <v>1717</v>
      </c>
      <c r="C256" t="s">
        <v>1718</v>
      </c>
      <c r="D256" t="s">
        <v>1550</v>
      </c>
      <c r="E256" t="s">
        <v>835</v>
      </c>
      <c r="F256"/>
      <c r="G256" t="s">
        <v>945</v>
      </c>
      <c r="H256" t="s">
        <v>106</v>
      </c>
      <c r="I256" s="77">
        <v>37.6</v>
      </c>
      <c r="J256" s="77">
        <v>39944</v>
      </c>
      <c r="K256" s="77">
        <v>0</v>
      </c>
      <c r="L256" s="77">
        <v>57.807915456000003</v>
      </c>
      <c r="M256" s="78">
        <v>0</v>
      </c>
      <c r="N256" s="78">
        <v>4.0000000000000001E-3</v>
      </c>
      <c r="O256" s="78">
        <v>5.9999999999999995E-4</v>
      </c>
    </row>
    <row r="257" spans="2:15">
      <c r="B257" t="s">
        <v>1719</v>
      </c>
      <c r="C257" t="s">
        <v>1720</v>
      </c>
      <c r="D257" t="s">
        <v>1554</v>
      </c>
      <c r="E257" t="s">
        <v>835</v>
      </c>
      <c r="F257"/>
      <c r="G257" t="s">
        <v>945</v>
      </c>
      <c r="H257" t="s">
        <v>106</v>
      </c>
      <c r="I257" s="77">
        <v>87.86</v>
      </c>
      <c r="J257" s="77">
        <v>31364</v>
      </c>
      <c r="K257" s="77">
        <v>0</v>
      </c>
      <c r="L257" s="77">
        <v>106.06462362960001</v>
      </c>
      <c r="M257" s="78">
        <v>0</v>
      </c>
      <c r="N257" s="78">
        <v>7.3000000000000001E-3</v>
      </c>
      <c r="O257" s="78">
        <v>1.1000000000000001E-3</v>
      </c>
    </row>
    <row r="258" spans="2:15">
      <c r="B258" t="s">
        <v>1721</v>
      </c>
      <c r="C258" t="s">
        <v>1722</v>
      </c>
      <c r="D258" t="s">
        <v>1554</v>
      </c>
      <c r="E258" t="s">
        <v>835</v>
      </c>
      <c r="F258"/>
      <c r="G258" t="s">
        <v>945</v>
      </c>
      <c r="H258" t="s">
        <v>106</v>
      </c>
      <c r="I258" s="77">
        <v>95.25</v>
      </c>
      <c r="J258" s="77">
        <v>23518</v>
      </c>
      <c r="K258" s="77">
        <v>0</v>
      </c>
      <c r="L258" s="77">
        <v>86.221044855000002</v>
      </c>
      <c r="M258" s="78">
        <v>0</v>
      </c>
      <c r="N258" s="78">
        <v>5.8999999999999999E-3</v>
      </c>
      <c r="O258" s="78">
        <v>8.9999999999999998E-4</v>
      </c>
    </row>
    <row r="259" spans="2:15">
      <c r="B259" t="s">
        <v>1723</v>
      </c>
      <c r="C259" t="s">
        <v>1724</v>
      </c>
      <c r="D259" t="s">
        <v>1554</v>
      </c>
      <c r="E259" t="s">
        <v>835</v>
      </c>
      <c r="F259"/>
      <c r="G259" t="s">
        <v>945</v>
      </c>
      <c r="H259" t="s">
        <v>106</v>
      </c>
      <c r="I259" s="77">
        <v>225.64</v>
      </c>
      <c r="J259" s="77">
        <v>1634</v>
      </c>
      <c r="K259" s="77">
        <v>0</v>
      </c>
      <c r="L259" s="77">
        <v>14.1910998024</v>
      </c>
      <c r="M259" s="78">
        <v>0</v>
      </c>
      <c r="N259" s="78">
        <v>1E-3</v>
      </c>
      <c r="O259" s="78">
        <v>1E-4</v>
      </c>
    </row>
    <row r="260" spans="2:15">
      <c r="B260" t="s">
        <v>1725</v>
      </c>
      <c r="C260" t="s">
        <v>1726</v>
      </c>
      <c r="D260" t="s">
        <v>1550</v>
      </c>
      <c r="E260" t="s">
        <v>835</v>
      </c>
      <c r="F260"/>
      <c r="G260" t="s">
        <v>945</v>
      </c>
      <c r="H260" t="s">
        <v>106</v>
      </c>
      <c r="I260" s="77">
        <v>61.34</v>
      </c>
      <c r="J260" s="77">
        <v>23166</v>
      </c>
      <c r="K260" s="77">
        <v>0</v>
      </c>
      <c r="L260" s="77">
        <v>54.6943839156</v>
      </c>
      <c r="M260" s="78">
        <v>0</v>
      </c>
      <c r="N260" s="78">
        <v>3.7000000000000002E-3</v>
      </c>
      <c r="O260" s="78">
        <v>5.9999999999999995E-4</v>
      </c>
    </row>
    <row r="261" spans="2:15">
      <c r="B261" t="s">
        <v>1727</v>
      </c>
      <c r="C261" t="s">
        <v>1728</v>
      </c>
      <c r="D261" t="s">
        <v>1550</v>
      </c>
      <c r="E261" t="s">
        <v>835</v>
      </c>
      <c r="F261"/>
      <c r="G261" t="s">
        <v>1610</v>
      </c>
      <c r="H261" t="s">
        <v>106</v>
      </c>
      <c r="I261" s="77">
        <v>43.53</v>
      </c>
      <c r="J261" s="77">
        <v>7625</v>
      </c>
      <c r="K261" s="77">
        <v>0</v>
      </c>
      <c r="L261" s="77">
        <v>12.775456462499999</v>
      </c>
      <c r="M261" s="78">
        <v>0</v>
      </c>
      <c r="N261" s="78">
        <v>8.9999999999999998E-4</v>
      </c>
      <c r="O261" s="78">
        <v>1E-4</v>
      </c>
    </row>
    <row r="262" spans="2:15">
      <c r="B262" t="s">
        <v>1729</v>
      </c>
      <c r="C262" t="s">
        <v>1730</v>
      </c>
      <c r="D262" t="s">
        <v>1550</v>
      </c>
      <c r="E262" t="s">
        <v>835</v>
      </c>
      <c r="F262"/>
      <c r="G262" t="s">
        <v>1610</v>
      </c>
      <c r="H262" t="s">
        <v>106</v>
      </c>
      <c r="I262" s="77">
        <v>184.02</v>
      </c>
      <c r="J262" s="77">
        <v>3511</v>
      </c>
      <c r="K262" s="77">
        <v>0</v>
      </c>
      <c r="L262" s="77">
        <v>24.8681665278</v>
      </c>
      <c r="M262" s="78">
        <v>0</v>
      </c>
      <c r="N262" s="78">
        <v>1.6999999999999999E-3</v>
      </c>
      <c r="O262" s="78">
        <v>2.9999999999999997E-4</v>
      </c>
    </row>
    <row r="263" spans="2:15">
      <c r="B263" t="s">
        <v>1731</v>
      </c>
      <c r="C263" t="s">
        <v>1732</v>
      </c>
      <c r="D263" t="s">
        <v>123</v>
      </c>
      <c r="E263" t="s">
        <v>835</v>
      </c>
      <c r="F263"/>
      <c r="G263" t="s">
        <v>1610</v>
      </c>
      <c r="H263" t="s">
        <v>106</v>
      </c>
      <c r="I263" s="77">
        <v>14.48</v>
      </c>
      <c r="J263" s="77">
        <v>125300</v>
      </c>
      <c r="K263" s="77">
        <v>0</v>
      </c>
      <c r="L263" s="77">
        <v>69.834100559999996</v>
      </c>
      <c r="M263" s="78">
        <v>0</v>
      </c>
      <c r="N263" s="78">
        <v>4.7999999999999996E-3</v>
      </c>
      <c r="O263" s="78">
        <v>6.9999999999999999E-4</v>
      </c>
    </row>
    <row r="264" spans="2:15">
      <c r="B264" t="s">
        <v>1733</v>
      </c>
      <c r="C264" t="s">
        <v>1734</v>
      </c>
      <c r="D264" t="s">
        <v>1554</v>
      </c>
      <c r="E264" t="s">
        <v>835</v>
      </c>
      <c r="F264"/>
      <c r="G264" t="s">
        <v>123</v>
      </c>
      <c r="H264" t="s">
        <v>106</v>
      </c>
      <c r="I264" s="77">
        <v>73.61</v>
      </c>
      <c r="J264" s="77">
        <v>8896</v>
      </c>
      <c r="K264" s="77">
        <v>0</v>
      </c>
      <c r="L264" s="77">
        <v>25.204582214399998</v>
      </c>
      <c r="M264" s="78">
        <v>0</v>
      </c>
      <c r="N264" s="78">
        <v>1.6999999999999999E-3</v>
      </c>
      <c r="O264" s="78">
        <v>2.9999999999999997E-4</v>
      </c>
    </row>
    <row r="265" spans="2:15">
      <c r="B265" t="s">
        <v>223</v>
      </c>
      <c r="E265" s="16"/>
      <c r="F265" s="16"/>
      <c r="G265" s="16"/>
    </row>
    <row r="266" spans="2:15">
      <c r="B266" t="s">
        <v>309</v>
      </c>
      <c r="E266" s="16"/>
      <c r="F266" s="16"/>
      <c r="G266" s="16"/>
    </row>
    <row r="267" spans="2:15">
      <c r="B267" t="s">
        <v>310</v>
      </c>
      <c r="E267" s="16"/>
      <c r="F267" s="16"/>
      <c r="G267" s="16"/>
    </row>
    <row r="268" spans="2:15">
      <c r="B268" t="s">
        <v>311</v>
      </c>
      <c r="E268" s="16"/>
      <c r="F268" s="16"/>
      <c r="G268" s="16"/>
    </row>
    <row r="269" spans="2:15">
      <c r="B269" t="s">
        <v>312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7" workbookViewId="0">
      <selection activeCell="E42" sqref="E42:E8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2406</v>
      </c>
    </row>
    <row r="3" spans="2:63" s="1" customFormat="1">
      <c r="B3" s="2" t="s">
        <v>2</v>
      </c>
      <c r="C3" s="26" t="s">
        <v>2407</v>
      </c>
    </row>
    <row r="4" spans="2:63" s="1" customFormat="1">
      <c r="B4" s="2" t="s">
        <v>3</v>
      </c>
      <c r="C4" s="83" t="s">
        <v>196</v>
      </c>
    </row>
    <row r="6" spans="2:63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BK6" s="19"/>
    </row>
    <row r="7" spans="2:63" ht="26.25" customHeight="1">
      <c r="B7" s="113" t="s">
        <v>193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195902.8</v>
      </c>
      <c r="I11" s="7"/>
      <c r="J11" s="75">
        <v>0</v>
      </c>
      <c r="K11" s="75">
        <v>13164.80644491641</v>
      </c>
      <c r="L11" s="7"/>
      <c r="M11" s="76">
        <v>1</v>
      </c>
      <c r="N11" s="76">
        <v>0.13619999999999999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88182.91</v>
      </c>
      <c r="J12" s="81">
        <v>0</v>
      </c>
      <c r="K12" s="81">
        <v>2836.8296012830001</v>
      </c>
      <c r="M12" s="80">
        <v>0.2155</v>
      </c>
      <c r="N12" s="80">
        <v>2.9399999999999999E-2</v>
      </c>
    </row>
    <row r="13" spans="2:63">
      <c r="B13" s="79" t="s">
        <v>1735</v>
      </c>
      <c r="D13" s="16"/>
      <c r="E13" s="16"/>
      <c r="F13" s="16"/>
      <c r="G13" s="16"/>
      <c r="H13" s="81">
        <v>79895.97</v>
      </c>
      <c r="J13" s="81">
        <v>0</v>
      </c>
      <c r="K13" s="81">
        <v>2749.2576475999999</v>
      </c>
      <c r="M13" s="80">
        <v>0.20880000000000001</v>
      </c>
      <c r="N13" s="80">
        <v>2.8400000000000002E-2</v>
      </c>
    </row>
    <row r="14" spans="2:63">
      <c r="B14" t="s">
        <v>1736</v>
      </c>
      <c r="C14" t="s">
        <v>1737</v>
      </c>
      <c r="D14" t="s">
        <v>100</v>
      </c>
      <c r="E14" t="s">
        <v>1738</v>
      </c>
      <c r="F14" t="s">
        <v>1739</v>
      </c>
      <c r="G14" t="s">
        <v>102</v>
      </c>
      <c r="H14" s="77">
        <v>20994</v>
      </c>
      <c r="I14" s="77">
        <v>1874</v>
      </c>
      <c r="J14" s="77">
        <v>0</v>
      </c>
      <c r="K14" s="77">
        <v>393.42756000000003</v>
      </c>
      <c r="L14" s="78">
        <v>5.0000000000000001E-4</v>
      </c>
      <c r="M14" s="78">
        <v>2.9899999999999999E-2</v>
      </c>
      <c r="N14" s="78">
        <v>4.1000000000000003E-3</v>
      </c>
    </row>
    <row r="15" spans="2:63">
      <c r="B15" t="s">
        <v>1740</v>
      </c>
      <c r="C15" t="s">
        <v>1741</v>
      </c>
      <c r="D15" t="s">
        <v>100</v>
      </c>
      <c r="E15" t="s">
        <v>1738</v>
      </c>
      <c r="F15" t="s">
        <v>1739</v>
      </c>
      <c r="G15" t="s">
        <v>102</v>
      </c>
      <c r="H15" s="77">
        <v>5701.96</v>
      </c>
      <c r="I15" s="77">
        <v>3597</v>
      </c>
      <c r="J15" s="77">
        <v>0</v>
      </c>
      <c r="K15" s="77">
        <v>205.09950119999999</v>
      </c>
      <c r="L15" s="78">
        <v>1E-4</v>
      </c>
      <c r="M15" s="78">
        <v>1.5599999999999999E-2</v>
      </c>
      <c r="N15" s="78">
        <v>2.0999999999999999E-3</v>
      </c>
    </row>
    <row r="16" spans="2:63">
      <c r="B16" t="s">
        <v>1742</v>
      </c>
      <c r="C16" t="s">
        <v>1743</v>
      </c>
      <c r="D16" t="s">
        <v>100</v>
      </c>
      <c r="E16" t="s">
        <v>1738</v>
      </c>
      <c r="F16" t="s">
        <v>1739</v>
      </c>
      <c r="G16" t="s">
        <v>102</v>
      </c>
      <c r="H16" s="77">
        <v>9215.31</v>
      </c>
      <c r="I16" s="77">
        <v>1854</v>
      </c>
      <c r="J16" s="77">
        <v>0</v>
      </c>
      <c r="K16" s="77">
        <v>170.8518474</v>
      </c>
      <c r="L16" s="78">
        <v>1E-4</v>
      </c>
      <c r="M16" s="78">
        <v>1.2999999999999999E-2</v>
      </c>
      <c r="N16" s="78">
        <v>1.8E-3</v>
      </c>
    </row>
    <row r="17" spans="2:14">
      <c r="B17" t="s">
        <v>1744</v>
      </c>
      <c r="C17" t="s">
        <v>1745</v>
      </c>
      <c r="D17" t="s">
        <v>100</v>
      </c>
      <c r="E17" t="s">
        <v>1746</v>
      </c>
      <c r="F17" t="s">
        <v>1739</v>
      </c>
      <c r="G17" t="s">
        <v>102</v>
      </c>
      <c r="H17" s="77">
        <v>665.65</v>
      </c>
      <c r="I17" s="77">
        <v>2858</v>
      </c>
      <c r="J17" s="77">
        <v>0</v>
      </c>
      <c r="K17" s="77">
        <v>19.024277000000001</v>
      </c>
      <c r="L17" s="78">
        <v>2.0000000000000001E-4</v>
      </c>
      <c r="M17" s="78">
        <v>1.4E-3</v>
      </c>
      <c r="N17" s="78">
        <v>2.0000000000000001E-4</v>
      </c>
    </row>
    <row r="18" spans="2:14">
      <c r="B18" t="s">
        <v>1747</v>
      </c>
      <c r="C18" t="s">
        <v>1748</v>
      </c>
      <c r="D18" t="s">
        <v>100</v>
      </c>
      <c r="E18" t="s">
        <v>1746</v>
      </c>
      <c r="F18" t="s">
        <v>1739</v>
      </c>
      <c r="G18" t="s">
        <v>102</v>
      </c>
      <c r="H18" s="77">
        <v>11841</v>
      </c>
      <c r="I18" s="77">
        <v>1849</v>
      </c>
      <c r="J18" s="77">
        <v>0</v>
      </c>
      <c r="K18" s="77">
        <v>218.94009</v>
      </c>
      <c r="L18" s="78">
        <v>2.0000000000000001E-4</v>
      </c>
      <c r="M18" s="78">
        <v>1.66E-2</v>
      </c>
      <c r="N18" s="78">
        <v>2.3E-3</v>
      </c>
    </row>
    <row r="19" spans="2:14">
      <c r="B19" t="s">
        <v>1749</v>
      </c>
      <c r="C19" t="s">
        <v>1750</v>
      </c>
      <c r="D19" t="s">
        <v>100</v>
      </c>
      <c r="E19" t="s">
        <v>1746</v>
      </c>
      <c r="F19" t="s">
        <v>1739</v>
      </c>
      <c r="G19" t="s">
        <v>102</v>
      </c>
      <c r="H19" s="77">
        <v>10640.42</v>
      </c>
      <c r="I19" s="77">
        <v>3539</v>
      </c>
      <c r="J19" s="77">
        <v>0</v>
      </c>
      <c r="K19" s="77">
        <v>376.5644638</v>
      </c>
      <c r="L19" s="78">
        <v>1E-4</v>
      </c>
      <c r="M19" s="78">
        <v>2.86E-2</v>
      </c>
      <c r="N19" s="78">
        <v>3.8999999999999998E-3</v>
      </c>
    </row>
    <row r="20" spans="2:14">
      <c r="B20" t="s">
        <v>1751</v>
      </c>
      <c r="C20" t="s">
        <v>1752</v>
      </c>
      <c r="D20" t="s">
        <v>100</v>
      </c>
      <c r="E20" t="s">
        <v>1746</v>
      </c>
      <c r="F20" t="s">
        <v>1739</v>
      </c>
      <c r="G20" t="s">
        <v>102</v>
      </c>
      <c r="H20" s="77">
        <v>9944.14</v>
      </c>
      <c r="I20" s="77">
        <v>1852</v>
      </c>
      <c r="J20" s="77">
        <v>0</v>
      </c>
      <c r="K20" s="77">
        <v>184.1654728</v>
      </c>
      <c r="L20" s="78">
        <v>1E-4</v>
      </c>
      <c r="M20" s="78">
        <v>1.4E-2</v>
      </c>
      <c r="N20" s="78">
        <v>1.9E-3</v>
      </c>
    </row>
    <row r="21" spans="2:14">
      <c r="B21" t="s">
        <v>1753</v>
      </c>
      <c r="C21" t="s">
        <v>1754</v>
      </c>
      <c r="D21" t="s">
        <v>100</v>
      </c>
      <c r="E21" t="s">
        <v>1746</v>
      </c>
      <c r="F21" t="s">
        <v>1739</v>
      </c>
      <c r="G21" t="s">
        <v>102</v>
      </c>
      <c r="H21" s="77">
        <v>2665.02</v>
      </c>
      <c r="I21" s="77">
        <v>1827</v>
      </c>
      <c r="J21" s="77">
        <v>0</v>
      </c>
      <c r="K21" s="77">
        <v>48.689915399999997</v>
      </c>
      <c r="L21" s="78">
        <v>0</v>
      </c>
      <c r="M21" s="78">
        <v>3.7000000000000002E-3</v>
      </c>
      <c r="N21" s="78">
        <v>5.0000000000000001E-4</v>
      </c>
    </row>
    <row r="22" spans="2:14">
      <c r="B22" t="s">
        <v>1755</v>
      </c>
      <c r="C22" t="s">
        <v>1756</v>
      </c>
      <c r="D22" t="s">
        <v>100</v>
      </c>
      <c r="E22" t="s">
        <v>1757</v>
      </c>
      <c r="F22" t="s">
        <v>1739</v>
      </c>
      <c r="G22" t="s">
        <v>102</v>
      </c>
      <c r="H22" s="77">
        <v>2899.41</v>
      </c>
      <c r="I22" s="77">
        <v>3560</v>
      </c>
      <c r="J22" s="77">
        <v>0</v>
      </c>
      <c r="K22" s="77">
        <v>103.218996</v>
      </c>
      <c r="L22" s="78">
        <v>0</v>
      </c>
      <c r="M22" s="78">
        <v>7.7999999999999996E-3</v>
      </c>
      <c r="N22" s="78">
        <v>1.1000000000000001E-3</v>
      </c>
    </row>
    <row r="23" spans="2:14">
      <c r="B23" t="s">
        <v>1758</v>
      </c>
      <c r="C23" t="s">
        <v>1759</v>
      </c>
      <c r="D23" t="s">
        <v>100</v>
      </c>
      <c r="E23" t="s">
        <v>1760</v>
      </c>
      <c r="F23" t="s">
        <v>1739</v>
      </c>
      <c r="G23" t="s">
        <v>102</v>
      </c>
      <c r="H23" s="77">
        <v>409.65</v>
      </c>
      <c r="I23" s="77">
        <v>34690</v>
      </c>
      <c r="J23" s="77">
        <v>0</v>
      </c>
      <c r="K23" s="77">
        <v>142.107585</v>
      </c>
      <c r="L23" s="78">
        <v>1E-4</v>
      </c>
      <c r="M23" s="78">
        <v>1.0800000000000001E-2</v>
      </c>
      <c r="N23" s="78">
        <v>1.5E-3</v>
      </c>
    </row>
    <row r="24" spans="2:14">
      <c r="B24" t="s">
        <v>1761</v>
      </c>
      <c r="C24" t="s">
        <v>1762</v>
      </c>
      <c r="D24" t="s">
        <v>100</v>
      </c>
      <c r="E24" t="s">
        <v>1760</v>
      </c>
      <c r="F24" t="s">
        <v>1739</v>
      </c>
      <c r="G24" t="s">
        <v>102</v>
      </c>
      <c r="H24" s="77">
        <v>981.39</v>
      </c>
      <c r="I24" s="77">
        <v>18410</v>
      </c>
      <c r="J24" s="77">
        <v>0</v>
      </c>
      <c r="K24" s="77">
        <v>180.67389900000001</v>
      </c>
      <c r="L24" s="78">
        <v>0</v>
      </c>
      <c r="M24" s="78">
        <v>1.37E-2</v>
      </c>
      <c r="N24" s="78">
        <v>1.9E-3</v>
      </c>
    </row>
    <row r="25" spans="2:14">
      <c r="B25" t="s">
        <v>1763</v>
      </c>
      <c r="C25" t="s">
        <v>1764</v>
      </c>
      <c r="D25" t="s">
        <v>100</v>
      </c>
      <c r="E25" t="s">
        <v>1760</v>
      </c>
      <c r="F25" t="s">
        <v>1739</v>
      </c>
      <c r="G25" t="s">
        <v>102</v>
      </c>
      <c r="H25" s="77">
        <v>286.02</v>
      </c>
      <c r="I25" s="77">
        <v>18200</v>
      </c>
      <c r="J25" s="77">
        <v>0</v>
      </c>
      <c r="K25" s="77">
        <v>52.055639999999997</v>
      </c>
      <c r="L25" s="78">
        <v>0</v>
      </c>
      <c r="M25" s="78">
        <v>4.0000000000000001E-3</v>
      </c>
      <c r="N25" s="78">
        <v>5.0000000000000001E-4</v>
      </c>
    </row>
    <row r="26" spans="2:14">
      <c r="B26" t="s">
        <v>1765</v>
      </c>
      <c r="C26" t="s">
        <v>1766</v>
      </c>
      <c r="D26" t="s">
        <v>100</v>
      </c>
      <c r="E26" t="s">
        <v>1760</v>
      </c>
      <c r="F26" t="s">
        <v>1739</v>
      </c>
      <c r="G26" t="s">
        <v>102</v>
      </c>
      <c r="H26" s="77">
        <v>3652</v>
      </c>
      <c r="I26" s="77">
        <v>17920</v>
      </c>
      <c r="J26" s="77">
        <v>0</v>
      </c>
      <c r="K26" s="77">
        <v>654.4384</v>
      </c>
      <c r="L26" s="78">
        <v>4.0000000000000002E-4</v>
      </c>
      <c r="M26" s="78">
        <v>4.9700000000000001E-2</v>
      </c>
      <c r="N26" s="78">
        <v>6.7999999999999996E-3</v>
      </c>
    </row>
    <row r="27" spans="2:14">
      <c r="B27" s="79" t="s">
        <v>1767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1768</v>
      </c>
      <c r="D29" s="16"/>
      <c r="E29" s="16"/>
      <c r="F29" s="16"/>
      <c r="G29" s="16"/>
      <c r="H29" s="81">
        <v>8286.94</v>
      </c>
      <c r="J29" s="81">
        <v>0</v>
      </c>
      <c r="K29" s="81">
        <v>87.571953683000004</v>
      </c>
      <c r="M29" s="80">
        <v>6.7000000000000002E-3</v>
      </c>
      <c r="N29" s="80">
        <v>8.9999999999999998E-4</v>
      </c>
    </row>
    <row r="30" spans="2:14">
      <c r="B30" t="s">
        <v>1769</v>
      </c>
      <c r="C30" t="s">
        <v>1770</v>
      </c>
      <c r="D30" t="s">
        <v>100</v>
      </c>
      <c r="E30" t="s">
        <v>1738</v>
      </c>
      <c r="F30" t="s">
        <v>1771</v>
      </c>
      <c r="G30" t="s">
        <v>102</v>
      </c>
      <c r="H30" s="77">
        <v>6550.62</v>
      </c>
      <c r="I30" s="77">
        <v>368.92</v>
      </c>
      <c r="J30" s="77">
        <v>0</v>
      </c>
      <c r="K30" s="77">
        <v>24.166547304000002</v>
      </c>
      <c r="L30" s="78">
        <v>1E-4</v>
      </c>
      <c r="M30" s="78">
        <v>1.8E-3</v>
      </c>
      <c r="N30" s="78">
        <v>2.9999999999999997E-4</v>
      </c>
    </row>
    <row r="31" spans="2:14">
      <c r="B31" t="s">
        <v>1772</v>
      </c>
      <c r="C31" t="s">
        <v>1773</v>
      </c>
      <c r="D31" t="s">
        <v>100</v>
      </c>
      <c r="E31" t="s">
        <v>1738</v>
      </c>
      <c r="F31" t="s">
        <v>1771</v>
      </c>
      <c r="G31" t="s">
        <v>102</v>
      </c>
      <c r="H31" s="77">
        <v>24.16</v>
      </c>
      <c r="I31" s="77">
        <v>344.75</v>
      </c>
      <c r="J31" s="77">
        <v>0</v>
      </c>
      <c r="K31" s="77">
        <v>8.3291599999999993E-2</v>
      </c>
      <c r="L31" s="78">
        <v>0</v>
      </c>
      <c r="M31" s="78">
        <v>0</v>
      </c>
      <c r="N31" s="78">
        <v>0</v>
      </c>
    </row>
    <row r="32" spans="2:14">
      <c r="B32" t="s">
        <v>1774</v>
      </c>
      <c r="C32" t="s">
        <v>1775</v>
      </c>
      <c r="D32" t="s">
        <v>100</v>
      </c>
      <c r="E32" t="s">
        <v>1746</v>
      </c>
      <c r="F32" t="s">
        <v>1771</v>
      </c>
      <c r="G32" t="s">
        <v>102</v>
      </c>
      <c r="H32" s="77">
        <v>687.81</v>
      </c>
      <c r="I32" s="77">
        <v>3704.64</v>
      </c>
      <c r="J32" s="77">
        <v>0</v>
      </c>
      <c r="K32" s="77">
        <v>25.480884383999999</v>
      </c>
      <c r="L32" s="78">
        <v>1E-4</v>
      </c>
      <c r="M32" s="78">
        <v>1.9E-3</v>
      </c>
      <c r="N32" s="78">
        <v>2.9999999999999997E-4</v>
      </c>
    </row>
    <row r="33" spans="2:14">
      <c r="B33" t="s">
        <v>1776</v>
      </c>
      <c r="C33" t="s">
        <v>1777</v>
      </c>
      <c r="D33" t="s">
        <v>100</v>
      </c>
      <c r="E33" t="s">
        <v>1760</v>
      </c>
      <c r="F33" t="s">
        <v>1771</v>
      </c>
      <c r="G33" t="s">
        <v>102</v>
      </c>
      <c r="H33" s="77">
        <v>1024.3499999999999</v>
      </c>
      <c r="I33" s="77">
        <v>3694.17</v>
      </c>
      <c r="J33" s="77">
        <v>0</v>
      </c>
      <c r="K33" s="77">
        <v>37.841230394999997</v>
      </c>
      <c r="L33" s="78">
        <v>2.0000000000000001E-4</v>
      </c>
      <c r="M33" s="78">
        <v>2.8999999999999998E-3</v>
      </c>
      <c r="N33" s="78">
        <v>4.0000000000000002E-4</v>
      </c>
    </row>
    <row r="34" spans="2:14">
      <c r="B34" s="79" t="s">
        <v>1778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832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1779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221</v>
      </c>
      <c r="D40" s="16"/>
      <c r="E40" s="16"/>
      <c r="F40" s="16"/>
      <c r="G40" s="16"/>
      <c r="H40" s="81">
        <v>107719.89</v>
      </c>
      <c r="J40" s="81">
        <v>0</v>
      </c>
      <c r="K40" s="81">
        <v>10327.976843633411</v>
      </c>
      <c r="M40" s="80">
        <v>0.78449999999999998</v>
      </c>
      <c r="N40" s="80">
        <v>0.1069</v>
      </c>
    </row>
    <row r="41" spans="2:14">
      <c r="B41" s="79" t="s">
        <v>1780</v>
      </c>
      <c r="D41" s="16"/>
      <c r="E41" s="16"/>
      <c r="F41" s="16"/>
      <c r="G41" s="16"/>
      <c r="H41" s="81">
        <v>107351.38</v>
      </c>
      <c r="J41" s="81">
        <v>0</v>
      </c>
      <c r="K41" s="81">
        <v>10200.77518093021</v>
      </c>
      <c r="M41" s="80">
        <v>0.77490000000000003</v>
      </c>
      <c r="N41" s="80">
        <v>0.1056</v>
      </c>
    </row>
    <row r="42" spans="2:14">
      <c r="B42" t="s">
        <v>1781</v>
      </c>
      <c r="C42" t="s">
        <v>1782</v>
      </c>
      <c r="D42" t="s">
        <v>123</v>
      </c>
      <c r="E42"/>
      <c r="F42" t="s">
        <v>1739</v>
      </c>
      <c r="G42" t="s">
        <v>106</v>
      </c>
      <c r="H42" s="77">
        <v>3145.51</v>
      </c>
      <c r="I42" s="77">
        <v>6073</v>
      </c>
      <c r="J42" s="77">
        <v>0</v>
      </c>
      <c r="K42" s="77">
        <v>735.26223903269999</v>
      </c>
      <c r="L42" s="78">
        <v>1E-4</v>
      </c>
      <c r="M42" s="78">
        <v>5.5899999999999998E-2</v>
      </c>
      <c r="N42" s="78">
        <v>7.6E-3</v>
      </c>
    </row>
    <row r="43" spans="2:14">
      <c r="B43" t="s">
        <v>1783</v>
      </c>
      <c r="C43" t="s">
        <v>1784</v>
      </c>
      <c r="D43" t="s">
        <v>123</v>
      </c>
      <c r="E43"/>
      <c r="F43" t="s">
        <v>1739</v>
      </c>
      <c r="G43" t="s">
        <v>106</v>
      </c>
      <c r="H43" s="77">
        <v>340.34</v>
      </c>
      <c r="I43" s="77">
        <v>4463</v>
      </c>
      <c r="J43" s="77">
        <v>0</v>
      </c>
      <c r="K43" s="77">
        <v>58.4639012958</v>
      </c>
      <c r="L43" s="78">
        <v>0</v>
      </c>
      <c r="M43" s="78">
        <v>4.4000000000000003E-3</v>
      </c>
      <c r="N43" s="78">
        <v>5.9999999999999995E-4</v>
      </c>
    </row>
    <row r="44" spans="2:14">
      <c r="B44" t="s">
        <v>1785</v>
      </c>
      <c r="C44" t="s">
        <v>1786</v>
      </c>
      <c r="D44" t="s">
        <v>1550</v>
      </c>
      <c r="E44"/>
      <c r="F44" t="s">
        <v>1739</v>
      </c>
      <c r="G44" t="s">
        <v>106</v>
      </c>
      <c r="H44" s="77">
        <v>265.26</v>
      </c>
      <c r="I44" s="77">
        <v>33993</v>
      </c>
      <c r="J44" s="77">
        <v>0</v>
      </c>
      <c r="K44" s="77">
        <v>347.06368259819999</v>
      </c>
      <c r="L44" s="78">
        <v>0</v>
      </c>
      <c r="M44" s="78">
        <v>2.64E-2</v>
      </c>
      <c r="N44" s="78">
        <v>3.5999999999999999E-3</v>
      </c>
    </row>
    <row r="45" spans="2:14">
      <c r="B45" t="s">
        <v>1787</v>
      </c>
      <c r="C45" t="s">
        <v>1788</v>
      </c>
      <c r="D45" t="s">
        <v>1675</v>
      </c>
      <c r="E45"/>
      <c r="F45" t="s">
        <v>1739</v>
      </c>
      <c r="G45" t="s">
        <v>106</v>
      </c>
      <c r="H45" s="77">
        <v>20276.38</v>
      </c>
      <c r="I45" s="77">
        <v>765.35</v>
      </c>
      <c r="J45" s="77">
        <v>0</v>
      </c>
      <c r="K45" s="77">
        <v>597.30812089616995</v>
      </c>
      <c r="L45" s="78">
        <v>0</v>
      </c>
      <c r="M45" s="78">
        <v>4.5400000000000003E-2</v>
      </c>
      <c r="N45" s="78">
        <v>6.1999999999999998E-3</v>
      </c>
    </row>
    <row r="46" spans="2:14">
      <c r="B46" t="s">
        <v>1789</v>
      </c>
      <c r="C46" t="s">
        <v>1790</v>
      </c>
      <c r="D46" t="s">
        <v>1675</v>
      </c>
      <c r="E46"/>
      <c r="F46" t="s">
        <v>1739</v>
      </c>
      <c r="G46" t="s">
        <v>106</v>
      </c>
      <c r="H46" s="77">
        <v>7157.07</v>
      </c>
      <c r="I46" s="77">
        <v>1007.75</v>
      </c>
      <c r="J46" s="77">
        <v>0</v>
      </c>
      <c r="K46" s="77">
        <v>277.61056038832498</v>
      </c>
      <c r="L46" s="78">
        <v>0</v>
      </c>
      <c r="M46" s="78">
        <v>2.1100000000000001E-2</v>
      </c>
      <c r="N46" s="78">
        <v>2.8999999999999998E-3</v>
      </c>
    </row>
    <row r="47" spans="2:14">
      <c r="B47" t="s">
        <v>1791</v>
      </c>
      <c r="C47" t="s">
        <v>1792</v>
      </c>
      <c r="D47" t="s">
        <v>1793</v>
      </c>
      <c r="E47"/>
      <c r="F47" t="s">
        <v>1739</v>
      </c>
      <c r="G47" t="s">
        <v>201</v>
      </c>
      <c r="H47" s="77">
        <v>12432.06</v>
      </c>
      <c r="I47" s="77">
        <v>1844.8141999999989</v>
      </c>
      <c r="J47" s="77">
        <v>0</v>
      </c>
      <c r="K47" s="77">
        <v>112.58713360134399</v>
      </c>
      <c r="L47" s="78">
        <v>0</v>
      </c>
      <c r="M47" s="78">
        <v>8.6E-3</v>
      </c>
      <c r="N47" s="78">
        <v>1.1999999999999999E-3</v>
      </c>
    </row>
    <row r="48" spans="2:14">
      <c r="B48" t="s">
        <v>1794</v>
      </c>
      <c r="C48" t="s">
        <v>1795</v>
      </c>
      <c r="D48" t="s">
        <v>123</v>
      </c>
      <c r="E48"/>
      <c r="F48" t="s">
        <v>1739</v>
      </c>
      <c r="G48" t="s">
        <v>106</v>
      </c>
      <c r="H48" s="77">
        <v>1034.3900000000001</v>
      </c>
      <c r="I48" s="77">
        <v>3588</v>
      </c>
      <c r="J48" s="77">
        <v>0</v>
      </c>
      <c r="K48" s="77">
        <v>142.85145190680001</v>
      </c>
      <c r="L48" s="78">
        <v>0</v>
      </c>
      <c r="M48" s="78">
        <v>1.09E-2</v>
      </c>
      <c r="N48" s="78">
        <v>1.5E-3</v>
      </c>
    </row>
    <row r="49" spans="2:14">
      <c r="B49" t="s">
        <v>1796</v>
      </c>
      <c r="C49" t="s">
        <v>1797</v>
      </c>
      <c r="D49" t="s">
        <v>1675</v>
      </c>
      <c r="E49"/>
      <c r="F49" t="s">
        <v>1739</v>
      </c>
      <c r="G49" t="s">
        <v>106</v>
      </c>
      <c r="H49" s="77">
        <v>6456.71</v>
      </c>
      <c r="I49" s="77">
        <v>459.55</v>
      </c>
      <c r="J49" s="77">
        <v>0</v>
      </c>
      <c r="K49" s="77">
        <v>114.206799788445</v>
      </c>
      <c r="L49" s="78">
        <v>1E-4</v>
      </c>
      <c r="M49" s="78">
        <v>8.6999999999999994E-3</v>
      </c>
      <c r="N49" s="78">
        <v>1.1999999999999999E-3</v>
      </c>
    </row>
    <row r="50" spans="2:14">
      <c r="B50" t="s">
        <v>1798</v>
      </c>
      <c r="C50" t="s">
        <v>1799</v>
      </c>
      <c r="D50" t="s">
        <v>1675</v>
      </c>
      <c r="E50"/>
      <c r="F50" t="s">
        <v>1739</v>
      </c>
      <c r="G50" t="s">
        <v>106</v>
      </c>
      <c r="H50" s="77">
        <v>754.29</v>
      </c>
      <c r="I50" s="77">
        <v>3668.75</v>
      </c>
      <c r="J50" s="77">
        <v>0</v>
      </c>
      <c r="K50" s="77">
        <v>106.51343232937499</v>
      </c>
      <c r="L50" s="78">
        <v>0</v>
      </c>
      <c r="M50" s="78">
        <v>8.0999999999999996E-3</v>
      </c>
      <c r="N50" s="78">
        <v>1.1000000000000001E-3</v>
      </c>
    </row>
    <row r="51" spans="2:14">
      <c r="B51" t="s">
        <v>1800</v>
      </c>
      <c r="C51" t="s">
        <v>1801</v>
      </c>
      <c r="D51" t="s">
        <v>123</v>
      </c>
      <c r="E51"/>
      <c r="F51" t="s">
        <v>1739</v>
      </c>
      <c r="G51" t="s">
        <v>110</v>
      </c>
      <c r="H51" s="77">
        <v>5738.32</v>
      </c>
      <c r="I51" s="77">
        <v>639.70000000000005</v>
      </c>
      <c r="J51" s="77">
        <v>0</v>
      </c>
      <c r="K51" s="77">
        <v>148.9428440598</v>
      </c>
      <c r="L51" s="78">
        <v>0</v>
      </c>
      <c r="M51" s="78">
        <v>1.1299999999999999E-2</v>
      </c>
      <c r="N51" s="78">
        <v>1.5E-3</v>
      </c>
    </row>
    <row r="52" spans="2:14">
      <c r="B52" t="s">
        <v>1802</v>
      </c>
      <c r="C52" t="s">
        <v>1803</v>
      </c>
      <c r="D52" t="s">
        <v>123</v>
      </c>
      <c r="E52"/>
      <c r="F52" t="s">
        <v>1739</v>
      </c>
      <c r="G52" t="s">
        <v>106</v>
      </c>
      <c r="H52" s="77">
        <v>6056.02</v>
      </c>
      <c r="I52" s="77">
        <v>696.05</v>
      </c>
      <c r="J52" s="77">
        <v>0</v>
      </c>
      <c r="K52" s="77">
        <v>162.24661683129</v>
      </c>
      <c r="L52" s="78">
        <v>0</v>
      </c>
      <c r="M52" s="78">
        <v>1.23E-2</v>
      </c>
      <c r="N52" s="78">
        <v>1.6999999999999999E-3</v>
      </c>
    </row>
    <row r="53" spans="2:14">
      <c r="B53" t="s">
        <v>1804</v>
      </c>
      <c r="C53" t="s">
        <v>1805</v>
      </c>
      <c r="D53" t="s">
        <v>123</v>
      </c>
      <c r="E53"/>
      <c r="F53" t="s">
        <v>1739</v>
      </c>
      <c r="G53" t="s">
        <v>106</v>
      </c>
      <c r="H53" s="77">
        <v>3838.74</v>
      </c>
      <c r="I53" s="77">
        <v>515.05999999999995</v>
      </c>
      <c r="J53" s="77">
        <v>0</v>
      </c>
      <c r="K53" s="77">
        <v>76.101713025156002</v>
      </c>
      <c r="L53" s="78">
        <v>1E-4</v>
      </c>
      <c r="M53" s="78">
        <v>5.7999999999999996E-3</v>
      </c>
      <c r="N53" s="78">
        <v>8.0000000000000004E-4</v>
      </c>
    </row>
    <row r="54" spans="2:14">
      <c r="B54" t="s">
        <v>1806</v>
      </c>
      <c r="C54" t="s">
        <v>1807</v>
      </c>
      <c r="D54" t="s">
        <v>123</v>
      </c>
      <c r="E54"/>
      <c r="F54" t="s">
        <v>1739</v>
      </c>
      <c r="G54" t="s">
        <v>110</v>
      </c>
      <c r="H54" s="77">
        <v>69.650000000000006</v>
      </c>
      <c r="I54" s="77">
        <v>6857</v>
      </c>
      <c r="J54" s="77">
        <v>0</v>
      </c>
      <c r="K54" s="77">
        <v>19.378216278749999</v>
      </c>
      <c r="L54" s="78">
        <v>0</v>
      </c>
      <c r="M54" s="78">
        <v>1.5E-3</v>
      </c>
      <c r="N54" s="78">
        <v>2.0000000000000001E-4</v>
      </c>
    </row>
    <row r="55" spans="2:14">
      <c r="B55" t="s">
        <v>1808</v>
      </c>
      <c r="C55" t="s">
        <v>1809</v>
      </c>
      <c r="D55" t="s">
        <v>123</v>
      </c>
      <c r="E55"/>
      <c r="F55" t="s">
        <v>1739</v>
      </c>
      <c r="G55" t="s">
        <v>110</v>
      </c>
      <c r="H55" s="77">
        <v>7459.59</v>
      </c>
      <c r="I55" s="77">
        <v>2802</v>
      </c>
      <c r="J55" s="77">
        <v>0</v>
      </c>
      <c r="K55" s="77">
        <v>848.08936562849999</v>
      </c>
      <c r="L55" s="78">
        <v>0</v>
      </c>
      <c r="M55" s="78">
        <v>6.4399999999999999E-2</v>
      </c>
      <c r="N55" s="78">
        <v>8.8000000000000005E-3</v>
      </c>
    </row>
    <row r="56" spans="2:14">
      <c r="B56" t="s">
        <v>1810</v>
      </c>
      <c r="C56" t="s">
        <v>1811</v>
      </c>
      <c r="D56" t="s">
        <v>1550</v>
      </c>
      <c r="E56"/>
      <c r="F56" t="s">
        <v>1739</v>
      </c>
      <c r="G56" t="s">
        <v>106</v>
      </c>
      <c r="H56" s="77">
        <v>845.74</v>
      </c>
      <c r="I56" s="77">
        <v>6594</v>
      </c>
      <c r="J56" s="77">
        <v>0</v>
      </c>
      <c r="K56" s="77">
        <v>214.65139996440001</v>
      </c>
      <c r="L56" s="78">
        <v>0</v>
      </c>
      <c r="M56" s="78">
        <v>1.6299999999999999E-2</v>
      </c>
      <c r="N56" s="78">
        <v>2.2000000000000001E-3</v>
      </c>
    </row>
    <row r="57" spans="2:14">
      <c r="B57" t="s">
        <v>1812</v>
      </c>
      <c r="C57" t="s">
        <v>1813</v>
      </c>
      <c r="D57" t="s">
        <v>1550</v>
      </c>
      <c r="E57"/>
      <c r="F57" t="s">
        <v>1739</v>
      </c>
      <c r="G57" t="s">
        <v>106</v>
      </c>
      <c r="H57" s="77">
        <v>485.8</v>
      </c>
      <c r="I57" s="77">
        <v>6901</v>
      </c>
      <c r="J57" s="77">
        <v>0</v>
      </c>
      <c r="K57" s="77">
        <v>129.037948242</v>
      </c>
      <c r="L57" s="78">
        <v>0</v>
      </c>
      <c r="M57" s="78">
        <v>9.7999999999999997E-3</v>
      </c>
      <c r="N57" s="78">
        <v>1.2999999999999999E-3</v>
      </c>
    </row>
    <row r="58" spans="2:14">
      <c r="B58" t="s">
        <v>1814</v>
      </c>
      <c r="C58" t="s">
        <v>1815</v>
      </c>
      <c r="D58" t="s">
        <v>123</v>
      </c>
      <c r="E58"/>
      <c r="F58" t="s">
        <v>1739</v>
      </c>
      <c r="G58" t="s">
        <v>116</v>
      </c>
      <c r="H58" s="77">
        <v>1528.96</v>
      </c>
      <c r="I58" s="77">
        <v>4919</v>
      </c>
      <c r="J58" s="77">
        <v>0</v>
      </c>
      <c r="K58" s="77">
        <v>214.76084832320001</v>
      </c>
      <c r="L58" s="78">
        <v>0</v>
      </c>
      <c r="M58" s="78">
        <v>1.6299999999999999E-2</v>
      </c>
      <c r="N58" s="78">
        <v>2.2000000000000001E-3</v>
      </c>
    </row>
    <row r="59" spans="2:14">
      <c r="B59" t="s">
        <v>1816</v>
      </c>
      <c r="C59" t="s">
        <v>1817</v>
      </c>
      <c r="D59" t="s">
        <v>1675</v>
      </c>
      <c r="E59"/>
      <c r="F59" t="s">
        <v>1739</v>
      </c>
      <c r="G59" t="s">
        <v>106</v>
      </c>
      <c r="H59" s="77">
        <v>3700.23</v>
      </c>
      <c r="I59" s="77">
        <v>954.5</v>
      </c>
      <c r="J59" s="77">
        <v>0</v>
      </c>
      <c r="K59" s="77">
        <v>135.94165840215001</v>
      </c>
      <c r="L59" s="78">
        <v>0</v>
      </c>
      <c r="M59" s="78">
        <v>1.03E-2</v>
      </c>
      <c r="N59" s="78">
        <v>1.4E-3</v>
      </c>
    </row>
    <row r="60" spans="2:14">
      <c r="B60" t="s">
        <v>1818</v>
      </c>
      <c r="C60" t="s">
        <v>1819</v>
      </c>
      <c r="D60" t="s">
        <v>123</v>
      </c>
      <c r="E60"/>
      <c r="F60" t="s">
        <v>1739</v>
      </c>
      <c r="G60" t="s">
        <v>106</v>
      </c>
      <c r="H60" s="77">
        <v>524.36</v>
      </c>
      <c r="I60" s="77">
        <v>4445.5</v>
      </c>
      <c r="J60" s="77">
        <v>0</v>
      </c>
      <c r="K60" s="77">
        <v>89.721821206200005</v>
      </c>
      <c r="L60" s="78">
        <v>1E-4</v>
      </c>
      <c r="M60" s="78">
        <v>6.7999999999999996E-3</v>
      </c>
      <c r="N60" s="78">
        <v>8.9999999999999998E-4</v>
      </c>
    </row>
    <row r="61" spans="2:14">
      <c r="B61" t="s">
        <v>1820</v>
      </c>
      <c r="C61" t="s">
        <v>1821</v>
      </c>
      <c r="D61" t="s">
        <v>1550</v>
      </c>
      <c r="E61"/>
      <c r="F61" t="s">
        <v>1739</v>
      </c>
      <c r="G61" t="s">
        <v>106</v>
      </c>
      <c r="H61" s="77">
        <v>1481.67</v>
      </c>
      <c r="I61" s="77">
        <v>5832.5</v>
      </c>
      <c r="J61" s="77">
        <v>0</v>
      </c>
      <c r="K61" s="77">
        <v>332.62443218474999</v>
      </c>
      <c r="L61" s="78">
        <v>0</v>
      </c>
      <c r="M61" s="78">
        <v>2.53E-2</v>
      </c>
      <c r="N61" s="78">
        <v>3.3999999999999998E-3</v>
      </c>
    </row>
    <row r="62" spans="2:14">
      <c r="B62" t="s">
        <v>1822</v>
      </c>
      <c r="C62" t="s">
        <v>1823</v>
      </c>
      <c r="D62" t="s">
        <v>1675</v>
      </c>
      <c r="E62"/>
      <c r="F62" t="s">
        <v>1739</v>
      </c>
      <c r="G62" t="s">
        <v>106</v>
      </c>
      <c r="H62" s="77">
        <v>33.72</v>
      </c>
      <c r="I62" s="77">
        <v>83376</v>
      </c>
      <c r="J62" s="77">
        <v>0</v>
      </c>
      <c r="K62" s="77">
        <v>108.2122763328</v>
      </c>
      <c r="L62" s="78">
        <v>0</v>
      </c>
      <c r="M62" s="78">
        <v>8.2000000000000007E-3</v>
      </c>
      <c r="N62" s="78">
        <v>1.1000000000000001E-3</v>
      </c>
    </row>
    <row r="63" spans="2:14">
      <c r="B63" t="s">
        <v>1824</v>
      </c>
      <c r="C63" t="s">
        <v>1825</v>
      </c>
      <c r="D63" t="s">
        <v>123</v>
      </c>
      <c r="E63"/>
      <c r="F63" t="s">
        <v>1739</v>
      </c>
      <c r="G63" t="s">
        <v>110</v>
      </c>
      <c r="H63" s="77">
        <v>1434.49</v>
      </c>
      <c r="I63" s="77">
        <v>20332</v>
      </c>
      <c r="J63" s="77">
        <v>0</v>
      </c>
      <c r="K63" s="77">
        <v>1183.4125063409999</v>
      </c>
      <c r="L63" s="78">
        <v>1E-4</v>
      </c>
      <c r="M63" s="78">
        <v>8.9899999999999994E-2</v>
      </c>
      <c r="N63" s="78">
        <v>1.2200000000000001E-2</v>
      </c>
    </row>
    <row r="64" spans="2:14">
      <c r="B64" t="s">
        <v>1826</v>
      </c>
      <c r="C64" t="s">
        <v>1827</v>
      </c>
      <c r="D64" t="s">
        <v>123</v>
      </c>
      <c r="E64"/>
      <c r="F64" t="s">
        <v>1739</v>
      </c>
      <c r="G64" t="s">
        <v>110</v>
      </c>
      <c r="H64" s="77">
        <v>789.51</v>
      </c>
      <c r="I64" s="77">
        <v>8625.6</v>
      </c>
      <c r="J64" s="77">
        <v>0</v>
      </c>
      <c r="K64" s="77">
        <v>276.31564677720002</v>
      </c>
      <c r="L64" s="78">
        <v>1E-4</v>
      </c>
      <c r="M64" s="78">
        <v>2.1000000000000001E-2</v>
      </c>
      <c r="N64" s="78">
        <v>2.8999999999999998E-3</v>
      </c>
    </row>
    <row r="65" spans="2:14">
      <c r="B65" t="s">
        <v>1828</v>
      </c>
      <c r="C65" t="s">
        <v>1829</v>
      </c>
      <c r="D65" t="s">
        <v>123</v>
      </c>
      <c r="E65"/>
      <c r="F65" t="s">
        <v>1739</v>
      </c>
      <c r="G65" t="s">
        <v>110</v>
      </c>
      <c r="H65" s="77">
        <v>1233.3800000000001</v>
      </c>
      <c r="I65" s="77">
        <v>2424.6</v>
      </c>
      <c r="J65" s="77">
        <v>0</v>
      </c>
      <c r="K65" s="77">
        <v>121.3376364801</v>
      </c>
      <c r="L65" s="78">
        <v>0</v>
      </c>
      <c r="M65" s="78">
        <v>9.1999999999999998E-3</v>
      </c>
      <c r="N65" s="78">
        <v>1.2999999999999999E-3</v>
      </c>
    </row>
    <row r="66" spans="2:14">
      <c r="B66" t="s">
        <v>1830</v>
      </c>
      <c r="C66" t="s">
        <v>1831</v>
      </c>
      <c r="D66" t="s">
        <v>1832</v>
      </c>
      <c r="E66"/>
      <c r="F66" t="s">
        <v>1739</v>
      </c>
      <c r="G66" t="s">
        <v>199</v>
      </c>
      <c r="H66" s="77">
        <v>10410.040000000001</v>
      </c>
      <c r="I66" s="77">
        <v>245200</v>
      </c>
      <c r="J66" s="77">
        <v>0</v>
      </c>
      <c r="K66" s="77">
        <v>658.04527810239995</v>
      </c>
      <c r="L66" s="78">
        <v>0</v>
      </c>
      <c r="M66" s="78">
        <v>0.05</v>
      </c>
      <c r="N66" s="78">
        <v>6.7999999999999996E-3</v>
      </c>
    </row>
    <row r="67" spans="2:14">
      <c r="B67" t="s">
        <v>1833</v>
      </c>
      <c r="C67" t="s">
        <v>1834</v>
      </c>
      <c r="D67" t="s">
        <v>123</v>
      </c>
      <c r="E67"/>
      <c r="F67" t="s">
        <v>1739</v>
      </c>
      <c r="G67" t="s">
        <v>110</v>
      </c>
      <c r="H67" s="77">
        <v>151.41</v>
      </c>
      <c r="I67" s="77">
        <v>20655</v>
      </c>
      <c r="J67" s="77">
        <v>0</v>
      </c>
      <c r="K67" s="77">
        <v>126.89318179125</v>
      </c>
      <c r="L67" s="78">
        <v>0</v>
      </c>
      <c r="M67" s="78">
        <v>9.5999999999999992E-3</v>
      </c>
      <c r="N67" s="78">
        <v>1.2999999999999999E-3</v>
      </c>
    </row>
    <row r="68" spans="2:14">
      <c r="B68" t="s">
        <v>1835</v>
      </c>
      <c r="C68" t="s">
        <v>1836</v>
      </c>
      <c r="D68" t="s">
        <v>1550</v>
      </c>
      <c r="E68"/>
      <c r="F68" t="s">
        <v>1739</v>
      </c>
      <c r="G68" t="s">
        <v>106</v>
      </c>
      <c r="H68" s="77">
        <v>246.12</v>
      </c>
      <c r="I68" s="77">
        <v>16013</v>
      </c>
      <c r="J68" s="77">
        <v>0</v>
      </c>
      <c r="K68" s="77">
        <v>151.69369186439999</v>
      </c>
      <c r="L68" s="78">
        <v>0</v>
      </c>
      <c r="M68" s="78">
        <v>1.15E-2</v>
      </c>
      <c r="N68" s="78">
        <v>1.6000000000000001E-3</v>
      </c>
    </row>
    <row r="69" spans="2:14">
      <c r="B69" t="s">
        <v>1837</v>
      </c>
      <c r="C69" t="s">
        <v>1838</v>
      </c>
      <c r="D69" t="s">
        <v>1550</v>
      </c>
      <c r="E69"/>
      <c r="F69" t="s">
        <v>1739</v>
      </c>
      <c r="G69" t="s">
        <v>106</v>
      </c>
      <c r="H69" s="77">
        <v>125.06</v>
      </c>
      <c r="I69" s="77">
        <v>9225</v>
      </c>
      <c r="J69" s="77">
        <v>0</v>
      </c>
      <c r="K69" s="77">
        <v>44.405085464999999</v>
      </c>
      <c r="L69" s="78">
        <v>0</v>
      </c>
      <c r="M69" s="78">
        <v>3.3999999999999998E-3</v>
      </c>
      <c r="N69" s="78">
        <v>5.0000000000000001E-4</v>
      </c>
    </row>
    <row r="70" spans="2:14">
      <c r="B70" t="s">
        <v>1839</v>
      </c>
      <c r="C70" t="s">
        <v>1840</v>
      </c>
      <c r="D70" t="s">
        <v>1550</v>
      </c>
      <c r="E70"/>
      <c r="F70" t="s">
        <v>1739</v>
      </c>
      <c r="G70" t="s">
        <v>106</v>
      </c>
      <c r="H70" s="77">
        <v>1174.4000000000001</v>
      </c>
      <c r="I70" s="77">
        <v>3348</v>
      </c>
      <c r="J70" s="77">
        <v>0</v>
      </c>
      <c r="K70" s="77">
        <v>151.338492288</v>
      </c>
      <c r="L70" s="78">
        <v>0</v>
      </c>
      <c r="M70" s="78">
        <v>1.15E-2</v>
      </c>
      <c r="N70" s="78">
        <v>1.6000000000000001E-3</v>
      </c>
    </row>
    <row r="71" spans="2:14">
      <c r="B71" t="s">
        <v>1841</v>
      </c>
      <c r="C71" t="s">
        <v>1842</v>
      </c>
      <c r="D71" t="s">
        <v>1550</v>
      </c>
      <c r="E71"/>
      <c r="F71" t="s">
        <v>1739</v>
      </c>
      <c r="G71" t="s">
        <v>106</v>
      </c>
      <c r="H71" s="77">
        <v>1734.16</v>
      </c>
      <c r="I71" s="77">
        <v>10192</v>
      </c>
      <c r="J71" s="77">
        <v>0</v>
      </c>
      <c r="K71" s="77">
        <v>680.29376513279999</v>
      </c>
      <c r="L71" s="78">
        <v>0</v>
      </c>
      <c r="M71" s="78">
        <v>5.1700000000000003E-2</v>
      </c>
      <c r="N71" s="78">
        <v>7.0000000000000001E-3</v>
      </c>
    </row>
    <row r="72" spans="2:14">
      <c r="B72" t="s">
        <v>1843</v>
      </c>
      <c r="C72" t="s">
        <v>1844</v>
      </c>
      <c r="D72" t="s">
        <v>1554</v>
      </c>
      <c r="E72"/>
      <c r="F72" t="s">
        <v>1739</v>
      </c>
      <c r="G72" t="s">
        <v>106</v>
      </c>
      <c r="H72" s="77">
        <v>768.74</v>
      </c>
      <c r="I72" s="77">
        <v>5429.5</v>
      </c>
      <c r="J72" s="77">
        <v>0</v>
      </c>
      <c r="K72" s="77">
        <v>160.65240371670001</v>
      </c>
      <c r="L72" s="78">
        <v>0</v>
      </c>
      <c r="M72" s="78">
        <v>1.2200000000000001E-2</v>
      </c>
      <c r="N72" s="78">
        <v>1.6999999999999999E-3</v>
      </c>
    </row>
    <row r="73" spans="2:14">
      <c r="B73" t="s">
        <v>1845</v>
      </c>
      <c r="C73" t="s">
        <v>1846</v>
      </c>
      <c r="D73" t="s">
        <v>123</v>
      </c>
      <c r="E73"/>
      <c r="F73" t="s">
        <v>1739</v>
      </c>
      <c r="G73" t="s">
        <v>110</v>
      </c>
      <c r="H73" s="77">
        <v>351.82</v>
      </c>
      <c r="I73" s="77">
        <v>20135</v>
      </c>
      <c r="J73" s="77">
        <v>0</v>
      </c>
      <c r="K73" s="77">
        <v>287.42906802750002</v>
      </c>
      <c r="L73" s="78">
        <v>1E-4</v>
      </c>
      <c r="M73" s="78">
        <v>2.18E-2</v>
      </c>
      <c r="N73" s="78">
        <v>3.0000000000000001E-3</v>
      </c>
    </row>
    <row r="74" spans="2:14">
      <c r="B74" t="s">
        <v>1847</v>
      </c>
      <c r="C74" t="s">
        <v>1848</v>
      </c>
      <c r="D74" t="s">
        <v>123</v>
      </c>
      <c r="E74"/>
      <c r="F74" t="s">
        <v>1739</v>
      </c>
      <c r="G74" t="s">
        <v>110</v>
      </c>
      <c r="H74" s="77">
        <v>123.5</v>
      </c>
      <c r="I74" s="77">
        <v>21510</v>
      </c>
      <c r="J74" s="77">
        <v>0</v>
      </c>
      <c r="K74" s="77">
        <v>107.786878875</v>
      </c>
      <c r="L74" s="78">
        <v>1E-4</v>
      </c>
      <c r="M74" s="78">
        <v>8.2000000000000007E-3</v>
      </c>
      <c r="N74" s="78">
        <v>1.1000000000000001E-3</v>
      </c>
    </row>
    <row r="75" spans="2:14">
      <c r="B75" t="s">
        <v>1849</v>
      </c>
      <c r="C75" t="s">
        <v>1850</v>
      </c>
      <c r="D75" t="s">
        <v>1550</v>
      </c>
      <c r="E75"/>
      <c r="F75" t="s">
        <v>1739</v>
      </c>
      <c r="G75" t="s">
        <v>106</v>
      </c>
      <c r="H75" s="77">
        <v>557.69000000000005</v>
      </c>
      <c r="I75" s="77">
        <v>7377</v>
      </c>
      <c r="J75" s="77">
        <v>0</v>
      </c>
      <c r="K75" s="77">
        <v>158.3509057137</v>
      </c>
      <c r="L75" s="78">
        <v>0</v>
      </c>
      <c r="M75" s="78">
        <v>1.2E-2</v>
      </c>
      <c r="N75" s="78">
        <v>1.6000000000000001E-3</v>
      </c>
    </row>
    <row r="76" spans="2:14">
      <c r="B76" t="s">
        <v>1851</v>
      </c>
      <c r="C76" t="s">
        <v>1852</v>
      </c>
      <c r="D76" t="s">
        <v>1675</v>
      </c>
      <c r="E76"/>
      <c r="F76" t="s">
        <v>1739</v>
      </c>
      <c r="G76" t="s">
        <v>106</v>
      </c>
      <c r="H76" s="77">
        <v>2528.8200000000002</v>
      </c>
      <c r="I76" s="77">
        <v>3453.625</v>
      </c>
      <c r="J76" s="77">
        <v>0</v>
      </c>
      <c r="K76" s="77">
        <v>336.15610898152499</v>
      </c>
      <c r="L76" s="78">
        <v>1E-4</v>
      </c>
      <c r="M76" s="78">
        <v>2.5499999999999998E-2</v>
      </c>
      <c r="N76" s="78">
        <v>3.5000000000000001E-3</v>
      </c>
    </row>
    <row r="77" spans="2:14">
      <c r="B77" t="s">
        <v>1853</v>
      </c>
      <c r="C77" t="s">
        <v>1854</v>
      </c>
      <c r="D77" t="s">
        <v>1550</v>
      </c>
      <c r="E77"/>
      <c r="F77" t="s">
        <v>1739</v>
      </c>
      <c r="G77" t="s">
        <v>106</v>
      </c>
      <c r="H77" s="77">
        <v>664.04</v>
      </c>
      <c r="I77" s="77">
        <v>16337</v>
      </c>
      <c r="J77" s="77">
        <v>0</v>
      </c>
      <c r="K77" s="77">
        <v>417.55574276520002</v>
      </c>
      <c r="L77" s="78">
        <v>0</v>
      </c>
      <c r="M77" s="78">
        <v>3.1699999999999999E-2</v>
      </c>
      <c r="N77" s="78">
        <v>4.3E-3</v>
      </c>
    </row>
    <row r="78" spans="2:14">
      <c r="B78" t="s">
        <v>1855</v>
      </c>
      <c r="C78" t="s">
        <v>1856</v>
      </c>
      <c r="D78" t="s">
        <v>1550</v>
      </c>
      <c r="E78"/>
      <c r="F78" t="s">
        <v>1739</v>
      </c>
      <c r="G78" t="s">
        <v>106</v>
      </c>
      <c r="H78" s="77">
        <v>167</v>
      </c>
      <c r="I78" s="77">
        <v>14429</v>
      </c>
      <c r="J78" s="77">
        <v>0</v>
      </c>
      <c r="K78" s="77">
        <v>92.747159069999995</v>
      </c>
      <c r="L78" s="78">
        <v>0</v>
      </c>
      <c r="M78" s="78">
        <v>7.0000000000000001E-3</v>
      </c>
      <c r="N78" s="78">
        <v>1E-3</v>
      </c>
    </row>
    <row r="79" spans="2:14">
      <c r="B79" t="s">
        <v>1857</v>
      </c>
      <c r="C79" t="s">
        <v>1858</v>
      </c>
      <c r="D79" t="s">
        <v>107</v>
      </c>
      <c r="E79"/>
      <c r="F79" t="s">
        <v>1739</v>
      </c>
      <c r="G79" t="s">
        <v>120</v>
      </c>
      <c r="H79" s="77">
        <v>1266.3900000000001</v>
      </c>
      <c r="I79" s="77">
        <v>8814</v>
      </c>
      <c r="J79" s="77">
        <v>0</v>
      </c>
      <c r="K79" s="77">
        <v>274.78516722227999</v>
      </c>
      <c r="L79" s="78">
        <v>0</v>
      </c>
      <c r="M79" s="78">
        <v>2.0899999999999998E-2</v>
      </c>
      <c r="N79" s="78">
        <v>2.8E-3</v>
      </c>
    </row>
    <row r="80" spans="2:14">
      <c r="B80" s="79" t="s">
        <v>1859</v>
      </c>
      <c r="D80" s="16"/>
      <c r="E80" s="16"/>
      <c r="F80" s="16"/>
      <c r="G80" s="16"/>
      <c r="H80" s="81">
        <v>368.51</v>
      </c>
      <c r="J80" s="81">
        <v>0</v>
      </c>
      <c r="K80" s="81">
        <v>127.2016627032</v>
      </c>
      <c r="M80" s="80">
        <v>9.7000000000000003E-3</v>
      </c>
      <c r="N80" s="80">
        <v>1.2999999999999999E-3</v>
      </c>
    </row>
    <row r="81" spans="2:14">
      <c r="B81" t="s">
        <v>1860</v>
      </c>
      <c r="C81" t="s">
        <v>1861</v>
      </c>
      <c r="D81" t="s">
        <v>1675</v>
      </c>
      <c r="E81"/>
      <c r="F81" t="s">
        <v>1771</v>
      </c>
      <c r="G81" t="s">
        <v>106</v>
      </c>
      <c r="H81" s="77">
        <v>368.51</v>
      </c>
      <c r="I81" s="77">
        <v>8968</v>
      </c>
      <c r="J81" s="77">
        <v>0</v>
      </c>
      <c r="K81" s="77">
        <v>127.2016627032</v>
      </c>
      <c r="L81" s="78">
        <v>0</v>
      </c>
      <c r="M81" s="78">
        <v>9.7000000000000003E-3</v>
      </c>
      <c r="N81" s="78">
        <v>1.2999999999999999E-3</v>
      </c>
    </row>
    <row r="82" spans="2:14">
      <c r="B82" s="79" t="s">
        <v>832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209</v>
      </c>
      <c r="C83" t="s">
        <v>209</v>
      </c>
      <c r="D83" s="16"/>
      <c r="E83" s="16"/>
      <c r="F83" t="s">
        <v>209</v>
      </c>
      <c r="G83" t="s">
        <v>209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1779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209</v>
      </c>
      <c r="C85" t="s">
        <v>209</v>
      </c>
      <c r="D85" s="16"/>
      <c r="E85" s="16"/>
      <c r="F85" t="s">
        <v>209</v>
      </c>
      <c r="G85" t="s">
        <v>209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223</v>
      </c>
      <c r="D86" s="16"/>
      <c r="E86" s="16"/>
      <c r="F86" s="16"/>
      <c r="G86" s="16"/>
    </row>
    <row r="87" spans="2:14">
      <c r="B87" t="s">
        <v>309</v>
      </c>
      <c r="D87" s="16"/>
      <c r="E87" s="16"/>
      <c r="F87" s="16"/>
      <c r="G87" s="16"/>
    </row>
    <row r="88" spans="2:14">
      <c r="B88" t="s">
        <v>310</v>
      </c>
      <c r="D88" s="16"/>
      <c r="E88" s="16"/>
      <c r="F88" s="16"/>
      <c r="G88" s="16"/>
    </row>
    <row r="89" spans="2:14">
      <c r="B89" t="s">
        <v>311</v>
      </c>
      <c r="D89" s="16"/>
      <c r="E89" s="16"/>
      <c r="F89" s="16"/>
      <c r="G89" s="16"/>
    </row>
    <row r="90" spans="2:14">
      <c r="B90" t="s">
        <v>312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2" workbookViewId="0">
      <selection activeCell="G33" activeCellId="1" sqref="G31 G33:G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2406</v>
      </c>
    </row>
    <row r="3" spans="2:65" s="1" customFormat="1">
      <c r="B3" s="2" t="s">
        <v>2</v>
      </c>
      <c r="C3" s="26" t="s">
        <v>2407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65" ht="26.25" customHeight="1">
      <c r="B7" s="113" t="s">
        <v>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9057.91</v>
      </c>
      <c r="K11" s="7"/>
      <c r="L11" s="75">
        <v>1436.5314167398838</v>
      </c>
      <c r="M11" s="7"/>
      <c r="N11" s="76">
        <v>1</v>
      </c>
      <c r="O11" s="76">
        <v>1.49E-2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1862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1863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832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C21" s="16"/>
      <c r="D21" s="16"/>
      <c r="E21" s="16"/>
      <c r="J21" s="81">
        <v>9057.91</v>
      </c>
      <c r="L21" s="81">
        <v>1436.5314167398838</v>
      </c>
      <c r="N21" s="80">
        <v>1</v>
      </c>
      <c r="O21" s="80">
        <v>1.49E-2</v>
      </c>
    </row>
    <row r="22" spans="2:15">
      <c r="B22" s="79" t="s">
        <v>1862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1863</v>
      </c>
      <c r="C24" s="16"/>
      <c r="D24" s="16"/>
      <c r="E24" s="16"/>
      <c r="J24" s="81">
        <v>7696.34</v>
      </c>
      <c r="L24" s="81">
        <v>921.97460341482372</v>
      </c>
      <c r="N24" s="80">
        <v>0.64180000000000004</v>
      </c>
      <c r="O24" s="80">
        <v>9.4999999999999998E-3</v>
      </c>
    </row>
    <row r="25" spans="2:15">
      <c r="B25" t="s">
        <v>1864</v>
      </c>
      <c r="C25" t="s">
        <v>1865</v>
      </c>
      <c r="D25" t="s">
        <v>123</v>
      </c>
      <c r="E25"/>
      <c r="F25" t="s">
        <v>1771</v>
      </c>
      <c r="G25" t="s">
        <v>836</v>
      </c>
      <c r="H25" t="s">
        <v>211</v>
      </c>
      <c r="I25" t="s">
        <v>110</v>
      </c>
      <c r="J25" s="77">
        <v>17.690000000000001</v>
      </c>
      <c r="K25" s="77">
        <v>106693.59239999999</v>
      </c>
      <c r="L25" s="77">
        <v>76.581646530734702</v>
      </c>
      <c r="M25" s="78">
        <v>0</v>
      </c>
      <c r="N25" s="78">
        <v>5.33E-2</v>
      </c>
      <c r="O25" s="78">
        <v>8.0000000000000004E-4</v>
      </c>
    </row>
    <row r="26" spans="2:15">
      <c r="B26" t="s">
        <v>1866</v>
      </c>
      <c r="C26" t="s">
        <v>1867</v>
      </c>
      <c r="D26" t="s">
        <v>123</v>
      </c>
      <c r="E26"/>
      <c r="F26" t="s">
        <v>1771</v>
      </c>
      <c r="G26" t="s">
        <v>847</v>
      </c>
      <c r="H26" t="s">
        <v>211</v>
      </c>
      <c r="I26" t="s">
        <v>106</v>
      </c>
      <c r="J26" s="77">
        <v>3.09</v>
      </c>
      <c r="K26" s="77">
        <v>1007522</v>
      </c>
      <c r="L26" s="77">
        <v>119.8287223002</v>
      </c>
      <c r="M26" s="78">
        <v>0</v>
      </c>
      <c r="N26" s="78">
        <v>8.3400000000000002E-2</v>
      </c>
      <c r="O26" s="78">
        <v>1.1999999999999999E-3</v>
      </c>
    </row>
    <row r="27" spans="2:15">
      <c r="B27" t="s">
        <v>1868</v>
      </c>
      <c r="C27" t="s">
        <v>1869</v>
      </c>
      <c r="D27" t="s">
        <v>123</v>
      </c>
      <c r="E27"/>
      <c r="F27" t="s">
        <v>1771</v>
      </c>
      <c r="G27" t="s">
        <v>1067</v>
      </c>
      <c r="H27" t="s">
        <v>211</v>
      </c>
      <c r="I27" t="s">
        <v>106</v>
      </c>
      <c r="J27" s="77">
        <v>72.83</v>
      </c>
      <c r="K27" s="77">
        <v>34735.449999999997</v>
      </c>
      <c r="L27" s="77">
        <v>97.371340876515006</v>
      </c>
      <c r="M27" s="78">
        <v>0</v>
      </c>
      <c r="N27" s="78">
        <v>6.7799999999999999E-2</v>
      </c>
      <c r="O27" s="78">
        <v>1E-3</v>
      </c>
    </row>
    <row r="28" spans="2:15">
      <c r="B28" t="s">
        <v>1870</v>
      </c>
      <c r="C28" t="s">
        <v>1871</v>
      </c>
      <c r="D28" t="s">
        <v>123</v>
      </c>
      <c r="E28"/>
      <c r="F28" t="s">
        <v>1771</v>
      </c>
      <c r="G28" t="s">
        <v>1872</v>
      </c>
      <c r="H28" t="s">
        <v>211</v>
      </c>
      <c r="I28" t="s">
        <v>110</v>
      </c>
      <c r="J28" s="77">
        <v>17.010000000000002</v>
      </c>
      <c r="K28" s="77">
        <v>236239</v>
      </c>
      <c r="L28" s="77">
        <v>163.04761019924999</v>
      </c>
      <c r="M28" s="78">
        <v>0</v>
      </c>
      <c r="N28" s="78">
        <v>0.1135</v>
      </c>
      <c r="O28" s="78">
        <v>1.6999999999999999E-3</v>
      </c>
    </row>
    <row r="29" spans="2:15">
      <c r="B29" t="s">
        <v>1873</v>
      </c>
      <c r="C29" t="s">
        <v>1874</v>
      </c>
      <c r="D29" t="s">
        <v>123</v>
      </c>
      <c r="E29"/>
      <c r="F29" t="s">
        <v>1771</v>
      </c>
      <c r="G29" t="s">
        <v>1875</v>
      </c>
      <c r="H29" t="s">
        <v>211</v>
      </c>
      <c r="I29" t="s">
        <v>106</v>
      </c>
      <c r="J29" s="77">
        <v>41.71</v>
      </c>
      <c r="K29" s="77">
        <v>122601.60000000001</v>
      </c>
      <c r="L29" s="77">
        <v>196.82680320864</v>
      </c>
      <c r="M29" s="78">
        <v>0</v>
      </c>
      <c r="N29" s="78">
        <v>0.13700000000000001</v>
      </c>
      <c r="O29" s="78">
        <v>2E-3</v>
      </c>
    </row>
    <row r="30" spans="2:15">
      <c r="B30" t="s">
        <v>1876</v>
      </c>
      <c r="C30" t="s">
        <v>1877</v>
      </c>
      <c r="D30" t="s">
        <v>123</v>
      </c>
      <c r="E30"/>
      <c r="F30" t="s">
        <v>1771</v>
      </c>
      <c r="G30" t="s">
        <v>1875</v>
      </c>
      <c r="H30" t="s">
        <v>211</v>
      </c>
      <c r="I30" t="s">
        <v>113</v>
      </c>
      <c r="J30" s="77">
        <v>7259.48</v>
      </c>
      <c r="K30" s="77">
        <v>132</v>
      </c>
      <c r="L30" s="77">
        <v>45.040688674080002</v>
      </c>
      <c r="M30" s="78">
        <v>0</v>
      </c>
      <c r="N30" s="78">
        <v>3.1399999999999997E-2</v>
      </c>
      <c r="O30" s="78">
        <v>5.0000000000000001E-4</v>
      </c>
    </row>
    <row r="31" spans="2:15">
      <c r="B31" t="s">
        <v>1878</v>
      </c>
      <c r="C31" t="s">
        <v>1879</v>
      </c>
      <c r="D31" t="s">
        <v>123</v>
      </c>
      <c r="E31"/>
      <c r="F31" t="s">
        <v>1771</v>
      </c>
      <c r="G31" t="s">
        <v>3309</v>
      </c>
      <c r="H31" t="s">
        <v>210</v>
      </c>
      <c r="I31" t="s">
        <v>113</v>
      </c>
      <c r="J31" s="77">
        <v>284.52999999999997</v>
      </c>
      <c r="K31" s="77">
        <v>16695.210000000006</v>
      </c>
      <c r="L31" s="77">
        <v>223.27779162540401</v>
      </c>
      <c r="M31" s="78">
        <v>0</v>
      </c>
      <c r="N31" s="78">
        <v>0.15540000000000001</v>
      </c>
      <c r="O31" s="78">
        <v>2.3E-3</v>
      </c>
    </row>
    <row r="32" spans="2:15">
      <c r="B32" s="79" t="s">
        <v>92</v>
      </c>
      <c r="C32" s="16"/>
      <c r="D32" s="16"/>
      <c r="E32" s="16"/>
      <c r="J32" s="81">
        <v>1361.57</v>
      </c>
      <c r="L32" s="81">
        <v>514.55681332506003</v>
      </c>
      <c r="N32" s="80">
        <v>0.35820000000000002</v>
      </c>
      <c r="O32" s="80">
        <v>5.3E-3</v>
      </c>
    </row>
    <row r="33" spans="2:15">
      <c r="B33" t="s">
        <v>1880</v>
      </c>
      <c r="C33" t="s">
        <v>1881</v>
      </c>
      <c r="D33" t="s">
        <v>123</v>
      </c>
      <c r="E33"/>
      <c r="F33" t="s">
        <v>1739</v>
      </c>
      <c r="G33" t="s">
        <v>3309</v>
      </c>
      <c r="H33" t="s">
        <v>210</v>
      </c>
      <c r="I33" t="s">
        <v>106</v>
      </c>
      <c r="J33" s="77">
        <v>72.16</v>
      </c>
      <c r="K33" s="77">
        <v>20511</v>
      </c>
      <c r="L33" s="77">
        <v>56.968039022399999</v>
      </c>
      <c r="M33" s="78">
        <v>0</v>
      </c>
      <c r="N33" s="78">
        <v>3.9699999999999999E-2</v>
      </c>
      <c r="O33" s="78">
        <v>5.9999999999999995E-4</v>
      </c>
    </row>
    <row r="34" spans="2:15">
      <c r="B34" t="s">
        <v>1882</v>
      </c>
      <c r="C34" t="s">
        <v>1883</v>
      </c>
      <c r="D34" t="s">
        <v>123</v>
      </c>
      <c r="E34"/>
      <c r="F34" t="s">
        <v>1739</v>
      </c>
      <c r="G34" t="s">
        <v>3309</v>
      </c>
      <c r="H34" t="s">
        <v>210</v>
      </c>
      <c r="I34" t="s">
        <v>106</v>
      </c>
      <c r="J34" s="77">
        <v>405.73</v>
      </c>
      <c r="K34" s="77">
        <v>3717</v>
      </c>
      <c r="L34" s="77">
        <v>58.046707800900002</v>
      </c>
      <c r="M34" s="78">
        <v>0</v>
      </c>
      <c r="N34" s="78">
        <v>4.0399999999999998E-2</v>
      </c>
      <c r="O34" s="78">
        <v>5.9999999999999995E-4</v>
      </c>
    </row>
    <row r="35" spans="2:15">
      <c r="B35" t="s">
        <v>1884</v>
      </c>
      <c r="C35" t="s">
        <v>1885</v>
      </c>
      <c r="D35" t="s">
        <v>1886</v>
      </c>
      <c r="E35"/>
      <c r="F35" t="s">
        <v>1739</v>
      </c>
      <c r="G35" t="s">
        <v>3309</v>
      </c>
      <c r="H35" t="s">
        <v>210</v>
      </c>
      <c r="I35" t="s">
        <v>106</v>
      </c>
      <c r="J35" s="77">
        <v>883.68</v>
      </c>
      <c r="K35" s="77">
        <v>11746.8</v>
      </c>
      <c r="L35" s="77">
        <v>399.54206650176002</v>
      </c>
      <c r="M35" s="78">
        <v>0</v>
      </c>
      <c r="N35" s="78">
        <v>0.27810000000000001</v>
      </c>
      <c r="O35" s="78">
        <v>4.1000000000000003E-3</v>
      </c>
    </row>
    <row r="36" spans="2:15">
      <c r="B36" s="79" t="s">
        <v>832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I37" t="s">
        <v>209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223</v>
      </c>
      <c r="C38" s="16"/>
      <c r="D38" s="16"/>
      <c r="E38" s="16"/>
    </row>
    <row r="39" spans="2:15">
      <c r="B39" t="s">
        <v>309</v>
      </c>
      <c r="C39" s="16"/>
      <c r="D39" s="16"/>
      <c r="E39" s="16"/>
    </row>
    <row r="40" spans="2:15">
      <c r="B40" t="s">
        <v>310</v>
      </c>
      <c r="C40" s="16"/>
      <c r="D40" s="16"/>
      <c r="E40" s="16"/>
    </row>
    <row r="41" spans="2:15">
      <c r="B41" t="s">
        <v>311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2406</v>
      </c>
    </row>
    <row r="3" spans="2:60" s="1" customFormat="1">
      <c r="B3" s="2" t="s">
        <v>2</v>
      </c>
      <c r="C3" s="26" t="s">
        <v>2407</v>
      </c>
    </row>
    <row r="4" spans="2:60" s="1" customFormat="1">
      <c r="B4" s="2" t="s">
        <v>3</v>
      </c>
      <c r="C4" s="83" t="s">
        <v>196</v>
      </c>
    </row>
    <row r="6" spans="2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0" ht="26.25" customHeight="1">
      <c r="B7" s="113" t="s">
        <v>95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6297.39</v>
      </c>
      <c r="H11" s="7"/>
      <c r="I11" s="75">
        <v>0.70695090370000002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6052.88</v>
      </c>
      <c r="I12" s="81">
        <v>0.52196295999999998</v>
      </c>
      <c r="K12" s="80">
        <v>0.73829999999999996</v>
      </c>
      <c r="L12" s="80">
        <v>0</v>
      </c>
    </row>
    <row r="13" spans="2:60">
      <c r="B13" s="79" t="s">
        <v>1887</v>
      </c>
      <c r="D13" s="16"/>
      <c r="E13" s="16"/>
      <c r="G13" s="81">
        <v>6052.88</v>
      </c>
      <c r="I13" s="81">
        <v>0.52196295999999998</v>
      </c>
      <c r="K13" s="80">
        <v>0.73829999999999996</v>
      </c>
      <c r="L13" s="80">
        <v>0</v>
      </c>
    </row>
    <row r="14" spans="2:60">
      <c r="B14" t="s">
        <v>1888</v>
      </c>
      <c r="C14" t="s">
        <v>1889</v>
      </c>
      <c r="D14" t="s">
        <v>100</v>
      </c>
      <c r="E14" t="s">
        <v>350</v>
      </c>
      <c r="F14" t="s">
        <v>102</v>
      </c>
      <c r="G14" s="77">
        <v>4771.54</v>
      </c>
      <c r="H14" s="77">
        <v>8.1999999999999993</v>
      </c>
      <c r="I14" s="77">
        <v>0.39126628000000002</v>
      </c>
      <c r="J14" s="78">
        <v>0</v>
      </c>
      <c r="K14" s="78">
        <v>0.55349999999999999</v>
      </c>
      <c r="L14" s="78">
        <v>0</v>
      </c>
    </row>
    <row r="15" spans="2:60">
      <c r="B15" t="s">
        <v>1890</v>
      </c>
      <c r="C15" t="s">
        <v>1891</v>
      </c>
      <c r="D15" t="s">
        <v>100</v>
      </c>
      <c r="E15" t="s">
        <v>129</v>
      </c>
      <c r="F15" t="s">
        <v>102</v>
      </c>
      <c r="G15" s="77">
        <v>1281.3399999999999</v>
      </c>
      <c r="H15" s="77">
        <v>10.199999999999999</v>
      </c>
      <c r="I15" s="77">
        <v>0.13069668000000001</v>
      </c>
      <c r="J15" s="78">
        <v>1E-4</v>
      </c>
      <c r="K15" s="78">
        <v>0.18490000000000001</v>
      </c>
      <c r="L15" s="78">
        <v>0</v>
      </c>
    </row>
    <row r="16" spans="2:60">
      <c r="B16" s="79" t="s">
        <v>221</v>
      </c>
      <c r="D16" s="16"/>
      <c r="E16" s="16"/>
      <c r="G16" s="81">
        <v>244.51</v>
      </c>
      <c r="I16" s="81">
        <v>0.18498794369999999</v>
      </c>
      <c r="K16" s="80">
        <v>0.26169999999999999</v>
      </c>
      <c r="L16" s="80">
        <v>0</v>
      </c>
    </row>
    <row r="17" spans="2:12">
      <c r="B17" s="79" t="s">
        <v>1892</v>
      </c>
      <c r="D17" s="16"/>
      <c r="E17" s="16"/>
      <c r="G17" s="81">
        <v>244.51</v>
      </c>
      <c r="I17" s="81">
        <v>0.18498794369999999</v>
      </c>
      <c r="K17" s="80">
        <v>0.26169999999999999</v>
      </c>
      <c r="L17" s="80">
        <v>0</v>
      </c>
    </row>
    <row r="18" spans="2:12">
      <c r="B18" t="s">
        <v>1893</v>
      </c>
      <c r="C18" t="s">
        <v>1894</v>
      </c>
      <c r="D18" t="s">
        <v>1554</v>
      </c>
      <c r="E18" t="s">
        <v>912</v>
      </c>
      <c r="F18" t="s">
        <v>106</v>
      </c>
      <c r="G18" s="77">
        <v>193.41</v>
      </c>
      <c r="H18" s="77">
        <v>23</v>
      </c>
      <c r="I18" s="77">
        <v>0.1712200707</v>
      </c>
      <c r="J18" s="78">
        <v>0</v>
      </c>
      <c r="K18" s="78">
        <v>0.2422</v>
      </c>
      <c r="L18" s="78">
        <v>0</v>
      </c>
    </row>
    <row r="19" spans="2:12">
      <c r="B19" t="s">
        <v>1895</v>
      </c>
      <c r="C19" t="s">
        <v>1896</v>
      </c>
      <c r="D19" t="s">
        <v>1550</v>
      </c>
      <c r="E19" t="s">
        <v>979</v>
      </c>
      <c r="F19" t="s">
        <v>106</v>
      </c>
      <c r="G19" s="77">
        <v>51.1</v>
      </c>
      <c r="H19" s="77">
        <v>7</v>
      </c>
      <c r="I19" s="77">
        <v>1.3767873E-2</v>
      </c>
      <c r="J19" s="78">
        <v>0</v>
      </c>
      <c r="K19" s="78">
        <v>1.95E-2</v>
      </c>
      <c r="L19" s="78">
        <v>0</v>
      </c>
    </row>
    <row r="20" spans="2:12">
      <c r="B20" t="s">
        <v>223</v>
      </c>
      <c r="D20" s="16"/>
      <c r="E20" s="16"/>
    </row>
    <row r="21" spans="2:12">
      <c r="B21" t="s">
        <v>309</v>
      </c>
      <c r="D21" s="16"/>
      <c r="E21" s="16"/>
    </row>
    <row r="22" spans="2:12">
      <c r="B22" t="s">
        <v>310</v>
      </c>
      <c r="D22" s="16"/>
      <c r="E22" s="16"/>
    </row>
    <row r="23" spans="2:12">
      <c r="B23" t="s">
        <v>311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2023-12-04T09:22:56Z</dcterms:modified>
</cp:coreProperties>
</file>