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E9E3C8D4-EEF0-4D08-A455-7992DC29D506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עתידיים'!$A$8:$AW$385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T324" i="5"/>
  <c r="U324" i="5"/>
  <c r="T325" i="5"/>
  <c r="U325" i="5"/>
  <c r="T326" i="5"/>
  <c r="U326" i="5"/>
  <c r="T327" i="5"/>
  <c r="U327" i="5"/>
  <c r="T328" i="5"/>
  <c r="U328" i="5"/>
  <c r="T329" i="5"/>
  <c r="U329" i="5"/>
  <c r="T330" i="5"/>
  <c r="U330" i="5"/>
  <c r="T331" i="5"/>
  <c r="U331" i="5"/>
  <c r="T332" i="5"/>
  <c r="U332" i="5"/>
  <c r="T333" i="5"/>
  <c r="U333" i="5"/>
  <c r="T334" i="5"/>
  <c r="U334" i="5"/>
  <c r="T335" i="5"/>
  <c r="U335" i="5"/>
  <c r="T336" i="5"/>
  <c r="U336" i="5"/>
  <c r="T337" i="5"/>
  <c r="U337" i="5"/>
  <c r="T338" i="5"/>
  <c r="U338" i="5"/>
  <c r="T339" i="5"/>
  <c r="U339" i="5"/>
  <c r="T340" i="5"/>
  <c r="U340" i="5"/>
  <c r="T341" i="5"/>
  <c r="U341" i="5"/>
  <c r="T342" i="5"/>
  <c r="U342" i="5"/>
  <c r="T343" i="5"/>
  <c r="U343" i="5"/>
  <c r="T344" i="5"/>
  <c r="U344" i="5"/>
  <c r="T345" i="5"/>
  <c r="U345" i="5"/>
  <c r="T346" i="5"/>
  <c r="U346" i="5"/>
  <c r="T347" i="5"/>
  <c r="U347" i="5"/>
  <c r="T348" i="5"/>
  <c r="U348" i="5"/>
  <c r="T349" i="5"/>
  <c r="U349" i="5"/>
  <c r="T350" i="5"/>
  <c r="U350" i="5"/>
  <c r="T351" i="5"/>
  <c r="U351" i="5"/>
  <c r="T352" i="5"/>
  <c r="U352" i="5"/>
  <c r="T353" i="5"/>
  <c r="U353" i="5"/>
  <c r="T354" i="5"/>
  <c r="U354" i="5"/>
  <c r="T355" i="5"/>
  <c r="U355" i="5"/>
  <c r="U11" i="5"/>
  <c r="T11" i="5"/>
  <c r="R13" i="5"/>
  <c r="Q13" i="5"/>
  <c r="R12" i="5"/>
  <c r="Q12" i="5"/>
  <c r="R11" i="5"/>
  <c r="Q11" i="5"/>
  <c r="O13" i="5"/>
  <c r="O12" i="5" s="1"/>
  <c r="O11" i="5" s="1"/>
  <c r="R167" i="5"/>
  <c r="Q167" i="5"/>
  <c r="O167" i="5"/>
  <c r="C26" i="1"/>
  <c r="C15" i="1"/>
  <c r="P23" i="15"/>
  <c r="N23" i="15"/>
  <c r="P13" i="15" l="1"/>
  <c r="P12" i="15" s="1"/>
  <c r="N13" i="15"/>
  <c r="N12" i="15" s="1"/>
  <c r="N11" i="15" s="1"/>
  <c r="P11" i="15" l="1"/>
  <c r="R32" i="15" s="1"/>
  <c r="R12" i="15"/>
  <c r="R13" i="15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379" i="20"/>
  <c r="J380" i="20"/>
  <c r="J381" i="20"/>
  <c r="J382" i="20"/>
  <c r="J383" i="20"/>
  <c r="J384" i="20"/>
  <c r="J385" i="20"/>
  <c r="J11" i="20"/>
  <c r="I167" i="20"/>
  <c r="I369" i="20"/>
  <c r="I288" i="20"/>
  <c r="I23" i="20"/>
  <c r="I12" i="20" s="1"/>
  <c r="I11" i="20" s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11" i="2"/>
  <c r="J16" i="2"/>
  <c r="R14" i="15" l="1"/>
  <c r="R20" i="15"/>
  <c r="R26" i="15"/>
  <c r="R33" i="15"/>
  <c r="R39" i="15"/>
  <c r="R15" i="15"/>
  <c r="R21" i="15"/>
  <c r="R27" i="15"/>
  <c r="R34" i="15"/>
  <c r="R40" i="15"/>
  <c r="R16" i="15"/>
  <c r="R22" i="15"/>
  <c r="R28" i="15"/>
  <c r="R35" i="15"/>
  <c r="R41" i="15"/>
  <c r="R17" i="15"/>
  <c r="R23" i="15"/>
  <c r="R29" i="15"/>
  <c r="R36" i="15"/>
  <c r="R42" i="15"/>
  <c r="R18" i="15"/>
  <c r="R24" i="15"/>
  <c r="R30" i="15"/>
  <c r="R37" i="15"/>
  <c r="R11" i="15"/>
  <c r="R19" i="15"/>
  <c r="R25" i="15"/>
  <c r="R31" i="15"/>
  <c r="R38" i="15"/>
  <c r="J41" i="2"/>
  <c r="J32" i="2"/>
  <c r="J28" i="2"/>
  <c r="J24" i="2"/>
  <c r="J21" i="2"/>
  <c r="J13" i="2"/>
  <c r="J55" i="2"/>
  <c r="J54" i="2" s="1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11" i="24"/>
  <c r="E13" i="24"/>
  <c r="E12" i="24"/>
  <c r="E11" i="24" s="1"/>
  <c r="C48" i="27"/>
  <c r="C12" i="27"/>
  <c r="C11" i="27"/>
  <c r="C43" i="1"/>
  <c r="J18" i="2" l="1"/>
  <c r="J12" i="2"/>
  <c r="J11" i="2" s="1"/>
  <c r="C11" i="1" l="1"/>
  <c r="C42" i="1" s="1"/>
  <c r="S32" i="15" l="1"/>
  <c r="D43" i="1"/>
  <c r="S11" i="15"/>
  <c r="S18" i="15"/>
  <c r="S24" i="15"/>
  <c r="S30" i="15"/>
  <c r="S37" i="15"/>
  <c r="S38" i="15"/>
  <c r="S12" i="15"/>
  <c r="S15" i="15"/>
  <c r="S21" i="15"/>
  <c r="S27" i="15"/>
  <c r="S34" i="15"/>
  <c r="S40" i="15"/>
  <c r="S16" i="15"/>
  <c r="S25" i="15"/>
  <c r="S35" i="15"/>
  <c r="S41" i="15"/>
  <c r="S13" i="15"/>
  <c r="S19" i="15"/>
  <c r="S22" i="15"/>
  <c r="S28" i="15"/>
  <c r="S31" i="15"/>
  <c r="S14" i="15"/>
  <c r="S17" i="15"/>
  <c r="S20" i="15"/>
  <c r="S23" i="15"/>
  <c r="S26" i="15"/>
  <c r="S29" i="15"/>
  <c r="S33" i="15"/>
  <c r="S36" i="15"/>
  <c r="S39" i="15"/>
  <c r="S42" i="15"/>
  <c r="K12" i="20"/>
  <c r="K18" i="20"/>
  <c r="K24" i="20"/>
  <c r="K30" i="20"/>
  <c r="K36" i="20"/>
  <c r="K42" i="20"/>
  <c r="K48" i="20"/>
  <c r="K54" i="20"/>
  <c r="K60" i="20"/>
  <c r="K66" i="20"/>
  <c r="K72" i="20"/>
  <c r="K78" i="20"/>
  <c r="K84" i="20"/>
  <c r="K90" i="20"/>
  <c r="K96" i="20"/>
  <c r="K102" i="20"/>
  <c r="K108" i="20"/>
  <c r="K114" i="20"/>
  <c r="K120" i="20"/>
  <c r="K126" i="20"/>
  <c r="K132" i="20"/>
  <c r="K138" i="20"/>
  <c r="K144" i="20"/>
  <c r="K150" i="20"/>
  <c r="K156" i="20"/>
  <c r="K162" i="20"/>
  <c r="K168" i="20"/>
  <c r="K174" i="20"/>
  <c r="K180" i="20"/>
  <c r="K186" i="20"/>
  <c r="K192" i="20"/>
  <c r="K198" i="20"/>
  <c r="K204" i="20"/>
  <c r="K210" i="20"/>
  <c r="K216" i="20"/>
  <c r="K222" i="20"/>
  <c r="K228" i="20"/>
  <c r="K234" i="20"/>
  <c r="K240" i="20"/>
  <c r="K246" i="20"/>
  <c r="K252" i="20"/>
  <c r="K258" i="20"/>
  <c r="K264" i="20"/>
  <c r="K270" i="20"/>
  <c r="K276" i="20"/>
  <c r="K282" i="20"/>
  <c r="K288" i="20"/>
  <c r="K294" i="20"/>
  <c r="K300" i="20"/>
  <c r="K306" i="20"/>
  <c r="K312" i="20"/>
  <c r="K318" i="20"/>
  <c r="K324" i="20"/>
  <c r="K330" i="20"/>
  <c r="K336" i="20"/>
  <c r="K342" i="20"/>
  <c r="K348" i="20"/>
  <c r="K354" i="20"/>
  <c r="K360" i="20"/>
  <c r="K366" i="20"/>
  <c r="K372" i="20"/>
  <c r="K378" i="20"/>
  <c r="K384" i="20"/>
  <c r="L11" i="2"/>
  <c r="L22" i="2"/>
  <c r="L28" i="2"/>
  <c r="L37" i="2"/>
  <c r="L43" i="2"/>
  <c r="L46" i="2"/>
  <c r="L52" i="2"/>
  <c r="L55" i="2"/>
  <c r="K16" i="20"/>
  <c r="K76" i="20"/>
  <c r="K124" i="20"/>
  <c r="K148" i="20"/>
  <c r="K172" i="20"/>
  <c r="K208" i="20"/>
  <c r="K13" i="20"/>
  <c r="K19" i="20"/>
  <c r="K25" i="20"/>
  <c r="K31" i="20"/>
  <c r="K37" i="20"/>
  <c r="K43" i="20"/>
  <c r="K49" i="20"/>
  <c r="K55" i="20"/>
  <c r="K61" i="20"/>
  <c r="K67" i="20"/>
  <c r="K73" i="20"/>
  <c r="K79" i="20"/>
  <c r="K85" i="20"/>
  <c r="K91" i="20"/>
  <c r="K97" i="20"/>
  <c r="K103" i="20"/>
  <c r="K109" i="20"/>
  <c r="K115" i="20"/>
  <c r="K121" i="20"/>
  <c r="K127" i="20"/>
  <c r="K133" i="20"/>
  <c r="K139" i="20"/>
  <c r="K145" i="20"/>
  <c r="K151" i="20"/>
  <c r="K157" i="20"/>
  <c r="K163" i="20"/>
  <c r="K169" i="20"/>
  <c r="K175" i="20"/>
  <c r="K181" i="20"/>
  <c r="K187" i="20"/>
  <c r="K193" i="20"/>
  <c r="K199" i="20"/>
  <c r="K205" i="20"/>
  <c r="K211" i="20"/>
  <c r="K217" i="20"/>
  <c r="K223" i="20"/>
  <c r="K229" i="20"/>
  <c r="K235" i="20"/>
  <c r="K241" i="20"/>
  <c r="K247" i="20"/>
  <c r="K253" i="20"/>
  <c r="K259" i="20"/>
  <c r="K265" i="20"/>
  <c r="K271" i="20"/>
  <c r="K277" i="20"/>
  <c r="K283" i="20"/>
  <c r="K289" i="20"/>
  <c r="K295" i="20"/>
  <c r="K301" i="20"/>
  <c r="K307" i="20"/>
  <c r="K313" i="20"/>
  <c r="K319" i="20"/>
  <c r="K325" i="20"/>
  <c r="K331" i="20"/>
  <c r="K337" i="20"/>
  <c r="K343" i="20"/>
  <c r="K349" i="20"/>
  <c r="K355" i="20"/>
  <c r="K361" i="20"/>
  <c r="K367" i="20"/>
  <c r="K373" i="20"/>
  <c r="K379" i="20"/>
  <c r="K385" i="20"/>
  <c r="L13" i="2"/>
  <c r="L16" i="2"/>
  <c r="L19" i="2"/>
  <c r="L25" i="2"/>
  <c r="L31" i="2"/>
  <c r="L34" i="2"/>
  <c r="L40" i="2"/>
  <c r="L49" i="2"/>
  <c r="L58" i="2"/>
  <c r="L59" i="2"/>
  <c r="K28" i="20"/>
  <c r="K88" i="20"/>
  <c r="K106" i="20"/>
  <c r="K130" i="20"/>
  <c r="K154" i="20"/>
  <c r="K178" i="20"/>
  <c r="K202" i="20"/>
  <c r="K226" i="20"/>
  <c r="K14" i="20"/>
  <c r="K20" i="20"/>
  <c r="K26" i="20"/>
  <c r="K32" i="20"/>
  <c r="K38" i="20"/>
  <c r="K44" i="20"/>
  <c r="K50" i="20"/>
  <c r="K56" i="20"/>
  <c r="K62" i="20"/>
  <c r="K68" i="20"/>
  <c r="K74" i="20"/>
  <c r="K80" i="20"/>
  <c r="K86" i="20"/>
  <c r="K92" i="20"/>
  <c r="K98" i="20"/>
  <c r="K104" i="20"/>
  <c r="K110" i="20"/>
  <c r="K116" i="20"/>
  <c r="K122" i="20"/>
  <c r="K128" i="20"/>
  <c r="K134" i="20"/>
  <c r="K140" i="20"/>
  <c r="K146" i="20"/>
  <c r="K152" i="20"/>
  <c r="K158" i="20"/>
  <c r="K164" i="20"/>
  <c r="K170" i="20"/>
  <c r="K176" i="20"/>
  <c r="K182" i="20"/>
  <c r="K188" i="20"/>
  <c r="K194" i="20"/>
  <c r="K200" i="20"/>
  <c r="K206" i="20"/>
  <c r="K212" i="20"/>
  <c r="K218" i="20"/>
  <c r="K224" i="20"/>
  <c r="K230" i="20"/>
  <c r="K236" i="20"/>
  <c r="K242" i="20"/>
  <c r="K248" i="20"/>
  <c r="K254" i="20"/>
  <c r="K260" i="20"/>
  <c r="K266" i="20"/>
  <c r="K272" i="20"/>
  <c r="K278" i="20"/>
  <c r="K284" i="20"/>
  <c r="K290" i="20"/>
  <c r="K296" i="20"/>
  <c r="K302" i="20"/>
  <c r="K308" i="20"/>
  <c r="K314" i="20"/>
  <c r="K320" i="20"/>
  <c r="K326" i="20"/>
  <c r="K332" i="20"/>
  <c r="K338" i="20"/>
  <c r="K344" i="20"/>
  <c r="K350" i="20"/>
  <c r="K356" i="20"/>
  <c r="K362" i="20"/>
  <c r="K368" i="20"/>
  <c r="K374" i="20"/>
  <c r="K380" i="20"/>
  <c r="K11" i="20"/>
  <c r="L17" i="2"/>
  <c r="L44" i="2"/>
  <c r="L53" i="2"/>
  <c r="K22" i="20"/>
  <c r="K70" i="20"/>
  <c r="K100" i="20"/>
  <c r="K142" i="20"/>
  <c r="K184" i="20"/>
  <c r="K214" i="20"/>
  <c r="K15" i="20"/>
  <c r="K21" i="20"/>
  <c r="K27" i="20"/>
  <c r="K33" i="20"/>
  <c r="K39" i="20"/>
  <c r="K45" i="20"/>
  <c r="K51" i="20"/>
  <c r="K57" i="20"/>
  <c r="K63" i="20"/>
  <c r="K69" i="20"/>
  <c r="K75" i="20"/>
  <c r="K81" i="20"/>
  <c r="K87" i="20"/>
  <c r="K93" i="20"/>
  <c r="K99" i="20"/>
  <c r="K105" i="20"/>
  <c r="K111" i="20"/>
  <c r="K117" i="20"/>
  <c r="K123" i="20"/>
  <c r="K129" i="20"/>
  <c r="K135" i="20"/>
  <c r="K141" i="20"/>
  <c r="K147" i="20"/>
  <c r="K153" i="20"/>
  <c r="K159" i="20"/>
  <c r="K165" i="20"/>
  <c r="K171" i="20"/>
  <c r="K177" i="20"/>
  <c r="K183" i="20"/>
  <c r="K189" i="20"/>
  <c r="K195" i="20"/>
  <c r="K201" i="20"/>
  <c r="K207" i="20"/>
  <c r="K213" i="20"/>
  <c r="K219" i="20"/>
  <c r="K225" i="20"/>
  <c r="K231" i="20"/>
  <c r="K237" i="20"/>
  <c r="K243" i="20"/>
  <c r="K249" i="20"/>
  <c r="K255" i="20"/>
  <c r="K261" i="20"/>
  <c r="K267" i="20"/>
  <c r="K273" i="20"/>
  <c r="K279" i="20"/>
  <c r="K285" i="20"/>
  <c r="K291" i="20"/>
  <c r="K297" i="20"/>
  <c r="K303" i="20"/>
  <c r="K309" i="20"/>
  <c r="K315" i="20"/>
  <c r="K321" i="20"/>
  <c r="K327" i="20"/>
  <c r="K333" i="20"/>
  <c r="K339" i="20"/>
  <c r="K345" i="20"/>
  <c r="K351" i="20"/>
  <c r="K357" i="20"/>
  <c r="K363" i="20"/>
  <c r="K369" i="20"/>
  <c r="K375" i="20"/>
  <c r="K381" i="20"/>
  <c r="L14" i="2"/>
  <c r="L20" i="2"/>
  <c r="L23" i="2"/>
  <c r="L26" i="2"/>
  <c r="L29" i="2"/>
  <c r="L32" i="2"/>
  <c r="L35" i="2"/>
  <c r="L38" i="2"/>
  <c r="L41" i="2"/>
  <c r="L47" i="2"/>
  <c r="L50" i="2"/>
  <c r="L56" i="2"/>
  <c r="K34" i="20"/>
  <c r="K46" i="20"/>
  <c r="K52" i="20"/>
  <c r="K58" i="20"/>
  <c r="K64" i="20"/>
  <c r="K82" i="20"/>
  <c r="K94" i="20"/>
  <c r="K112" i="20"/>
  <c r="K136" i="20"/>
  <c r="K166" i="20"/>
  <c r="K190" i="20"/>
  <c r="K17" i="20"/>
  <c r="K23" i="20"/>
  <c r="K29" i="20"/>
  <c r="K35" i="20"/>
  <c r="K41" i="20"/>
  <c r="K47" i="20"/>
  <c r="K53" i="20"/>
  <c r="K59" i="20"/>
  <c r="K65" i="20"/>
  <c r="K71" i="20"/>
  <c r="K77" i="20"/>
  <c r="K83" i="20"/>
  <c r="K89" i="20"/>
  <c r="K95" i="20"/>
  <c r="K101" i="20"/>
  <c r="K107" i="20"/>
  <c r="K113" i="20"/>
  <c r="K119" i="20"/>
  <c r="K125" i="20"/>
  <c r="K131" i="20"/>
  <c r="K137" i="20"/>
  <c r="K143" i="20"/>
  <c r="K149" i="20"/>
  <c r="K155" i="20"/>
  <c r="K161" i="20"/>
  <c r="K167" i="20"/>
  <c r="K173" i="20"/>
  <c r="K179" i="20"/>
  <c r="K185" i="20"/>
  <c r="K191" i="20"/>
  <c r="K197" i="20"/>
  <c r="K203" i="20"/>
  <c r="K209" i="20"/>
  <c r="K215" i="20"/>
  <c r="K221" i="20"/>
  <c r="K227" i="20"/>
  <c r="K233" i="20"/>
  <c r="K239" i="20"/>
  <c r="K245" i="20"/>
  <c r="K251" i="20"/>
  <c r="K257" i="20"/>
  <c r="K263" i="20"/>
  <c r="K269" i="20"/>
  <c r="K275" i="20"/>
  <c r="K281" i="20"/>
  <c r="K287" i="20"/>
  <c r="K293" i="20"/>
  <c r="K299" i="20"/>
  <c r="K305" i="20"/>
  <c r="K311" i="20"/>
  <c r="K317" i="20"/>
  <c r="K323" i="20"/>
  <c r="K329" i="20"/>
  <c r="K335" i="20"/>
  <c r="K341" i="20"/>
  <c r="K347" i="20"/>
  <c r="K353" i="20"/>
  <c r="K359" i="20"/>
  <c r="K365" i="20"/>
  <c r="K371" i="20"/>
  <c r="K377" i="20"/>
  <c r="K383" i="20"/>
  <c r="L12" i="2"/>
  <c r="L15" i="2"/>
  <c r="L18" i="2"/>
  <c r="L21" i="2"/>
  <c r="L24" i="2"/>
  <c r="L27" i="2"/>
  <c r="L30" i="2"/>
  <c r="L33" i="2"/>
  <c r="L36" i="2"/>
  <c r="L39" i="2"/>
  <c r="L42" i="2"/>
  <c r="L45" i="2"/>
  <c r="L48" i="2"/>
  <c r="L51" i="2"/>
  <c r="L54" i="2"/>
  <c r="L57" i="2"/>
  <c r="L60" i="2"/>
  <c r="K40" i="20"/>
  <c r="K118" i="20"/>
  <c r="K160" i="20"/>
  <c r="K196" i="20"/>
  <c r="K220" i="20"/>
  <c r="K262" i="20"/>
  <c r="K298" i="20"/>
  <c r="K334" i="20"/>
  <c r="K370" i="20"/>
  <c r="K274" i="20"/>
  <c r="K316" i="20"/>
  <c r="K322" i="20"/>
  <c r="K232" i="20"/>
  <c r="K268" i="20"/>
  <c r="K304" i="20"/>
  <c r="K340" i="20"/>
  <c r="K376" i="20"/>
  <c r="K382" i="20"/>
  <c r="K280" i="20"/>
  <c r="K286" i="20"/>
  <c r="K238" i="20"/>
  <c r="K310" i="20"/>
  <c r="K346" i="20"/>
  <c r="K250" i="20"/>
  <c r="K244" i="20"/>
  <c r="K352" i="20"/>
  <c r="K256" i="20"/>
  <c r="K292" i="20"/>
  <c r="K328" i="20"/>
  <c r="K364" i="20"/>
  <c r="K358" i="20"/>
  <c r="D32" i="1"/>
  <c r="I27" i="24"/>
  <c r="D42" i="1"/>
  <c r="D15" i="1"/>
  <c r="D19" i="1"/>
  <c r="I17" i="24"/>
  <c r="I14" i="24"/>
  <c r="D13" i="1"/>
  <c r="D41" i="1"/>
  <c r="D37" i="1"/>
  <c r="D24" i="1"/>
  <c r="I19" i="24"/>
  <c r="D25" i="1"/>
  <c r="D27" i="1"/>
  <c r="I21" i="24"/>
  <c r="D35" i="1"/>
  <c r="D11" i="1"/>
  <c r="I18" i="24"/>
  <c r="D30" i="1"/>
  <c r="D28" i="1"/>
  <c r="D33" i="1"/>
  <c r="D36" i="1"/>
  <c r="D21" i="1"/>
  <c r="D20" i="1"/>
  <c r="D39" i="1"/>
  <c r="I25" i="24"/>
  <c r="I28" i="24"/>
  <c r="I23" i="24"/>
  <c r="I22" i="24"/>
  <c r="D29" i="1"/>
  <c r="D34" i="1"/>
  <c r="I20" i="24"/>
  <c r="I12" i="24"/>
  <c r="I26" i="24"/>
  <c r="I11" i="24"/>
  <c r="D31" i="1"/>
  <c r="I15" i="24"/>
  <c r="D14" i="1"/>
  <c r="D17" i="1"/>
  <c r="D18" i="1"/>
  <c r="D40" i="1"/>
  <c r="I13" i="24"/>
  <c r="I24" i="24"/>
  <c r="I16" i="24"/>
  <c r="D26" i="1"/>
  <c r="D22" i="1"/>
  <c r="D16" i="1"/>
</calcChain>
</file>

<file path=xl/sharedStrings.xml><?xml version="1.0" encoding="utf-8"?>
<sst xmlns="http://schemas.openxmlformats.org/spreadsheetml/2006/main" count="12409" uniqueCount="3390">
  <si>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</si>
  <si>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</si>
  <si>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</si>
  <si>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</si>
  <si>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</si>
  <si>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</si>
  <si>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</si>
  <si>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</si>
  <si>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</si>
  <si>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</si>
  <si>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</si>
  <si>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</si>
  <si>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</si>
  <si>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</si>
  <si>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</si>
  <si>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</si>
  <si>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</si>
  <si>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</si>
  <si>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</si>
  <si>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</si>
  <si>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</si>
  <si>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</si>
  <si>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</si>
  <si>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</si>
  <si>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</si>
  <si>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</si>
  <si>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</si>
  <si>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</si>
  <si>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</si>
  <si>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</si>
  <si>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</si>
  <si>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</si>
  <si>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</si>
  <si>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</si>
  <si>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</si>
  <si>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</si>
  <si>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</si>
  <si>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</si>
  <si>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</si>
  <si>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</si>
  <si>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</si>
  <si>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</si>
  <si>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</si>
  <si>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</si>
  <si>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</si>
  <si>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</si>
  <si>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</si>
  <si>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</si>
  <si>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</si>
  <si>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</si>
  <si>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</si>
  <si>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</si>
  <si>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</si>
  <si>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</si>
  <si>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</si>
  <si>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</si>
  <si>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</si>
  <si>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</si>
  <si>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</si>
  <si>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</si>
  <si>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</si>
  <si>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</si>
  <si>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</si>
  <si>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</si>
  <si>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</si>
  <si>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</si>
  <si>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</si>
  <si>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</si>
  <si>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</si>
  <si>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</si>
  <si>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</si>
  <si>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</si>
  <si>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</si>
  <si>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</si>
  <si>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</si>
  <si>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</si>
  <si>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</si>
  <si>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</si>
  <si>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</si>
  <si>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</si>
  <si>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</si>
  <si>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</si>
  <si>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</si>
  <si>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</si>
  <si>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</si>
  <si>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</si>
  <si>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</si>
  <si>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</si>
  <si>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</si>
  <si>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</si>
  <si>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</si>
  <si>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</si>
  <si>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</si>
  <si>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</si>
  <si>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</si>
  <si>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</si>
  <si>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</si>
  <si>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</si>
  <si>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</si>
  <si>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</si>
  <si>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</si>
  <si>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</si>
  <si>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</si>
  <si>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</si>
  <si>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</si>
  <si>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</si>
  <si>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</si>
  <si>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</si>
  <si>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</si>
  <si>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</si>
  <si>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</si>
  <si>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</si>
  <si>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</si>
  <si>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</si>
  <si>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</si>
  <si>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</si>
  <si>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</si>
  <si>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</si>
  <si>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</si>
  <si>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</si>
  <si>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</si>
  <si>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</si>
  <si>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</si>
  <si>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</si>
  <si>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</si>
  <si>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</si>
  <si>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</si>
  <si>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</si>
  <si>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</si>
  <si>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</si>
  <si>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</si>
  <si>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</si>
  <si>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</si>
  <si>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</si>
  <si>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</si>
  <si>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</si>
  <si>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</si>
  <si>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</si>
  <si>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</si>
  <si>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</si>
  <si>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</si>
  <si>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</si>
  <si>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</si>
  <si>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</si>
  <si>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</si>
  <si>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</si>
  <si>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</si>
  <si>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</si>
  <si>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</si>
  <si>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</si>
  <si>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</si>
  <si>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</si>
  <si>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</si>
  <si>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</si>
  <si>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</si>
  <si>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</si>
  <si>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</si>
  <si>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</si>
  <si>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</si>
  <si>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</si>
  <si>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</si>
  <si>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</si>
  <si>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</si>
  <si>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</si>
  <si>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</si>
  <si>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</si>
  <si>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</si>
  <si>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</si>
  <si>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</si>
  <si>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</si>
  <si>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</si>
  <si>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</si>
  <si>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</si>
  <si>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</si>
  <si>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</si>
  <si>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</si>
  <si>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</si>
  <si>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</si>
  <si>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</si>
  <si>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</si>
  <si>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</si>
  <si>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</si>
  <si>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</si>
  <si>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</si>
  <si>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</si>
  <si>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</si>
  <si>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</si>
  <si>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</si>
  <si>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</si>
  <si>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</si>
  <si>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</si>
  <si>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</si>
  <si>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</si>
  <si>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</si>
  <si>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</si>
  <si>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</si>
  <si>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</si>
  <si>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</si>
  <si>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</si>
  <si>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</si>
  <si>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</si>
  <si>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</si>
  <si>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</si>
  <si>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</si>
  <si>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</si>
  <si>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</si>
  <si>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</si>
  <si>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</si>
  <si>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</si>
  <si>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</si>
  <si>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</si>
  <si>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</si>
  <si>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</si>
  <si>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</si>
  <si>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</si>
  <si>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</si>
  <si>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</si>
  <si>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</si>
  <si>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</si>
  <si>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</si>
  <si>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</si>
  <si>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</si>
  <si>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</si>
  <si>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</si>
  <si>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</si>
  <si>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</si>
  <si>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</si>
  <si>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</si>
  <si>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</si>
  <si>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</si>
  <si>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</si>
  <si>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</si>
  <si>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</si>
  <si>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</si>
  <si>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</si>
  <si>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</si>
  <si>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</si>
  <si>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</si>
  <si>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</si>
  <si>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</si>
  <si>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</si>
  <si>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</si>
  <si>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</si>
  <si>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</si>
  <si>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</si>
  <si>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</si>
  <si>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</si>
  <si>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</si>
  <si>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</si>
  <si>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</si>
  <si>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</si>
  <si>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</si>
  <si>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</si>
  <si>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</si>
  <si>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</si>
  <si>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</si>
  <si>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</si>
  <si>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</si>
  <si>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</si>
  <si>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</si>
  <si>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</si>
  <si>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</si>
  <si>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</si>
  <si>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</si>
  <si>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</si>
  <si>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</si>
  <si>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</si>
  <si>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</si>
  <si>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</si>
  <si>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</si>
  <si>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</si>
  <si>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</si>
  <si>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</si>
  <si>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</si>
  <si>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</si>
  <si>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</si>
  <si>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</si>
  <si>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</si>
  <si>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</si>
  <si>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</si>
  <si>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</si>
  <si>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</si>
  <si>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</si>
  <si>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</si>
  <si>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</si>
  <si>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</si>
  <si>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</si>
  <si>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</si>
  <si>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</si>
  <si>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</si>
  <si>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</si>
  <si>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</si>
  <si>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</si>
  <si>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</si>
  <si>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</si>
  <si>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</si>
  <si>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</si>
  <si>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</si>
  <si>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</si>
  <si>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</si>
  <si>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</si>
  <si>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</si>
  <si>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</si>
  <si>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</si>
  <si>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</si>
  <si>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</si>
  <si>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</si>
  <si>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</si>
  <si>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</si>
  <si>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</si>
  <si>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</si>
  <si>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</si>
  <si>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</si>
  <si>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</si>
  <si>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</si>
  <si>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</si>
  <si>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</si>
  <si>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</si>
  <si>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Aaa.il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</si>
  <si>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</si>
  <si>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</si>
  <si>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</si>
  <si>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</si>
  <si>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</si>
  <si>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</si>
  <si>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</si>
  <si>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</si>
  <si>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</si>
  <si>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</si>
  <si>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</si>
  <si>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</si>
  <si>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</si>
  <si>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</si>
  <si>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202- בנק הפועלים בע"מ</t>
  </si>
  <si>
    <t>1199850</t>
  </si>
  <si>
    <t>520000118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</si>
  <si>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</si>
  <si>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</si>
  <si>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</si>
  <si>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</si>
  <si>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</si>
  <si>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</si>
  <si>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</si>
  <si>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</si>
  <si>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</si>
  <si>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</si>
  <si>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</si>
  <si>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</si>
  <si>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</si>
  <si>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</si>
  <si>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</si>
  <si>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</si>
  <si>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</si>
  <si>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</si>
  <si>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</si>
  <si>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</si>
  <si>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</si>
  <si>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</si>
  <si>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</si>
  <si>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</si>
  <si>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</si>
  <si>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</si>
  <si>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</si>
  <si>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</si>
  <si>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</si>
  <si>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</si>
  <si>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</si>
  <si>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</si>
  <si>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</si>
  <si>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</si>
  <si>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</si>
  <si>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</si>
  <si>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</si>
  <si>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</si>
  <si>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</si>
  <si>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</si>
  <si>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</si>
  <si>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</si>
  <si>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</si>
  <si>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</si>
  <si>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</si>
  <si>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</si>
  <si>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</si>
  <si>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</si>
  <si>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</si>
  <si>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</si>
  <si>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</si>
  <si>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</si>
  <si>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</si>
  <si>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</si>
  <si>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</si>
  <si>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</si>
  <si>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</si>
  <si>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</si>
  <si>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</si>
  <si>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</si>
  <si>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</si>
  <si>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</si>
  <si>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</si>
  <si>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</si>
  <si>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</si>
  <si>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</si>
  <si>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</si>
  <si>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</si>
  <si>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</si>
  <si>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</si>
  <si>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</si>
  <si>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</si>
  <si>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</si>
  <si>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</si>
  <si>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</si>
  <si>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</si>
  <si>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</si>
  <si>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</si>
  <si>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</si>
  <si>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</si>
  <si>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</si>
  <si>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</si>
  <si>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</si>
  <si>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</si>
  <si>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</si>
  <si>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</si>
  <si>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</si>
  <si>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</si>
  <si>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</si>
  <si>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</si>
  <si>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</si>
  <si>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</si>
  <si>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</si>
  <si>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</si>
  <si>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</si>
  <si>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</si>
  <si>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</si>
  <si>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</si>
  <si>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</si>
  <si>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</si>
  <si>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</si>
  <si>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</si>
  <si>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</si>
  <si>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</si>
  <si>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</si>
  <si>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</si>
  <si>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</si>
  <si>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</si>
  <si>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</si>
  <si>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</si>
  <si>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</si>
  <si>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</si>
  <si>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</si>
  <si>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</si>
  <si>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</si>
  <si>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</si>
  <si>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</si>
  <si>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</si>
  <si>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</si>
  <si>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</si>
  <si>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</si>
  <si>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</si>
  <si>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</si>
  <si>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</si>
  <si>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</si>
  <si>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</si>
  <si>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</si>
  <si>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</si>
  <si>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</si>
  <si>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</si>
  <si>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</si>
  <si>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</si>
  <si>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</si>
  <si>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</si>
  <si>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</si>
  <si>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</si>
  <si>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</si>
  <si>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</si>
  <si>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</si>
  <si>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</si>
  <si>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</si>
  <si>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</si>
  <si>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</si>
  <si>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</si>
  <si>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</si>
  <si>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</si>
  <si>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</si>
  <si>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</si>
  <si>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</si>
  <si>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</si>
  <si>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</si>
  <si>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</si>
  <si>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</si>
  <si>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</si>
  <si>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</si>
  <si>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</si>
  <si>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</si>
  <si>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</si>
  <si>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</si>
  <si>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</si>
  <si>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</si>
  <si>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</si>
  <si>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</si>
  <si>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</si>
  <si>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</si>
  <si>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</si>
  <si>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</si>
  <si>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</si>
  <si>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</si>
  <si>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</si>
  <si>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</si>
  <si>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</si>
  <si>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</si>
  <si>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</si>
  <si>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</si>
  <si>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</si>
  <si>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</si>
  <si>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</si>
  <si>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</si>
  <si>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</si>
  <si>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</si>
  <si>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</si>
  <si>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</si>
  <si>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</si>
  <si>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</si>
  <si>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</si>
  <si>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</si>
  <si>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</si>
  <si>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</si>
  <si>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</si>
  <si>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</si>
  <si>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</si>
  <si>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</si>
  <si>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</si>
  <si>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</si>
  <si>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</si>
  <si>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</si>
  <si>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</si>
  <si>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</si>
  <si>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</si>
  <si>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</si>
  <si>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</si>
  <si>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</si>
  <si>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</si>
  <si>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</si>
  <si>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</si>
  <si>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</si>
  <si>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</si>
  <si>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</si>
  <si>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</si>
  <si>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</si>
  <si>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</si>
  <si>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</si>
  <si>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</si>
  <si>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</si>
  <si>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</si>
  <si>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</si>
  <si>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</si>
  <si>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</si>
  <si>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</si>
  <si>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</si>
  <si>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</si>
  <si>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</si>
  <si>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</si>
  <si>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</si>
  <si>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</si>
  <si>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</si>
  <si>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</si>
  <si>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</si>
  <si>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</si>
  <si>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</si>
  <si>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</si>
  <si>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</si>
  <si>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</si>
  <si>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</si>
  <si>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</si>
  <si>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</si>
  <si>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</si>
  <si>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</si>
  <si>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</si>
  <si>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</si>
  <si>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</si>
  <si>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</si>
  <si>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</si>
  <si>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</si>
  <si>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</si>
  <si>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</si>
  <si>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</si>
  <si>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</si>
  <si>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</si>
  <si>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</si>
  <si>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</si>
  <si>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</si>
  <si>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</si>
  <si>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</si>
  <si>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</si>
  <si>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</si>
  <si>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</si>
  <si>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</si>
  <si>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</si>
  <si>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</si>
  <si>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</si>
  <si>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</si>
  <si>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</si>
  <si>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</si>
  <si>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</si>
  <si>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</si>
  <si>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</si>
  <si>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</si>
  <si>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</si>
  <si>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</si>
  <si>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</si>
  <si>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</si>
  <si>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</si>
  <si>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</si>
  <si>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</si>
  <si>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</si>
  <si>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</si>
  <si>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</si>
  <si>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</si>
  <si>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</si>
  <si>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</si>
  <si>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</si>
  <si>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</si>
  <si>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</si>
  <si>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</si>
  <si>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</si>
  <si>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</si>
  <si>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</si>
  <si>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</si>
  <si>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</si>
  <si>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</si>
  <si>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</si>
  <si>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</si>
  <si>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</si>
  <si>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</si>
  <si>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</si>
  <si>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</si>
  <si>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</si>
  <si>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</si>
  <si>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</si>
  <si>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</si>
  <si>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</si>
  <si>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</si>
  <si>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</si>
  <si>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</si>
  <si>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</si>
  <si>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</si>
  <si>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</si>
  <si>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</si>
  <si>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</si>
  <si>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</si>
  <si>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</si>
  <si>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</si>
  <si>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</si>
  <si>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</si>
  <si>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</si>
  <si>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</si>
  <si>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</si>
  <si>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</si>
  <si>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</si>
  <si>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</si>
  <si>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</si>
  <si>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</si>
  <si>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</si>
  <si>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</si>
  <si>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</si>
  <si>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</si>
  <si>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</si>
  <si>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</si>
  <si>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</si>
  <si>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</si>
  <si>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</si>
  <si>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</si>
  <si>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</si>
  <si>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</si>
  <si>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</si>
  <si>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</si>
  <si>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</si>
  <si>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</si>
  <si>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</si>
  <si>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</si>
  <si>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</si>
  <si>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</si>
  <si>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</si>
  <si>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</si>
  <si>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</si>
  <si>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</si>
  <si>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</si>
  <si>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</si>
  <si>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</si>
  <si>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</si>
  <si>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</si>
  <si>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</si>
  <si>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</si>
  <si>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</si>
  <si>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</si>
  <si>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</si>
  <si>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</si>
  <si>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</si>
  <si>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</si>
  <si>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</si>
  <si>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</si>
  <si>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</si>
  <si>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</si>
  <si>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</si>
  <si>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</si>
  <si>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</si>
  <si>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</si>
  <si>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</si>
  <si>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</si>
  <si>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</si>
  <si>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</si>
  <si>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</si>
  <si>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</si>
  <si>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</si>
  <si>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</si>
  <si>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</si>
  <si>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</si>
  <si>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</si>
  <si>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</si>
  <si>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</si>
  <si>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</si>
  <si>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</si>
  <si>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</si>
  <si>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</si>
  <si>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</si>
  <si>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</si>
  <si>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</si>
  <si>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</si>
  <si>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</si>
  <si>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</si>
  <si>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</si>
  <si>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</si>
  <si>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</si>
  <si>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</si>
  <si>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</si>
  <si>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</si>
  <si>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</si>
  <si>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</si>
  <si>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</si>
  <si>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</si>
  <si>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</si>
  <si>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</si>
  <si>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</si>
  <si>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</si>
  <si>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</si>
  <si>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</si>
  <si>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</si>
  <si>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</si>
  <si>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</si>
  <si>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</si>
  <si>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</si>
  <si>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</si>
  <si>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</si>
  <si>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</si>
  <si>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</si>
  <si>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</si>
  <si>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</si>
  <si>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</si>
  <si>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</si>
  <si>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</si>
  <si>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</si>
  <si>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</si>
  <si>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</si>
  <si>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</si>
  <si>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</si>
  <si>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</si>
  <si>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</si>
  <si>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</si>
  <si>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</si>
  <si>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</si>
  <si>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</si>
  <si>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</si>
  <si>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</si>
  <si>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</si>
  <si>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</si>
  <si>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</si>
  <si>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</si>
  <si>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</si>
  <si>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</si>
  <si>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</si>
  <si>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</si>
  <si>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</si>
  <si>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</si>
  <si>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</si>
  <si>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</si>
  <si>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</si>
  <si>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</si>
  <si>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</si>
  <si>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</si>
  <si>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</si>
  <si>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</si>
  <si>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</si>
  <si>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</si>
  <si>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</si>
  <si>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</si>
  <si>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*פז נפט אגח ד- פז חברת הנפט בע"מ</t>
  </si>
  <si>
    <t>1132505</t>
  </si>
  <si>
    <t>*פרטנר אגח ז- חברת פרטנר תקשורת בע"מ</t>
  </si>
  <si>
    <t>1156397</t>
  </si>
  <si>
    <t>520044314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</si>
  <si>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</si>
  <si>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</si>
  <si>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</si>
  <si>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</si>
  <si>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</si>
  <si>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</si>
  <si>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</si>
  <si>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</si>
  <si>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</si>
  <si>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</si>
  <si>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</si>
  <si>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</si>
  <si>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</si>
  <si>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</si>
  <si>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</si>
  <si>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</si>
  <si>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</si>
  <si>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</si>
  <si>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</si>
  <si>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</si>
  <si>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</si>
  <si>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</si>
  <si>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שפיר הנדסה  אג"ח א- שפיר הנדסה חוצה ישראל צפון בע"מ</t>
  </si>
  <si>
    <t>1136134</t>
  </si>
  <si>
    <t>שפיר הנדסה אגח ב- שפיר הנדסה חוצה ישראל צפון בע"מ</t>
  </si>
  <si>
    <t>1141951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</si>
  <si>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</si>
  <si>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</si>
  <si>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</si>
  <si>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</si>
  <si>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</si>
  <si>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</si>
  <si>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</si>
  <si>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</si>
  <si>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</si>
  <si>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</si>
  <si>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</si>
  <si>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</si>
  <si>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</si>
  <si>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</si>
  <si>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</si>
  <si>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</si>
  <si>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</si>
  <si>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</si>
  <si>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</si>
  <si>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</si>
  <si>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</si>
  <si>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</si>
  <si>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</si>
  <si>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</si>
  <si>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</si>
  <si>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</si>
  <si>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</si>
  <si>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</si>
  <si>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</si>
  <si>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</si>
  <si>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</si>
  <si>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</si>
  <si>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</si>
  <si>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</si>
  <si>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</si>
  <si>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</si>
  <si>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</si>
  <si>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</si>
  <si>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</si>
  <si>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</si>
  <si>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</si>
  <si>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</si>
  <si>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</si>
  <si>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</si>
  <si>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</si>
  <si>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</si>
  <si>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</si>
  <si>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</si>
  <si>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</si>
  <si>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</si>
  <si>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</si>
  <si>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</si>
  <si>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</si>
  <si>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</si>
  <si>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</si>
  <si>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</si>
  <si>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</si>
  <si>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</si>
  <si>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</si>
  <si>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</si>
  <si>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</si>
  <si>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</si>
  <si>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</si>
  <si>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</si>
  <si>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</si>
  <si>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</si>
  <si>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</si>
  <si>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</si>
  <si>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</si>
  <si>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</si>
  <si>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</si>
  <si>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</si>
  <si>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</si>
  <si>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</si>
  <si>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</si>
  <si>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</si>
  <si>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</si>
  <si>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</si>
  <si>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</si>
  <si>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</si>
  <si>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</si>
  <si>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</si>
  <si>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</si>
  <si>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</si>
  <si>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</si>
  <si>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</si>
  <si>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</si>
  <si>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</si>
  <si>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</si>
  <si>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</si>
  <si>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</si>
  <si>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</si>
  <si>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</si>
  <si>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</si>
  <si>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</si>
  <si>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</si>
  <si>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</si>
  <si>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</si>
  <si>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</si>
  <si>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</si>
  <si>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</si>
  <si>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</si>
  <si>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</si>
  <si>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</si>
  <si>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</si>
  <si>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</si>
  <si>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</si>
  <si>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</si>
  <si>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</si>
  <si>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</si>
  <si>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</si>
  <si>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</si>
  <si>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</si>
  <si>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</si>
  <si>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</si>
  <si>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</si>
  <si>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</si>
  <si>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</si>
  <si>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</si>
  <si>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</si>
  <si>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</si>
  <si>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</si>
  <si>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</si>
  <si>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</si>
  <si>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</si>
  <si>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</si>
  <si>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</si>
  <si>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</si>
  <si>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</si>
  <si>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</si>
  <si>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</si>
  <si>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</si>
  <si>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</si>
  <si>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</si>
  <si>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</si>
  <si>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</si>
  <si>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</si>
  <si>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</si>
  <si>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</si>
  <si>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</si>
  <si>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</si>
  <si>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</si>
  <si>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</si>
  <si>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</si>
  <si>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</si>
  <si>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</si>
  <si>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</si>
  <si>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</si>
  <si>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</si>
  <si>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</si>
  <si>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</si>
  <si>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</si>
  <si>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</si>
  <si>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</si>
  <si>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</si>
  <si>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</si>
  <si>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</si>
  <si>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</si>
  <si>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</si>
  <si>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</si>
  <si>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</si>
  <si>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</si>
  <si>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</si>
  <si>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</si>
  <si>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</si>
  <si>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</si>
  <si>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</si>
  <si>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</si>
  <si>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</si>
  <si>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</si>
  <si>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</si>
  <si>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</si>
  <si>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</si>
  <si>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</si>
  <si>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</si>
  <si>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</si>
  <si>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</si>
  <si>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</si>
  <si>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</si>
  <si>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</si>
  <si>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</si>
  <si>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</si>
  <si>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</si>
  <si>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</si>
  <si>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</si>
  <si>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</si>
  <si>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</si>
  <si>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</si>
  <si>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</si>
  <si>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</si>
  <si>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</si>
  <si>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</si>
  <si>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</si>
  <si>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</si>
  <si>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</si>
  <si>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</si>
  <si>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</si>
  <si>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</si>
  <si>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</si>
  <si>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</si>
  <si>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</si>
  <si>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</si>
  <si>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</si>
  <si>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</si>
  <si>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</si>
  <si>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</si>
  <si>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</si>
  <si>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</si>
  <si>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</si>
  <si>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</si>
  <si>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</si>
  <si>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</si>
  <si>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</si>
  <si>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</si>
  <si>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</si>
  <si>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</si>
  <si>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</si>
  <si>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</si>
  <si>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</si>
  <si>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</si>
  <si>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</si>
  <si>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</si>
  <si>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</si>
  <si>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</si>
  <si>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</si>
  <si>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</si>
  <si>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</si>
  <si>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</si>
  <si>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</si>
  <si>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</si>
  <si>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</si>
  <si>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</si>
  <si>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</si>
  <si>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</si>
  <si>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</si>
  <si>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</si>
  <si>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</si>
  <si>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</si>
  <si>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</si>
  <si>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</si>
  <si>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</si>
  <si>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</si>
  <si>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</si>
  <si>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</si>
  <si>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</si>
  <si>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</si>
  <si>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</si>
  <si>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</si>
  <si>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</si>
  <si>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</si>
  <si>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</si>
  <si>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</si>
  <si>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</si>
  <si>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</si>
  <si>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</si>
  <si>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</si>
  <si>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</si>
  <si>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</si>
  <si>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</si>
  <si>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</si>
  <si>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</si>
  <si>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</si>
  <si>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</si>
  <si>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</si>
  <si>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</si>
  <si>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</si>
  <si>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</si>
  <si>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</si>
  <si>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</si>
  <si>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</si>
  <si>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</si>
  <si>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</si>
  <si>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</si>
  <si>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</si>
  <si>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</si>
  <si>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</si>
  <si>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</si>
  <si>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</si>
  <si>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</si>
  <si>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</si>
  <si>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</si>
  <si>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</si>
  <si>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</si>
  <si>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</si>
  <si>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</si>
  <si>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</si>
  <si>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</si>
  <si>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</si>
  <si>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</si>
  <si>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</si>
  <si>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</si>
  <si>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</si>
  <si>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</si>
  <si>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</si>
  <si>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</si>
  <si>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</si>
  <si>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</si>
  <si>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</si>
  <si>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</si>
  <si>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</si>
  <si>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</si>
  <si>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</si>
  <si>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</si>
  <si>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</si>
  <si>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</si>
  <si>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</si>
  <si>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</si>
  <si>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</si>
  <si>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</si>
  <si>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</si>
  <si>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</si>
  <si>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</si>
  <si>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</si>
  <si>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</si>
  <si>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</si>
  <si>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</si>
  <si>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</si>
  <si>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</si>
  <si>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</si>
  <si>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</si>
  <si>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</si>
  <si>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</si>
  <si>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</si>
  <si>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</si>
  <si>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</si>
  <si>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</si>
  <si>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</si>
  <si>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</si>
  <si>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</si>
  <si>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</si>
  <si>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</si>
  <si>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</si>
  <si>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</si>
  <si>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</si>
  <si>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</si>
  <si>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</si>
  <si>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</si>
  <si>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</si>
  <si>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</si>
  <si>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</si>
  <si>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</si>
  <si>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</si>
  <si>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</si>
  <si>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</si>
  <si>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</si>
  <si>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</si>
  <si>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</si>
  <si>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</si>
  <si>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</si>
  <si>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</si>
  <si>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</si>
  <si>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</si>
  <si>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</si>
  <si>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</si>
  <si>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</si>
  <si>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</si>
  <si>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</si>
  <si>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</si>
  <si>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</si>
  <si>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</si>
  <si>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</si>
  <si>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</si>
  <si>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</si>
  <si>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</si>
  <si>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</si>
  <si>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</si>
  <si>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</si>
  <si>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</si>
  <si>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</si>
  <si>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</si>
  <si>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</si>
  <si>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</si>
  <si>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</si>
  <si>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</si>
  <si>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</si>
  <si>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</si>
  <si>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</si>
  <si>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</si>
  <si>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</si>
  <si>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</si>
  <si>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</si>
  <si>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</si>
  <si>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</si>
  <si>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</si>
  <si>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</si>
  <si>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</si>
  <si>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</si>
  <si>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</si>
  <si>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</si>
  <si>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</si>
  <si>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</si>
  <si>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</si>
  <si>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</si>
  <si>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</si>
  <si>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</si>
  <si>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</si>
  <si>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</si>
  <si>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</si>
  <si>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</si>
  <si>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</si>
  <si>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</si>
  <si>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</si>
  <si>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</si>
  <si>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</si>
  <si>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</si>
  <si>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</si>
  <si>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</si>
  <si>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</si>
  <si>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</si>
  <si>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</si>
  <si>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</si>
  <si>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</si>
  <si>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</si>
  <si>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</si>
  <si>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</si>
  <si>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</si>
  <si>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</si>
  <si>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</si>
  <si>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</si>
  <si>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</si>
  <si>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</si>
  <si>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</si>
  <si>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</si>
  <si>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</si>
  <si>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</si>
  <si>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</si>
  <si>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</si>
  <si>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</si>
  <si>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</si>
  <si>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</si>
  <si>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</si>
  <si>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</si>
  <si>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</si>
  <si>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</si>
  <si>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</si>
  <si>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</si>
  <si>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</si>
  <si>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</si>
  <si>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</si>
  <si>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</si>
  <si>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</si>
  <si>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</si>
  <si>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</si>
  <si>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</si>
  <si>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</si>
  <si>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</si>
  <si>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</si>
  <si>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</si>
  <si>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</si>
  <si>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</si>
  <si>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</si>
  <si>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</si>
  <si>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</si>
  <si>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</si>
  <si>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</si>
  <si>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</si>
  <si>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</si>
  <si>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</si>
  <si>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</si>
  <si>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</si>
  <si>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</si>
  <si>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</si>
  <si>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</si>
  <si>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</si>
  <si>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</si>
  <si>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</si>
  <si>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</si>
  <si>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</si>
  <si>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</si>
  <si>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</si>
  <si>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</si>
  <si>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</si>
  <si>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</si>
  <si>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</si>
  <si>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</si>
  <si>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</si>
  <si>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</si>
  <si>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</si>
  <si>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</si>
  <si>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</si>
  <si>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</si>
  <si>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</si>
  <si>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</si>
  <si>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</si>
  <si>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</si>
  <si>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</si>
  <si>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</si>
  <si>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</si>
  <si>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</si>
  <si>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</si>
  <si>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</si>
  <si>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</si>
  <si>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</si>
  <si>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</si>
  <si>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</si>
  <si>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</si>
  <si>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</si>
  <si>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</si>
  <si>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</si>
  <si>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</si>
  <si>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</si>
  <si>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</si>
  <si>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</si>
  <si>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</si>
  <si>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</si>
  <si>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</si>
  <si>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</si>
  <si>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</si>
  <si>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</si>
  <si>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</si>
  <si>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</si>
  <si>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</si>
  <si>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</si>
  <si>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</si>
  <si>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</si>
  <si>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</si>
  <si>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</si>
  <si>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</si>
  <si>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</si>
  <si>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</si>
  <si>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</si>
  <si>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</si>
  <si>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</si>
  <si>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</si>
  <si>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</si>
  <si>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</si>
  <si>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</si>
  <si>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</si>
  <si>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</si>
  <si>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</si>
  <si>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</si>
  <si>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</si>
  <si>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</si>
  <si>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</si>
  <si>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</si>
  <si>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</si>
  <si>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</si>
  <si>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</si>
  <si>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</si>
  <si>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</si>
  <si>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</si>
  <si>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</si>
  <si>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</si>
  <si>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</si>
  <si>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</si>
  <si>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</si>
  <si>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</si>
  <si>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</si>
  <si>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</si>
  <si>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</si>
  <si>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</si>
  <si>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</si>
  <si>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</si>
  <si>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</si>
  <si>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</si>
  <si>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</si>
  <si>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</si>
  <si>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</si>
  <si>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</si>
  <si>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</si>
  <si>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</si>
  <si>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</si>
  <si>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</si>
  <si>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</si>
  <si>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</si>
  <si>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</si>
  <si>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</si>
  <si>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</si>
  <si>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</si>
  <si>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</si>
  <si>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</si>
  <si>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</si>
  <si>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</si>
  <si>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</si>
  <si>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</si>
  <si>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</si>
  <si>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</si>
  <si>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</si>
  <si>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</si>
  <si>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</si>
  <si>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</si>
  <si>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</si>
  <si>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</si>
  <si>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</si>
  <si>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</si>
  <si>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</si>
  <si>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</si>
  <si>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</si>
  <si>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</si>
  <si>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</si>
  <si>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</si>
  <si>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</si>
  <si>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</si>
  <si>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</si>
  <si>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</si>
  <si>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</si>
  <si>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</si>
  <si>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</si>
  <si>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</si>
  <si>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</si>
  <si>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</si>
  <si>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</si>
  <si>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</si>
  <si>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</si>
  <si>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</si>
  <si>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</si>
  <si>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</si>
  <si>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</si>
  <si>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</si>
  <si>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</si>
  <si>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</si>
  <si>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</si>
  <si>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</si>
  <si>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</si>
  <si>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</si>
  <si>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</si>
  <si>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</si>
  <si>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</si>
  <si>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</si>
  <si>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</si>
  <si>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</si>
  <si>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</si>
  <si>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</si>
  <si>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</si>
  <si>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</si>
  <si>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</si>
  <si>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</si>
  <si>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</si>
  <si>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</si>
  <si>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</si>
  <si>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</si>
  <si>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</si>
  <si>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</si>
  <si>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</si>
  <si>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</si>
  <si>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</si>
  <si>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</si>
  <si>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</si>
  <si>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</si>
  <si>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</si>
  <si>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</si>
  <si>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</si>
  <si>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</si>
  <si>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</si>
  <si>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</si>
  <si>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</si>
  <si>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</si>
  <si>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</si>
  <si>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</si>
  <si>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</si>
  <si>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</si>
  <si>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</si>
  <si>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</si>
  <si>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</si>
  <si>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</si>
  <si>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</si>
  <si>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</si>
  <si>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</si>
  <si>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</si>
  <si>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</si>
  <si>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</si>
  <si>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</si>
  <si>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</si>
  <si>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</si>
  <si>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</si>
  <si>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</si>
  <si>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</si>
  <si>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</si>
  <si>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</si>
  <si>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</si>
  <si>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</si>
  <si>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</si>
  <si>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</si>
  <si>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</si>
  <si>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</si>
  <si>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</si>
  <si>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</si>
  <si>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</si>
  <si>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</si>
  <si>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</si>
  <si>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</si>
  <si>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</si>
  <si>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</si>
  <si>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</si>
  <si>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</si>
  <si>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</si>
  <si>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</si>
  <si>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</si>
  <si>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</si>
  <si>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</si>
  <si>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</si>
  <si>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</si>
  <si>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</si>
  <si>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</si>
  <si>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</si>
  <si>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</si>
  <si>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</si>
  <si>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</si>
  <si>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</si>
  <si>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</si>
  <si>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</si>
  <si>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</si>
  <si>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</si>
  <si>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</si>
  <si>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</si>
  <si>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</si>
  <si>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</si>
  <si>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</si>
  <si>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</si>
  <si>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</si>
  <si>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</si>
  <si>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</si>
  <si>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</si>
  <si>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</si>
  <si>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</si>
  <si>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</si>
  <si>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</si>
  <si>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</si>
  <si>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</si>
  <si>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</si>
  <si>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</si>
  <si>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</si>
  <si>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</si>
  <si>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</si>
  <si>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</si>
  <si>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</si>
  <si>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</si>
  <si>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</si>
  <si>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</si>
  <si>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</si>
  <si>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</si>
  <si>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</si>
  <si>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</si>
  <si>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</si>
  <si>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</si>
  <si>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</si>
  <si>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</si>
  <si>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</si>
  <si>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</si>
  <si>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</si>
  <si>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</si>
  <si>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</si>
  <si>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</si>
  <si>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</si>
  <si>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</si>
  <si>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</si>
  <si>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</si>
  <si>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</si>
  <si>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</si>
  <si>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</si>
  <si>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</si>
  <si>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</si>
  <si>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</si>
  <si>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</si>
  <si>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</si>
  <si>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</si>
  <si>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</si>
  <si>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</si>
  <si>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</si>
  <si>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</si>
  <si>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</si>
  <si>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</si>
  <si>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</si>
  <si>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</si>
  <si>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</si>
  <si>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</si>
  <si>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</si>
  <si>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</si>
  <si>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</si>
  <si>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</si>
  <si>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</si>
  <si>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</si>
  <si>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</si>
  <si>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</si>
  <si>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</si>
  <si>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</si>
  <si>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</si>
  <si>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</si>
  <si>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</si>
  <si>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</si>
  <si>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</si>
  <si>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</si>
  <si>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</si>
  <si>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</si>
  <si>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</si>
  <si>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</si>
  <si>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</si>
  <si>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</si>
  <si>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</si>
  <si>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</si>
  <si>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</si>
  <si>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</si>
  <si>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</si>
  <si>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</si>
  <si>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</si>
  <si>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</si>
  <si>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</si>
  <si>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</si>
  <si>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</si>
  <si>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</si>
  <si>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</si>
  <si>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</si>
  <si>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</si>
  <si>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</si>
  <si>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</si>
  <si>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</si>
  <si>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</si>
  <si>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</si>
  <si>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</si>
  <si>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</si>
  <si>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</si>
  <si>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</si>
  <si>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</si>
  <si>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</si>
  <si>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</si>
  <si>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</si>
  <si>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</si>
  <si>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</si>
  <si>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</si>
  <si>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</si>
  <si>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</si>
  <si>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</si>
  <si>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</si>
  <si>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</si>
  <si>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</si>
  <si>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</si>
  <si>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</si>
  <si>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</si>
  <si>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</si>
  <si>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</si>
  <si>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</si>
  <si>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</si>
  <si>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</si>
  <si>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</si>
  <si>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</si>
  <si>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</si>
  <si>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</si>
  <si>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</si>
  <si>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</si>
  <si>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</si>
  <si>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</si>
  <si>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</si>
  <si>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</si>
  <si>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</si>
  <si>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</si>
  <si>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</si>
  <si>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</si>
  <si>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</si>
  <si>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</si>
  <si>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</si>
  <si>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</si>
  <si>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</si>
  <si>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</si>
  <si>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</si>
  <si>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</si>
  <si>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</si>
  <si>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</si>
  <si>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</si>
  <si>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</si>
  <si>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</si>
  <si>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</si>
  <si>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</si>
  <si>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</si>
  <si>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</si>
  <si>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</si>
  <si>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</si>
  <si>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</si>
  <si>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</si>
  <si>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</si>
  <si>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</si>
  <si>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</si>
  <si>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</si>
  <si>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</si>
  <si>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</si>
  <si>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</si>
  <si>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</si>
  <si>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</si>
  <si>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</si>
  <si>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</si>
  <si>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</si>
  <si>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</si>
  <si>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</si>
  <si>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</si>
  <si>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</si>
  <si>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</si>
  <si>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</si>
  <si>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</si>
  <si>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</si>
  <si>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</si>
  <si>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</si>
  <si>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</si>
  <si>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</si>
  <si>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</si>
  <si>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</si>
  <si>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</si>
  <si>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</si>
  <si>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</si>
  <si>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</si>
  <si>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</si>
  <si>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</si>
  <si>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</si>
  <si>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</si>
  <si>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</si>
  <si>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</si>
  <si>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</si>
  <si>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</si>
  <si>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</si>
  <si>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</si>
  <si>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</si>
  <si>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</si>
  <si>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</si>
  <si>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</si>
  <si>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</si>
  <si>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</si>
  <si>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</si>
  <si>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</si>
  <si>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</si>
  <si>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</si>
  <si>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</si>
  <si>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</si>
  <si>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</si>
  <si>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</si>
  <si>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</si>
  <si>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</si>
  <si>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</si>
  <si>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</si>
  <si>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</si>
  <si>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</si>
  <si>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</si>
  <si>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</si>
  <si>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</si>
  <si>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</si>
  <si>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</si>
  <si>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</si>
  <si>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</si>
  <si>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</si>
  <si>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</si>
  <si>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</si>
  <si>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</si>
  <si>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</si>
  <si>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</si>
  <si>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</si>
  <si>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</si>
  <si>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</si>
  <si>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</si>
  <si>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</si>
  <si>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</si>
  <si>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</si>
  <si>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</si>
  <si>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</si>
  <si>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</si>
  <si>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</si>
  <si>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</si>
  <si>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</si>
  <si>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</si>
  <si>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</si>
  <si>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</si>
  <si>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</si>
  <si>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</si>
  <si>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</si>
  <si>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</si>
  <si>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</si>
  <si>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</si>
  <si>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</si>
  <si>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</si>
  <si>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</si>
  <si>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</si>
  <si>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</si>
  <si>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</si>
  <si>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</si>
  <si>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</si>
  <si>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</si>
  <si>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</si>
  <si>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</si>
  <si>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</si>
  <si>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</si>
  <si>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</si>
  <si>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</si>
  <si>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</si>
  <si>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</si>
  <si>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</si>
  <si>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</si>
  <si>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</si>
  <si>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</si>
  <si>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</si>
  <si>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</si>
  <si>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</si>
  <si>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</si>
  <si>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</si>
  <si>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</si>
  <si>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</si>
  <si>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</si>
  <si>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</si>
  <si>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</si>
  <si>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</si>
  <si>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</si>
  <si>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</si>
  <si>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</si>
  <si>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</si>
  <si>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</si>
  <si>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</si>
  <si>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</si>
  <si>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</si>
  <si>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</si>
  <si>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</si>
  <si>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</si>
  <si>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קסם קרן סל תל בונד 40- קסם קרנות נאמנות בע"מ</t>
  </si>
  <si>
    <t>1146216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</si>
  <si>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</si>
  <si>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</si>
  <si>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</si>
  <si>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</si>
  <si>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</si>
  <si>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</si>
  <si>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</si>
  <si>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</si>
  <si>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</si>
  <si>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</si>
  <si>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</si>
  <si>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</si>
  <si>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</si>
  <si>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</si>
  <si>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</si>
  <si>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</si>
  <si>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</si>
  <si>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</si>
  <si>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</si>
  <si>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</si>
  <si>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</si>
  <si>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</si>
  <si>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</si>
  <si>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</si>
  <si>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</si>
  <si>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</si>
  <si>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</si>
  <si>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</si>
  <si>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</si>
  <si>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</si>
  <si>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</si>
  <si>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</si>
  <si>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</si>
  <si>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</si>
  <si>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</si>
  <si>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</si>
  <si>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</si>
  <si>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</si>
  <si>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</si>
  <si>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</si>
  <si>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</si>
  <si>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</si>
  <si>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</si>
  <si>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</si>
  <si>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</si>
  <si>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</si>
  <si>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</si>
  <si>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</si>
  <si>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</si>
  <si>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</si>
  <si>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</si>
  <si>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</si>
  <si>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</si>
  <si>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</si>
  <si>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</si>
  <si>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</si>
  <si>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</si>
  <si>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</si>
  <si>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</si>
  <si>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</si>
  <si>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</si>
  <si>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</si>
  <si>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</si>
  <si>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</si>
  <si>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</si>
  <si>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</si>
  <si>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</si>
  <si>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</si>
  <si>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</si>
  <si>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</si>
  <si>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</si>
  <si>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</si>
  <si>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</si>
  <si>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</si>
  <si>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</si>
  <si>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</si>
  <si>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</si>
  <si>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</si>
  <si>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</si>
  <si>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</si>
  <si>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</si>
  <si>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</si>
  <si>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</si>
  <si>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</si>
  <si>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</si>
  <si>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</si>
  <si>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</si>
  <si>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</si>
  <si>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</si>
  <si>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</si>
  <si>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</si>
  <si>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</si>
  <si>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</si>
  <si>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</si>
  <si>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</si>
  <si>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</si>
  <si>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</si>
  <si>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</si>
  <si>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</si>
  <si>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</si>
  <si>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</si>
  <si>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</si>
  <si>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</si>
  <si>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</si>
  <si>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</si>
  <si>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</si>
  <si>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</si>
  <si>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</si>
  <si>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</si>
  <si>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</si>
  <si>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</si>
  <si>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</si>
  <si>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</si>
  <si>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</si>
  <si>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</si>
  <si>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</si>
  <si>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</si>
  <si>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</si>
  <si>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</si>
  <si>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</si>
  <si>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</si>
  <si>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</si>
  <si>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</si>
  <si>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</si>
  <si>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</si>
  <si>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</si>
  <si>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</si>
  <si>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</si>
  <si>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</si>
  <si>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</si>
  <si>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</si>
  <si>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</si>
  <si>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</si>
  <si>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</si>
  <si>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</si>
  <si>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</si>
  <si>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</si>
  <si>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</si>
  <si>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</si>
  <si>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</si>
  <si>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</si>
  <si>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</si>
  <si>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</si>
  <si>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</si>
  <si>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</si>
  <si>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</si>
  <si>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</si>
  <si>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</si>
  <si>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</si>
  <si>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</si>
  <si>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</si>
  <si>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</si>
  <si>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</si>
  <si>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</si>
  <si>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</si>
  <si>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</si>
  <si>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</si>
  <si>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</si>
  <si>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</si>
  <si>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</si>
  <si>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</si>
  <si>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</si>
  <si>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</si>
  <si>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</si>
  <si>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</si>
  <si>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</si>
  <si>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</si>
  <si>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</si>
  <si>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</si>
  <si>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</si>
  <si>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</si>
  <si>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</si>
  <si>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</si>
  <si>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</si>
  <si>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</si>
  <si>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</si>
  <si>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</si>
  <si>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</si>
  <si>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</si>
  <si>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</si>
  <si>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</si>
  <si>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</si>
  <si>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</si>
  <si>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</si>
  <si>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</si>
  <si>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</si>
  <si>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</si>
  <si>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</si>
  <si>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</si>
  <si>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</si>
  <si>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</si>
  <si>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</si>
  <si>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</si>
  <si>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</si>
  <si>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</si>
  <si>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</si>
  <si>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</si>
  <si>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</si>
  <si>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</si>
  <si>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</si>
  <si>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</si>
  <si>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</si>
  <si>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</si>
  <si>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</si>
  <si>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</si>
  <si>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</si>
  <si>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</si>
  <si>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</si>
  <si>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</si>
  <si>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</si>
  <si>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</si>
  <si>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</si>
  <si>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OHA Private Credit Advisors- OAK HILL</t>
  </si>
  <si>
    <t>9720</t>
  </si>
  <si>
    <t>10323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</si>
  <si>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</si>
  <si>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</si>
  <si>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</si>
  <si>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</si>
  <si>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</si>
  <si>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</si>
  <si>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- GES</t>
  </si>
  <si>
    <t>9266</t>
  </si>
  <si>
    <t>511325326</t>
  </si>
  <si>
    <t>GES- GES</t>
  </si>
  <si>
    <t>9113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</si>
  <si>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</si>
  <si>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</si>
  <si>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</si>
  <si>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</si>
  <si>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</si>
  <si>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</si>
  <si>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אירופה- אפקון קרן אירופה שותף כללי בע"מ</t>
  </si>
  <si>
    <t>8803</t>
  </si>
  <si>
    <t>516404811</t>
  </si>
  <si>
    <t>פרויקט תענך   אקוויטי- פרויקט תענך - הלוואת בעלים</t>
  </si>
  <si>
    <t>9527</t>
  </si>
  <si>
    <t>540278835</t>
  </si>
  <si>
    <t>פרויקט תענך - - פרויקט תענך - הלוואת בעלים</t>
  </si>
  <si>
    <t>9552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</si>
  <si>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</si>
  <si>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</si>
  <si>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</si>
  <si>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</si>
  <si>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</si>
  <si>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</si>
  <si>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</si>
  <si>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</si>
  <si>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</si>
  <si>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</si>
  <si>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</si>
  <si>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</si>
  <si>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</si>
  <si>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</si>
  <si>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</si>
  <si>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Essence Infra and Construction- Essence Infra</t>
  </si>
  <si>
    <t>8561</t>
  </si>
  <si>
    <t>Agritask Ltd- Agritask Ltd</t>
  </si>
  <si>
    <t>9114</t>
  </si>
  <si>
    <t>513717694</t>
  </si>
  <si>
    <t>Continuity Software Ltd- Continuity Software Ltd</t>
  </si>
  <si>
    <t>8460</t>
  </si>
  <si>
    <t>513644005</t>
  </si>
  <si>
    <t>Cynerio Israel Ltd- Cynerio Israel Ltd</t>
  </si>
  <si>
    <t>8525</t>
  </si>
  <si>
    <t>515746212</t>
  </si>
  <si>
    <t>Venn 2014 Ltd- Venn 2014 Ltd</t>
  </si>
  <si>
    <t>8631</t>
  </si>
  <si>
    <t>515171510</t>
  </si>
  <si>
    <t>Viisights Solutions Ltd- Viisights Solutions Ltd</t>
  </si>
  <si>
    <t>8603</t>
  </si>
  <si>
    <t>515252112</t>
  </si>
  <si>
    <t>BioSight Ltd- ביוסייט בע"מ</t>
  </si>
  <si>
    <t>8113</t>
  </si>
  <si>
    <t>512852559</t>
  </si>
  <si>
    <t>TIPA CORP LTD- TIPA CORP LTD</t>
  </si>
  <si>
    <t>8838</t>
  </si>
  <si>
    <t>514420660</t>
  </si>
  <si>
    <t>Lendbuzz Inc- Lendbuzz, Inc</t>
  </si>
  <si>
    <t>8564</t>
  </si>
  <si>
    <t>ORDH- ORDH</t>
  </si>
  <si>
    <t>8255</t>
  </si>
  <si>
    <t>*Fu Gen AG- Fu Gen AG</t>
  </si>
  <si>
    <t>9035</t>
  </si>
  <si>
    <t>*NORDIC POWER 2- Fu Gen AG</t>
  </si>
  <si>
    <t>9116</t>
  </si>
  <si>
    <t>*NORDIC POWER 3- Fu Gen AG</t>
  </si>
  <si>
    <t>9291</t>
  </si>
  <si>
    <t>*NORDIC POWER 4- Fu Gen AG</t>
  </si>
  <si>
    <t>9300</t>
  </si>
  <si>
    <t>*Global Energy Generation LLC- Global Energy Generation Llc</t>
  </si>
  <si>
    <t>8459</t>
  </si>
  <si>
    <t>*Mammoth North- Mammoth</t>
  </si>
  <si>
    <t>28459</t>
  </si>
  <si>
    <t>*mammoth south- Mammoth</t>
  </si>
  <si>
    <t>8932</t>
  </si>
  <si>
    <t>OPC Power Ventures LP- Power Ventures</t>
  </si>
  <si>
    <t>8215</t>
  </si>
  <si>
    <t>FinTLV Opportunity 2 L.P- NEXT PLC</t>
  </si>
  <si>
    <t>7983</t>
  </si>
  <si>
    <t>S.P.V.N.I 2 Next 2021 L.P- NEXT PLC</t>
  </si>
  <si>
    <t>8773</t>
  </si>
  <si>
    <t>MARKET- MARKET</t>
  </si>
  <si>
    <t>537053</t>
  </si>
  <si>
    <t>AEW RELog SCSp- ReLog</t>
  </si>
  <si>
    <t>8735</t>
  </si>
  <si>
    <t>*901 Fifth Seattle- Seattle Genetics Inc</t>
  </si>
  <si>
    <t>548386</t>
  </si>
  <si>
    <t>USBT- us bank tower, la</t>
  </si>
  <si>
    <t>7854</t>
  </si>
  <si>
    <t>Danforth- VanBarton Group</t>
  </si>
  <si>
    <t>7425</t>
  </si>
  <si>
    <t>*Migdal WORE 2021-1- White Oak</t>
  </si>
  <si>
    <t>8784</t>
  </si>
  <si>
    <t>Earnix- Earnix</t>
  </si>
  <si>
    <t>8372</t>
  </si>
  <si>
    <t>Sunbit Inc- Sunbit Inc</t>
  </si>
  <si>
    <t>8432</t>
  </si>
  <si>
    <t>*Veev וויו גרופ MG- וויו (veev) גרופ</t>
  </si>
  <si>
    <t>11711071</t>
  </si>
  <si>
    <t>Behalf Ltd- Behalf Ltd</t>
  </si>
  <si>
    <t>8423</t>
  </si>
  <si>
    <t>LIGHTRICKS LTD- LIGHTRICKS</t>
  </si>
  <si>
    <t>8652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</si>
  <si>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</si>
  <si>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</si>
  <si>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</si>
  <si>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</si>
  <si>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</si>
  <si>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</si>
  <si>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</si>
  <si>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</si>
  <si>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</si>
  <si>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Greenfield Partners II L.P- Greenfield Partners</t>
  </si>
  <si>
    <t>7992</t>
  </si>
  <si>
    <t>Greenfield Cobra Investments L.P- Greenlight Capital</t>
  </si>
  <si>
    <t>8269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</si>
  <si>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</si>
  <si>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</si>
  <si>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</si>
  <si>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</si>
  <si>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</si>
  <si>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</si>
  <si>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</si>
  <si>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</si>
  <si>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</si>
  <si>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</si>
  <si>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</si>
  <si>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</si>
  <si>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</si>
  <si>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</si>
  <si>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</si>
  <si>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STAGEONE S.P.V D.R</t>
  </si>
  <si>
    <t>8420</t>
  </si>
  <si>
    <t>MIE III Co-Investment Fund II- CO-INVESTMENT</t>
  </si>
  <si>
    <t>9172</t>
  </si>
  <si>
    <t>Noy 4 Infrastructure and energy- Noy 4 Infrastructure and Energy Investments</t>
  </si>
  <si>
    <t>8283</t>
  </si>
  <si>
    <t>SKY 3- sky 3</t>
  </si>
  <si>
    <t>5289</t>
  </si>
  <si>
    <t>FIMI Israel Opportunity VII- פימי אופורטיוניטי 7 שותפות מוגבלת</t>
  </si>
  <si>
    <t>8292</t>
  </si>
  <si>
    <t>Greenfield Partners Panorays LP- Greenfield Partners</t>
  </si>
  <si>
    <t>8320</t>
  </si>
  <si>
    <t>DB Sunshine Holdings</t>
  </si>
  <si>
    <t>9703</t>
  </si>
  <si>
    <t>Greenfield Partners Fund III LP</t>
  </si>
  <si>
    <t>9616</t>
  </si>
  <si>
    <t>FIMI 6- פימי מזנין(1) קרן הון סיכון</t>
  </si>
  <si>
    <t>5272</t>
  </si>
  <si>
    <t>Green Lantern GL II LP- Green Lantern V</t>
  </si>
  <si>
    <t>8279</t>
  </si>
  <si>
    <t>Green Lantern GLM LP- Green Lantern V</t>
  </si>
  <si>
    <t>8277</t>
  </si>
  <si>
    <t>סה"כ קרנות הון סיכון בחו"ל</t>
  </si>
  <si>
    <t>IInsight Partners XI- Insight Partners (Cayman) XI</t>
  </si>
  <si>
    <t>70461</t>
  </si>
  <si>
    <t>Insight Partners XII LP- Insight Partners (Cayman) XI</t>
  </si>
  <si>
    <t>8315</t>
  </si>
  <si>
    <t>QUMRA OPPORTUNITY FUND I- Qumra Capital fund</t>
  </si>
  <si>
    <t>8282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</si>
  <si>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</si>
  <si>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</si>
  <si>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</si>
  <si>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</si>
  <si>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</si>
  <si>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</si>
  <si>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</si>
  <si>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</si>
  <si>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</si>
  <si>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</si>
  <si>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</si>
  <si>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</si>
  <si>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</si>
  <si>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</si>
  <si>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</si>
  <si>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</si>
  <si>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</si>
  <si>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</si>
  <si>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</si>
  <si>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</si>
  <si>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</si>
  <si>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</si>
  <si>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</si>
  <si>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CO-INVEST L.P</t>
  </si>
  <si>
    <t>9534</t>
  </si>
  <si>
    <t>Klirmark Opportunity Fund IV</t>
  </si>
  <si>
    <t>9536</t>
  </si>
  <si>
    <t>WHLP Kennedy (A) LP- Accelmed Growth Partners L.P</t>
  </si>
  <si>
    <t>9409</t>
  </si>
  <si>
    <t>BCP V DEXKO CO-INVEST LP- Brookfield global</t>
  </si>
  <si>
    <t>8337</t>
  </si>
  <si>
    <t>Brookfield Capital Partners Fund VI- Brookfield global</t>
  </si>
  <si>
    <t>9236</t>
  </si>
  <si>
    <t>Kartesia Senior Opportunities- KARTESIA</t>
  </si>
  <si>
    <t>9014</t>
  </si>
  <si>
    <t>PCS IV- PCS</t>
  </si>
  <si>
    <t>70131</t>
  </si>
  <si>
    <t>Oak Hill Advisors - OCREDIT- Surgix ltd</t>
  </si>
  <si>
    <t>9695</t>
  </si>
  <si>
    <t>Copenhagen Energy Transition</t>
  </si>
  <si>
    <t>8413</t>
  </si>
  <si>
    <t>Copenhagen Infrastructure Partners IV F1- Copenhagen Infrastructure Partners</t>
  </si>
  <si>
    <t>8280</t>
  </si>
  <si>
    <t>Proxima Co-Invest L.P- Galaxy Protfolio</t>
  </si>
  <si>
    <t>9377</t>
  </si>
  <si>
    <t>EIP Renewables invest SCS- Renewables invest</t>
  </si>
  <si>
    <t>7999</t>
  </si>
  <si>
    <t>Accelmed Partners II- Accelmed Growth Partners L.P</t>
  </si>
  <si>
    <t>7055</t>
  </si>
  <si>
    <t>KKR CAVALRY CO-INVEST- CO-INVESTMENT</t>
  </si>
  <si>
    <t>8406</t>
  </si>
  <si>
    <t>KKR THOR CO-INVEST LP- CO-INVESTMENT</t>
  </si>
  <si>
    <t>8502</t>
  </si>
  <si>
    <t>Advent International GPE X-B L.P</t>
  </si>
  <si>
    <t>8417</t>
  </si>
  <si>
    <t>AP IX Connect Holdings L.P</t>
  </si>
  <si>
    <t>8842</t>
  </si>
  <si>
    <t>Astorg MidCap</t>
  </si>
  <si>
    <t>8318</t>
  </si>
  <si>
    <t>GIP IV Gutenberg Co-Invest SCsp</t>
  </si>
  <si>
    <t>9246</t>
  </si>
  <si>
    <t>GIP IV Seaway Energy</t>
  </si>
  <si>
    <t>9245</t>
  </si>
  <si>
    <t>ICG SDP V</t>
  </si>
  <si>
    <t>9157</t>
  </si>
  <si>
    <t>Pantheon Global Co-Inv Opportu</t>
  </si>
  <si>
    <t>8330</t>
  </si>
  <si>
    <t>Proofpoint Co-Invest Fund L.P</t>
  </si>
  <si>
    <t>8317</t>
  </si>
  <si>
    <t>Vintage Fund of Funds VII (Access) LP</t>
  </si>
  <si>
    <t>9273</t>
  </si>
  <si>
    <t>ADLSCO FUND3- Accelmed Growth Partners L.P</t>
  </si>
  <si>
    <t>8336</t>
  </si>
  <si>
    <t>Arcmont SLF II- Arcmont</t>
  </si>
  <si>
    <t>70451</t>
  </si>
  <si>
    <t>*AUDAX DIRECT LENDING SOLUTIONS- Ares special situation fund IB</t>
  </si>
  <si>
    <t>5339</t>
  </si>
  <si>
    <t>Girasol Investments S.A- BUYOUT</t>
  </si>
  <si>
    <t>8412</t>
  </si>
  <si>
    <t>Concorde Co Invest L.P- CO-INVESTMENT</t>
  </si>
  <si>
    <t>8278</t>
  </si>
  <si>
    <t>Crescent Direct Lending III- COVA Acquisition Corp</t>
  </si>
  <si>
    <t>8323</t>
  </si>
  <si>
    <t>CVC Capital partners VIII- CVC Credit Partners</t>
  </si>
  <si>
    <t>7060</t>
  </si>
  <si>
    <t>ISQ Global infrastructure Fund- CVC Credit Partners</t>
  </si>
  <si>
    <t>8296</t>
  </si>
  <si>
    <t>Francisco Partners VI- Francisco</t>
  </si>
  <si>
    <t>7991</t>
  </si>
  <si>
    <t>Kartesia Credit Opportunities V- KARTESIA</t>
  </si>
  <si>
    <t>70111</t>
  </si>
  <si>
    <t>KARTESIA- KARTESIA</t>
  </si>
  <si>
    <t>5303</t>
  </si>
  <si>
    <t>KCO VI- KARTESIA</t>
  </si>
  <si>
    <t>93841</t>
  </si>
  <si>
    <t>KASS Unlevered - Compartment E- KASS Unlevered</t>
  </si>
  <si>
    <t>8319</t>
  </si>
  <si>
    <t>ISQ Kio Co-Invest Fund L.P- KION Group AG</t>
  </si>
  <si>
    <t>8333</t>
  </si>
  <si>
    <t>Tikehau Direct Lending V- LendingClub Corp</t>
  </si>
  <si>
    <t>8312</t>
  </si>
  <si>
    <t>MCP V- MCP V</t>
  </si>
  <si>
    <t>7077</t>
  </si>
  <si>
    <t>Mirasol Co Invest Fund L.P- Mirasol Co Invest Fund L.P</t>
  </si>
  <si>
    <t>8275</t>
  </si>
  <si>
    <t>MORE C-1- MORE GROUP</t>
  </si>
  <si>
    <t>8334</t>
  </si>
  <si>
    <t>Boom Co-invest B LP- Nirvana Holdings I LP</t>
  </si>
  <si>
    <t>8111</t>
  </si>
  <si>
    <t>Permira VIII - 2 SCSp- Permira VI</t>
  </si>
  <si>
    <t>8416</t>
  </si>
  <si>
    <t>Project Stream Co-Invest Fund L.P- Project Maraschino</t>
  </si>
  <si>
    <t>8112</t>
  </si>
  <si>
    <t>ICG Real Estate Debt VI- Real Estate Credit Investments Pcc ltd</t>
  </si>
  <si>
    <t>8299</t>
  </si>
  <si>
    <t>Thoma Bravo Fund XIV-A- THOMA BRAVO</t>
  </si>
  <si>
    <t>80000</t>
  </si>
  <si>
    <t>Vintage Co-Invest III- venture capital</t>
  </si>
  <si>
    <t>8331</t>
  </si>
  <si>
    <t>Strategic Investors Fund X- Vintage</t>
  </si>
  <si>
    <t>7068</t>
  </si>
  <si>
    <t>Vintage Fund of Funds VI Access- Vintage</t>
  </si>
  <si>
    <t>8322</t>
  </si>
  <si>
    <t>*ACE 4-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</si>
  <si>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</si>
  <si>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</si>
  <si>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</si>
  <si>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</si>
  <si>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</si>
  <si>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</si>
  <si>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</si>
  <si>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Cheyne Real Estate Credit Holdings VII- Cheyne Capital</t>
  </si>
  <si>
    <t>9011</t>
  </si>
  <si>
    <t>Qumra MS LP Minute Media- Qumra Capital fund</t>
  </si>
  <si>
    <t>8270</t>
  </si>
  <si>
    <t>Audax Direct Lending Solutions</t>
  </si>
  <si>
    <t>8314</t>
  </si>
  <si>
    <t>ICG SDP 4- ICG Senior Debt Partners Fund-ICG</t>
  </si>
  <si>
    <t>70430</t>
  </si>
  <si>
    <t>KASS Unlevered II S.a r.l- KASS Unlevered</t>
  </si>
  <si>
    <t>9015</t>
  </si>
  <si>
    <t>Whitehorse IV- Whitehorse Ltd</t>
  </si>
  <si>
    <t>8273</t>
  </si>
  <si>
    <t>AIOF II Woolly Co-Invest Fund L.P</t>
  </si>
  <si>
    <t>9282</t>
  </si>
  <si>
    <t>Ambition HOLDINGS OFFSHORE LP</t>
  </si>
  <si>
    <t>8400</t>
  </si>
  <si>
    <t>CSC TS HOLDINGS L.P</t>
  </si>
  <si>
    <t>9697</t>
  </si>
  <si>
    <t>F2 Select I LP</t>
  </si>
  <si>
    <t>8507</t>
  </si>
  <si>
    <t>Global Infrastructure Partners Core C</t>
  </si>
  <si>
    <t>9495</t>
  </si>
  <si>
    <t>ISF III Overflow Fund L.P</t>
  </si>
  <si>
    <t>9457</t>
  </si>
  <si>
    <t>Monarch MCP VI</t>
  </si>
  <si>
    <t>9667</t>
  </si>
  <si>
    <t>NCA Co-Invest L.P</t>
  </si>
  <si>
    <t>8415</t>
  </si>
  <si>
    <t>Cheyne Co-Invest 2023-1 SP- Cheyn Capital</t>
  </si>
  <si>
    <t>9730</t>
  </si>
  <si>
    <t>ICG SDP 3- Cheyn Capital</t>
  </si>
  <si>
    <t>5304</t>
  </si>
  <si>
    <t>Fitzgerald Fund US LP- Fitzgerald Fund US LP (OMERS|20-49</t>
  </si>
  <si>
    <t>9600</t>
  </si>
  <si>
    <t>Clayton Dubilier &amp; Rice XI L.P- Group 11 Fund  L.P</t>
  </si>
  <si>
    <t>8329</t>
  </si>
  <si>
    <t>DIRECT LENDING FUND IV SLP- KARTESIA</t>
  </si>
  <si>
    <t>9317</t>
  </si>
  <si>
    <t>KLIRMARK III- Klirmark Opportunity Fund</t>
  </si>
  <si>
    <t>70191</t>
  </si>
  <si>
    <t>Nirvana Holdings I LP- Nirvana Holdings I LP</t>
  </si>
  <si>
    <t>8310</t>
  </si>
  <si>
    <t>ORCC III- ORACLE CORP</t>
  </si>
  <si>
    <t>70851</t>
  </si>
  <si>
    <t>PERMIRA- Permira VI</t>
  </si>
  <si>
    <t>5287</t>
  </si>
  <si>
    <t>PORCUPINE HOLDINGS (OFFSHORE) LP- porcupine holdings</t>
  </si>
  <si>
    <t>8339</t>
  </si>
  <si>
    <t>Thor Investment Trust 1- Threadneedle Investment funds</t>
  </si>
  <si>
    <t>9618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</si>
  <si>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</si>
  <si>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</si>
  <si>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</si>
  <si>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</si>
  <si>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</si>
  <si>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</si>
  <si>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DIF VII</t>
  </si>
  <si>
    <t>9649</t>
  </si>
  <si>
    <t>DIF VII CO-INVEST PROJECT 1 C.V</t>
  </si>
  <si>
    <t>9648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</si>
  <si>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</si>
  <si>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</si>
  <si>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</si>
  <si>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</si>
  <si>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</si>
  <si>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</si>
  <si>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</si>
  <si>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</si>
  <si>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</si>
  <si>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אופציה על מניה לא סחירה Agritask- Agritask Ltd</t>
  </si>
  <si>
    <t>9122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</si>
  <si>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</si>
  <si>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</si>
  <si>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</si>
  <si>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</si>
  <si>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</si>
  <si>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</si>
  <si>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</si>
  <si>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</si>
  <si>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</si>
  <si>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</si>
  <si>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</si>
  <si>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</si>
  <si>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</si>
  <si>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</si>
  <si>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</si>
  <si>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</si>
  <si>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</si>
  <si>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</si>
  <si>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</si>
  <si>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</si>
  <si>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</si>
  <si>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</si>
  <si>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</si>
  <si>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</si>
  <si>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</si>
  <si>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</si>
  <si>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</si>
  <si>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</si>
  <si>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</si>
  <si>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</si>
  <si>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</si>
  <si>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</si>
  <si>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</si>
  <si>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</si>
  <si>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</si>
  <si>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</si>
  <si>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</si>
  <si>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</si>
  <si>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</si>
  <si>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</si>
  <si>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</si>
  <si>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</si>
  <si>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</si>
  <si>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</si>
  <si>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</si>
  <si>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</si>
  <si>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</si>
  <si>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</si>
  <si>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</si>
  <si>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</si>
  <si>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</si>
  <si>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</si>
  <si>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</si>
  <si>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</si>
  <si>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</si>
  <si>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</si>
  <si>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</si>
  <si>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</si>
  <si>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</si>
  <si>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</si>
  <si>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</si>
  <si>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חייבים שכד נדלן מניב מתחם 1000</t>
  </si>
  <si>
    <t>299918780</t>
  </si>
  <si>
    <t>זכאים עסקת תענך</t>
  </si>
  <si>
    <t>9724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</si>
  <si>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</si>
  <si>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</si>
  <si>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</si>
  <si>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</si>
  <si>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</si>
  <si>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מועט</t>
  </si>
  <si>
    <t>Fimi Israel Opportunity 6</t>
  </si>
  <si>
    <t>S.H. SKY 3 L.P</t>
  </si>
  <si>
    <t>Ram Coastal Energy Limited Partnership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</si>
  <si>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</si>
  <si>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</si>
  <si>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</si>
  <si>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</si>
  <si>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</si>
  <si>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</si>
  <si>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</si>
  <si>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</si>
  <si>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</si>
  <si>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</si>
  <si>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</si>
  <si>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</si>
  <si>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</si>
  <si>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Kedma Capital Partners IV LP</t>
  </si>
  <si>
    <t>REALITY REAL ESTATE INVESTMENT FUND 5</t>
  </si>
  <si>
    <t>JTLV III</t>
  </si>
  <si>
    <t>Permira Credit Solutions III</t>
  </si>
  <si>
    <t>Kartesia Credit Opportunities IV</t>
  </si>
  <si>
    <t>ICG Senior Debt Partners III</t>
  </si>
  <si>
    <t>Ares Capital Europe IV</t>
  </si>
  <si>
    <t>Kartesia Credit Opportunities V</t>
  </si>
  <si>
    <t>Permira Credit Solutions IV</t>
  </si>
  <si>
    <t>Klirmark Opportunity III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</si>
  <si>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</si>
  <si>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</si>
  <si>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</si>
  <si>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</si>
  <si>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</si>
  <si>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</si>
  <si>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</si>
  <si>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</si>
  <si>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</si>
  <si>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Francisco Partners VI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</si>
  <si>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</si>
  <si>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</si>
  <si>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</si>
  <si>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</si>
  <si>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</si>
  <si>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</si>
  <si>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</si>
  <si>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</si>
  <si>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</si>
  <si>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</si>
  <si>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</si>
  <si>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</si>
  <si>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</si>
  <si>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</si>
  <si>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</si>
  <si>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</si>
  <si>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</si>
  <si>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</si>
  <si>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Clayton Dubilier and Rice XI L.P</t>
  </si>
  <si>
    <t>Project Stream Co-Invest Fund,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</si>
  <si>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</si>
  <si>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</si>
  <si>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</si>
  <si>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</si>
  <si>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</si>
  <si>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</si>
  <si>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</si>
  <si>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</si>
  <si>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</si>
  <si>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</si>
  <si>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</si>
  <si>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</si>
  <si>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</si>
  <si>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</si>
  <si>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</si>
  <si>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</si>
  <si>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</si>
  <si>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</si>
  <si>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</si>
  <si>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</si>
  <si>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</si>
  <si>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</si>
  <si>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</si>
  <si>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</si>
  <si>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</si>
  <si>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</si>
  <si>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</si>
  <si>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</si>
  <si>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</si>
  <si>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</si>
  <si>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</si>
  <si>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</si>
  <si>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</si>
  <si>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</si>
  <si>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</si>
  <si>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Thor Investment Trust 1</t>
  </si>
  <si>
    <t>Oak Hill Advisors - OCREDIT</t>
  </si>
  <si>
    <t>Greenfield Partners FloLIVE Co-Investment</t>
  </si>
  <si>
    <t>LCN European Fund IV SLP</t>
  </si>
  <si>
    <t>ELECTRA AMERICA MULTIFAMILY III</t>
  </si>
  <si>
    <t>השכרה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</si>
  <si>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</si>
  <si>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</si>
  <si>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</si>
  <si>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</si>
  <si>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</si>
  <si>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</si>
  <si>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</si>
  <si>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</si>
  <si>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</si>
  <si>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</si>
  <si>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</si>
  <si>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</si>
  <si>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</si>
  <si>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</si>
  <si>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</si>
  <si>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</si>
  <si>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</si>
  <si>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</si>
  <si>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</si>
  <si>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</si>
  <si>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</si>
  <si>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</si>
  <si>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</si>
  <si>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</si>
  <si>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</si>
  <si>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</si>
  <si>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</si>
  <si>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</si>
  <si>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</si>
  <si>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</si>
  <si>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</si>
  <si>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</si>
  <si>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</si>
  <si>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</si>
  <si>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</si>
  <si>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</si>
  <si>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</si>
  <si>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280028- 10- בנק לאומי</t>
  </si>
  <si>
    <t>200005- 10-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</si>
  <si>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</si>
  <si>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</si>
  <si>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</si>
  <si>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</si>
  <si>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</si>
  <si>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</si>
  <si>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</si>
  <si>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</si>
  <si>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1111111111- 11- בנק דיסקונט</t>
  </si>
  <si>
    <t>1111111111- 12- בנק הפועלים</t>
  </si>
  <si>
    <t>1111111111- 10- בנק לאומי</t>
  </si>
  <si>
    <t>1111111111- 20- בנק מזרחי</t>
  </si>
  <si>
    <t>JP MORGAN</t>
  </si>
  <si>
    <t>20003- 85- JP MORGAN</t>
  </si>
  <si>
    <t>80031- 85- JP MORGAN</t>
  </si>
  <si>
    <t>20001- 85- JP MORGAN</t>
  </si>
  <si>
    <t>ל.ר.</t>
  </si>
  <si>
    <t>Dbrs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</si>
  <si>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</si>
  <si>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</si>
  <si>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</si>
  <si>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</si>
  <si>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</si>
  <si>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</si>
  <si>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</si>
  <si>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</si>
  <si>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</si>
  <si>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</si>
  <si>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</si>
  <si>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</si>
  <si>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</si>
  <si>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</si>
  <si>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</si>
  <si>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</si>
  <si>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</si>
  <si>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</si>
  <si>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</si>
  <si>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</si>
  <si>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</si>
  <si>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</si>
  <si>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</si>
  <si>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</si>
  <si>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</si>
  <si>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</si>
  <si>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</si>
  <si>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</si>
  <si>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</si>
  <si>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</si>
  <si>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</si>
  <si>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</si>
  <si>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</si>
  <si>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</si>
  <si>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</si>
  <si>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</si>
  <si>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</si>
  <si>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</si>
  <si>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</si>
  <si>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</si>
  <si>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</si>
  <si>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</si>
  <si>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</si>
  <si>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</si>
  <si>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</si>
  <si>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</si>
  <si>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</si>
  <si>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</si>
  <si>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</si>
  <si>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</si>
  <si>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</si>
  <si>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</si>
  <si>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</si>
  <si>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</si>
  <si>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</si>
  <si>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</si>
  <si>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</si>
  <si>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</si>
  <si>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</si>
  <si>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</si>
  <si>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</si>
  <si>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</si>
  <si>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</si>
  <si>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</si>
  <si>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</si>
  <si>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</si>
  <si>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</si>
  <si>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</si>
  <si>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</si>
  <si>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</si>
  <si>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</si>
  <si>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</si>
  <si>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</si>
  <si>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</si>
  <si>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</si>
  <si>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</si>
  <si>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</si>
  <si>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</si>
  <si>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</si>
  <si>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</si>
  <si>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</si>
  <si>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</si>
  <si>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</si>
  <si>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</si>
  <si>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</si>
  <si>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</si>
  <si>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</si>
  <si>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</si>
  <si>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</si>
  <si>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</si>
  <si>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</si>
  <si>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</si>
  <si>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</si>
  <si>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</si>
  <si>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</si>
  <si>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</si>
  <si>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</si>
  <si>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</si>
  <si>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</si>
  <si>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</si>
  <si>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</si>
  <si>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</si>
  <si>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</si>
  <si>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</si>
  <si>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</si>
  <si>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</si>
  <si>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</si>
  <si>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</si>
  <si>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</si>
  <si>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</si>
  <si>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</si>
  <si>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</si>
  <si>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</si>
  <si>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</si>
  <si>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</si>
  <si>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</si>
  <si>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</si>
  <si>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</si>
  <si>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</si>
  <si>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</si>
  <si>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</si>
  <si>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</si>
  <si>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</si>
  <si>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</si>
  <si>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</si>
  <si>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</si>
  <si>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</si>
  <si>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</si>
  <si>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</si>
  <si>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</si>
  <si>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</si>
  <si>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</si>
  <si>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</si>
  <si>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</si>
  <si>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</si>
  <si>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</si>
  <si>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</si>
  <si>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</si>
  <si>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</si>
  <si>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</si>
  <si>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</si>
  <si>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</si>
  <si>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</si>
  <si>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</si>
  <si>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</si>
  <si>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</si>
  <si>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</si>
  <si>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</si>
  <si>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</si>
  <si>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</si>
  <si>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</si>
  <si>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</si>
  <si>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</si>
  <si>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</si>
  <si>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</si>
  <si>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</si>
  <si>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</si>
  <si>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</si>
  <si>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</si>
  <si>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</si>
  <si>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</si>
  <si>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</si>
  <si>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</si>
  <si>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</si>
  <si>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</si>
  <si>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</si>
  <si>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</si>
  <si>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</si>
  <si>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</si>
  <si>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</si>
  <si>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</si>
  <si>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</si>
  <si>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</si>
  <si>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</si>
  <si>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</si>
  <si>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</si>
  <si>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</si>
  <si>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</si>
  <si>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</si>
  <si>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</si>
  <si>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</si>
  <si>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</si>
  <si>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</si>
  <si>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</si>
  <si>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</si>
  <si>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3.5911 04-12-23 (10) -259</t>
  </si>
  <si>
    <t>10000867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</si>
  <si>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</si>
  <si>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</si>
  <si>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</si>
  <si>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</si>
  <si>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</si>
  <si>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</si>
  <si>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</si>
  <si>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</si>
  <si>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</si>
  <si>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</si>
  <si>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</si>
  <si>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</si>
  <si>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</si>
  <si>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</si>
  <si>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</si>
  <si>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</si>
  <si>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</si>
  <si>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</si>
  <si>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</si>
  <si>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</si>
  <si>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</si>
  <si>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</si>
  <si>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</si>
  <si>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</si>
  <si>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</si>
  <si>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</si>
  <si>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</si>
  <si>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</si>
  <si>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</si>
  <si>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</si>
  <si>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</si>
  <si>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</si>
  <si>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</si>
  <si>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</si>
  <si>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</si>
  <si>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</si>
  <si>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</si>
  <si>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</si>
  <si>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</si>
  <si>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</si>
  <si>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</si>
  <si>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</si>
  <si>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</si>
  <si>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</si>
  <si>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</si>
  <si>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</si>
  <si>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</si>
  <si>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</si>
  <si>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</si>
  <si>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</si>
  <si>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</si>
  <si>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</si>
  <si>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</si>
  <si>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</si>
  <si>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</si>
  <si>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</si>
  <si>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</si>
  <si>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</si>
  <si>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</si>
  <si>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</si>
  <si>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</si>
  <si>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</si>
  <si>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</si>
  <si>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</si>
  <si>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</si>
  <si>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</si>
  <si>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</si>
  <si>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</si>
  <si>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</si>
  <si>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</si>
  <si>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</si>
  <si>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</si>
  <si>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</si>
  <si>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</si>
  <si>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</si>
  <si>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</si>
  <si>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</si>
  <si>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</si>
  <si>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</si>
  <si>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</si>
  <si>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</si>
  <si>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</si>
  <si>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</si>
  <si>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</si>
  <si>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10000863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</si>
  <si>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</si>
  <si>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</si>
  <si>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</si>
  <si>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</si>
  <si>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</si>
  <si>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</si>
  <si>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</si>
  <si>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</si>
  <si>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</si>
  <si>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</si>
  <si>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3.634 04-12-23 (10) -305</t>
  </si>
  <si>
    <t>10000866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</si>
  <si>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</si>
  <si>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</si>
  <si>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</si>
  <si>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</si>
  <si>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</si>
  <si>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</si>
  <si>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</si>
  <si>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</si>
  <si>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</si>
  <si>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</si>
  <si>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</si>
  <si>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</si>
  <si>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3.6647 04-12-23 (10) -193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</si>
  <si>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</si>
  <si>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</si>
  <si>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</si>
  <si>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</si>
  <si>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</si>
  <si>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</si>
  <si>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</si>
  <si>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</si>
  <si>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</si>
  <si>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</si>
  <si>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</si>
  <si>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</si>
  <si>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</si>
  <si>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</si>
  <si>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</si>
  <si>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</si>
  <si>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</si>
  <si>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</si>
  <si>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</si>
  <si>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</si>
  <si>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3.6993 30-10-23 (10) -272</t>
  </si>
  <si>
    <t>10000865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</si>
  <si>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</si>
  <si>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</si>
  <si>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</si>
  <si>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</si>
  <si>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</si>
  <si>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</si>
  <si>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</si>
  <si>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</si>
  <si>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</si>
  <si>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</si>
  <si>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</si>
  <si>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</si>
  <si>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</si>
  <si>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</si>
  <si>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</si>
  <si>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</si>
  <si>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</si>
  <si>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</si>
  <si>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</si>
  <si>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</si>
  <si>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</si>
  <si>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</si>
  <si>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</si>
  <si>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</si>
  <si>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</si>
  <si>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</si>
  <si>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</si>
  <si>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</si>
  <si>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</si>
  <si>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</si>
  <si>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</si>
  <si>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</si>
  <si>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</si>
  <si>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</si>
  <si>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</si>
  <si>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</si>
  <si>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</si>
  <si>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</si>
  <si>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</si>
  <si>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</si>
  <si>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</si>
  <si>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</si>
  <si>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</si>
  <si>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</si>
  <si>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</si>
  <si>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</si>
  <si>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</si>
  <si>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</si>
  <si>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</si>
  <si>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</si>
  <si>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</si>
  <si>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</si>
  <si>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</si>
  <si>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</si>
  <si>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</si>
  <si>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</si>
  <si>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</si>
  <si>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</si>
  <si>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</si>
  <si>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</si>
  <si>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</si>
  <si>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</si>
  <si>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</si>
  <si>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</si>
  <si>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</si>
  <si>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</si>
  <si>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</si>
  <si>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</si>
  <si>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</si>
  <si>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</si>
  <si>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</si>
  <si>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</si>
  <si>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</si>
  <si>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</si>
  <si>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</si>
  <si>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</si>
  <si>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</si>
  <si>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</si>
  <si>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</si>
  <si>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</si>
  <si>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</si>
  <si>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</si>
  <si>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</si>
  <si>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</si>
  <si>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</si>
  <si>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</si>
  <si>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</si>
  <si>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</si>
  <si>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</si>
  <si>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</si>
  <si>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</si>
  <si>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</si>
  <si>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</si>
  <si>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</si>
  <si>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</si>
  <si>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</si>
  <si>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</si>
  <si>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</si>
  <si>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</si>
  <si>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</si>
  <si>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</si>
  <si>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</si>
  <si>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</si>
  <si>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</si>
  <si>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</si>
  <si>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</si>
  <si>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</si>
  <si>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</si>
  <si>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</si>
  <si>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</si>
  <si>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</si>
  <si>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</si>
  <si>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</si>
  <si>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</si>
  <si>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</si>
  <si>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</si>
  <si>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</si>
  <si>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</si>
  <si>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</si>
  <si>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</si>
  <si>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</si>
  <si>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</si>
  <si>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</si>
  <si>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</si>
  <si>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</si>
  <si>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</si>
  <si>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</si>
  <si>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</si>
  <si>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</si>
  <si>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</si>
  <si>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</si>
  <si>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</si>
  <si>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</si>
  <si>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</si>
  <si>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</si>
  <si>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</si>
  <si>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</si>
  <si>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</si>
  <si>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</si>
  <si>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</si>
  <si>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</si>
  <si>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</si>
  <si>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</si>
  <si>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</si>
  <si>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</si>
  <si>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</si>
  <si>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</si>
  <si>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</si>
  <si>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</si>
  <si>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</si>
  <si>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</si>
  <si>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</si>
  <si>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</si>
  <si>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</si>
  <si>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</si>
  <si>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</si>
  <si>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</si>
  <si>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</si>
  <si>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</si>
  <si>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</si>
  <si>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</si>
  <si>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</si>
  <si>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</si>
  <si>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</si>
  <si>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</si>
  <si>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</si>
  <si>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</si>
  <si>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</si>
  <si>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</si>
  <si>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</si>
  <si>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</si>
  <si>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</si>
  <si>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</si>
  <si>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</si>
  <si>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</si>
  <si>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</si>
  <si>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</si>
  <si>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</si>
  <si>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</si>
  <si>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</si>
  <si>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</si>
  <si>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</si>
  <si>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</si>
  <si>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</si>
  <si>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</si>
  <si>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</si>
  <si>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</si>
  <si>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</si>
  <si>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</si>
  <si>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</si>
  <si>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</si>
  <si>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</si>
  <si>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1.0539 02-10-23 (10) +0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</si>
  <si>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</si>
  <si>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</si>
  <si>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</si>
  <si>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</si>
  <si>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</si>
  <si>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</si>
  <si>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</si>
  <si>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</si>
  <si>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</si>
  <si>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</si>
  <si>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</si>
  <si>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</si>
  <si>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</si>
  <si>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</si>
  <si>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</si>
  <si>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</si>
  <si>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</si>
  <si>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</si>
  <si>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</si>
  <si>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</si>
  <si>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</si>
  <si>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</si>
  <si>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</si>
  <si>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</si>
  <si>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</si>
  <si>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</si>
  <si>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</si>
  <si>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</si>
  <si>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</si>
  <si>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</si>
  <si>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</si>
  <si>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</si>
  <si>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</si>
  <si>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10000874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</si>
  <si>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</si>
  <si>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</si>
  <si>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</si>
  <si>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</si>
  <si>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</si>
  <si>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</si>
  <si>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</si>
  <si>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1.06305 13-02-24 (10) +70.5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</si>
  <si>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</si>
  <si>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</si>
  <si>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</si>
  <si>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</si>
  <si>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</si>
  <si>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</si>
  <si>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</si>
  <si>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</si>
  <si>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</si>
  <si>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</si>
  <si>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</si>
  <si>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</si>
  <si>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</si>
  <si>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</si>
  <si>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</si>
  <si>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</si>
  <si>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</si>
  <si>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</si>
  <si>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</si>
  <si>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</si>
  <si>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</si>
  <si>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</si>
  <si>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</si>
  <si>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</si>
  <si>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</si>
  <si>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</si>
  <si>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</si>
  <si>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</si>
  <si>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</si>
  <si>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</si>
  <si>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</si>
  <si>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</si>
  <si>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</si>
  <si>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1.1099 13-02-24 (10) +109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</si>
  <si>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</si>
  <si>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</si>
  <si>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</si>
  <si>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</si>
  <si>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</si>
  <si>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</si>
  <si>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</si>
  <si>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</si>
  <si>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</si>
  <si>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</si>
  <si>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</si>
  <si>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</si>
  <si>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</si>
  <si>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</si>
  <si>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</si>
  <si>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</si>
  <si>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</si>
  <si>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</si>
  <si>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</si>
  <si>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</si>
  <si>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</si>
  <si>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</si>
  <si>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</si>
  <si>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</si>
  <si>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1.21621 11-01-24 (10) +9.1</t>
  </si>
  <si>
    <t>10000882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</si>
  <si>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</si>
  <si>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</si>
  <si>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</si>
  <si>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</si>
  <si>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</si>
  <si>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</si>
  <si>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</si>
  <si>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</si>
  <si>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</si>
  <si>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</si>
  <si>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</si>
  <si>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10000872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</si>
  <si>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</si>
  <si>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</si>
  <si>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</si>
  <si>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</si>
  <si>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</si>
  <si>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</si>
  <si>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</si>
  <si>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</si>
  <si>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</si>
  <si>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</si>
  <si>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</si>
  <si>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</si>
  <si>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</si>
  <si>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</si>
  <si>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</si>
  <si>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</si>
  <si>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</si>
  <si>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</si>
  <si>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</si>
  <si>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</si>
  <si>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</si>
  <si>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</si>
  <si>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</si>
  <si>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</si>
  <si>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</si>
  <si>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</si>
  <si>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</si>
  <si>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</si>
  <si>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</si>
  <si>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</si>
  <si>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</si>
  <si>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</si>
  <si>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</si>
  <si>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</si>
  <si>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</si>
  <si>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</si>
  <si>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</si>
  <si>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</si>
  <si>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</si>
  <si>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</si>
  <si>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</si>
  <si>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</si>
  <si>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</si>
  <si>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</si>
  <si>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</si>
  <si>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</si>
  <si>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</si>
  <si>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</si>
  <si>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</si>
  <si>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</si>
  <si>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</si>
  <si>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</si>
  <si>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</si>
  <si>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</si>
  <si>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</si>
  <si>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</si>
  <si>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</si>
  <si>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</si>
  <si>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</si>
  <si>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גורם 02</t>
  </si>
  <si>
    <t>גורם 01</t>
  </si>
  <si>
    <t>גורם 80</t>
  </si>
  <si>
    <t>גורם 17</t>
  </si>
  <si>
    <t>גורם 29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</si>
  <si>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</si>
  <si>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</si>
  <si>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</si>
  <si>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</si>
  <si>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</si>
  <si>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</si>
  <si>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</si>
  <si>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</si>
  <si>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</si>
  <si>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</si>
  <si>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</si>
  <si>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64</t>
  </si>
  <si>
    <t>גורם 69</t>
  </si>
  <si>
    <t>*גורם 159</t>
  </si>
  <si>
    <t>גורם 103</t>
  </si>
  <si>
    <t>גורם 129</t>
  </si>
  <si>
    <t>גורם 130</t>
  </si>
  <si>
    <t>גורם 152</t>
  </si>
  <si>
    <t>גורם 158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</si>
  <si>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</si>
  <si>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</si>
  <si>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</si>
  <si>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</si>
  <si>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</si>
  <si>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</si>
  <si>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</si>
  <si>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</si>
  <si>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</si>
  <si>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</si>
  <si>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</si>
  <si>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</si>
  <si>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89</t>
  </si>
  <si>
    <t>*גורם 70</t>
  </si>
  <si>
    <t>גורם 117</t>
  </si>
  <si>
    <t>גורם 120</t>
  </si>
  <si>
    <t>גורם 135</t>
  </si>
  <si>
    <t>גורם 97</t>
  </si>
  <si>
    <t>גורם 178</t>
  </si>
  <si>
    <t>גורם 131</t>
  </si>
  <si>
    <t>גורם 102</t>
  </si>
  <si>
    <t>גורם 100</t>
  </si>
  <si>
    <t>גורם 107</t>
  </si>
  <si>
    <t>גורם 110</t>
  </si>
  <si>
    <t>גורם 127</t>
  </si>
  <si>
    <t>גורם 133</t>
  </si>
  <si>
    <t>גורם 134</t>
  </si>
  <si>
    <t>גורם 138</t>
  </si>
  <si>
    <t>גורם 141</t>
  </si>
  <si>
    <t>גורם 142</t>
  </si>
  <si>
    <t>גורם 143</t>
  </si>
  <si>
    <t>גורם 146</t>
  </si>
  <si>
    <t>גורם 157</t>
  </si>
  <si>
    <t>גורם 160</t>
  </si>
  <si>
    <t>גורם 186</t>
  </si>
  <si>
    <t>*גורם 115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</si>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</sst>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10" fontId="18" fillId="4" borderId="0" xfId="12" applyNumberFormat="1" applyFont="1" applyFill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9" width="6.7109375" style="1" customWidth="1"/>
    <col min="10" max="10" width="13.85546875" style="1" bestFit="1" customWidth="1"/>
    <col min="11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2484</v>
      </c>
    </row>
    <row r="3" spans="1:36">
      <c r="B3" s="2" t="s">
        <v>2</v>
      </c>
      <c r="C3" s="26" t="s">
        <v>2485</v>
      </c>
    </row>
    <row r="4" spans="1:36">
      <c r="B4" s="2" t="s">
        <v>3</v>
      </c>
      <c r="C4" s="83" t="s">
        <v>196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G8" s="1"/>
      <c r="H8" s="1"/>
      <c r="I8" s="1"/>
      <c r="J8" s="1"/>
      <c r="K8" s="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G9" s="1"/>
      <c r="H9" s="1"/>
      <c r="I9" s="1"/>
      <c r="J9" s="1"/>
      <c r="K9" s="1"/>
      <c r="AJ9" s="5" t="s">
        <v>11</v>
      </c>
    </row>
    <row r="10" spans="1:36" s="6" customFormat="1" ht="18" customHeight="1">
      <c r="B10" s="68" t="s">
        <v>12</v>
      </c>
      <c r="C10" s="58"/>
      <c r="D10" s="59"/>
      <c r="G10" s="1"/>
      <c r="H10" s="1"/>
      <c r="I10" s="1"/>
      <c r="J10" s="1"/>
      <c r="K10" s="1"/>
      <c r="AJ10" s="8"/>
    </row>
    <row r="11" spans="1:36">
      <c r="A11" s="9" t="s">
        <v>13</v>
      </c>
      <c r="B11" s="69" t="s">
        <v>14</v>
      </c>
      <c r="C11" s="75">
        <f>מזומנים!J11</f>
        <v>28571.102220621004</v>
      </c>
      <c r="D11" s="85">
        <f>C11/$C$42</f>
        <v>6.5902766884632619E-2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111299.2061392781</v>
      </c>
      <c r="D13" s="78">
        <f t="shared" ref="D13:D22" si="0">C13/$C$42</f>
        <v>0.25672532967060618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105526.29257804973</v>
      </c>
      <c r="D15" s="78">
        <f t="shared" si="0"/>
        <v>0.24340939338879977</v>
      </c>
    </row>
    <row r="16" spans="1:36">
      <c r="A16" s="10" t="s">
        <v>13</v>
      </c>
      <c r="B16" s="70" t="s">
        <v>19</v>
      </c>
      <c r="C16" s="77">
        <v>31663.472100024519</v>
      </c>
      <c r="D16" s="78">
        <f t="shared" si="0"/>
        <v>7.3035698953886188E-2</v>
      </c>
    </row>
    <row r="17" spans="1:4">
      <c r="A17" s="10" t="s">
        <v>13</v>
      </c>
      <c r="B17" s="70" t="s">
        <v>194</v>
      </c>
      <c r="C17" s="77">
        <v>41875.165164868617</v>
      </c>
      <c r="D17" s="78">
        <f t="shared" si="0"/>
        <v>9.6590226964503922E-2</v>
      </c>
    </row>
    <row r="18" spans="1:4">
      <c r="A18" s="10" t="s">
        <v>13</v>
      </c>
      <c r="B18" s="70" t="s">
        <v>20</v>
      </c>
      <c r="C18" s="77">
        <v>4652.8239382789443</v>
      </c>
      <c r="D18" s="78">
        <f t="shared" si="0"/>
        <v>1.0732311585036593E-2</v>
      </c>
    </row>
    <row r="19" spans="1:4">
      <c r="A19" s="10" t="s">
        <v>13</v>
      </c>
      <c r="B19" s="70" t="s">
        <v>21</v>
      </c>
      <c r="C19" s="77">
        <v>1.5527652061999999</v>
      </c>
      <c r="D19" s="78">
        <f t="shared" si="0"/>
        <v>3.581644229913888E-6</v>
      </c>
    </row>
    <row r="20" spans="1:4">
      <c r="A20" s="10" t="s">
        <v>13</v>
      </c>
      <c r="B20" s="70" t="s">
        <v>22</v>
      </c>
      <c r="C20" s="77">
        <v>112.84000374</v>
      </c>
      <c r="D20" s="78">
        <f t="shared" si="0"/>
        <v>2.6027936914422119E-4</v>
      </c>
    </row>
    <row r="21" spans="1:4">
      <c r="A21" s="10" t="s">
        <v>13</v>
      </c>
      <c r="B21" s="70" t="s">
        <v>23</v>
      </c>
      <c r="C21" s="77">
        <v>-880.21536478136841</v>
      </c>
      <c r="D21" s="78">
        <f t="shared" si="0"/>
        <v>-2.0303251707101113E-3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538.86481894799999</v>
      </c>
      <c r="D25" s="78">
        <f t="shared" si="1"/>
        <v>1.2429580865042289E-3</v>
      </c>
    </row>
    <row r="26" spans="1:4">
      <c r="A26" s="10" t="s">
        <v>13</v>
      </c>
      <c r="B26" s="70" t="s">
        <v>18</v>
      </c>
      <c r="C26" s="77">
        <f>'לא סחיר - אג"ח קונצרני'!P11</f>
        <v>4684.8645237483888</v>
      </c>
      <c r="D26" s="78">
        <f t="shared" si="1"/>
        <v>1.0806217142432833E-2</v>
      </c>
    </row>
    <row r="27" spans="1:4">
      <c r="A27" s="10" t="s">
        <v>13</v>
      </c>
      <c r="B27" s="70" t="s">
        <v>28</v>
      </c>
      <c r="C27" s="77">
        <v>10185.710374099403</v>
      </c>
      <c r="D27" s="78">
        <f t="shared" si="1"/>
        <v>2.3494595733663186E-2</v>
      </c>
    </row>
    <row r="28" spans="1:4">
      <c r="A28" s="10" t="s">
        <v>13</v>
      </c>
      <c r="B28" s="70" t="s">
        <v>29</v>
      </c>
      <c r="C28" s="77">
        <v>44694.813927754389</v>
      </c>
      <c r="D28" s="78">
        <f t="shared" si="1"/>
        <v>0.10309409418258021</v>
      </c>
    </row>
    <row r="29" spans="1:4">
      <c r="A29" s="10" t="s">
        <v>13</v>
      </c>
      <c r="B29" s="70" t="s">
        <v>30</v>
      </c>
      <c r="C29" s="77">
        <v>0.38368033570999999</v>
      </c>
      <c r="D29" s="78">
        <f t="shared" si="1"/>
        <v>8.8500595907231048E-7</v>
      </c>
    </row>
    <row r="30" spans="1:4">
      <c r="A30" s="10" t="s">
        <v>13</v>
      </c>
      <c r="B30" s="70" t="s">
        <v>31</v>
      </c>
      <c r="C30" s="77">
        <v>-2.1928282800000001</v>
      </c>
      <c r="D30" s="78">
        <f t="shared" si="1"/>
        <v>-5.0580285576301034E-6</v>
      </c>
    </row>
    <row r="31" spans="1:4">
      <c r="A31" s="10" t="s">
        <v>13</v>
      </c>
      <c r="B31" s="70" t="s">
        <v>32</v>
      </c>
      <c r="C31" s="77">
        <v>-3582.7141066589429</v>
      </c>
      <c r="D31" s="78">
        <f t="shared" si="1"/>
        <v>-8.2639714338713088E-3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8">
      <c r="A33" s="10" t="s">
        <v>13</v>
      </c>
      <c r="B33" s="69" t="s">
        <v>34</v>
      </c>
      <c r="C33" s="77">
        <v>43279.432652791562</v>
      </c>
      <c r="D33" s="78">
        <f t="shared" si="1"/>
        <v>9.9829342914096536E-2</v>
      </c>
    </row>
    <row r="34" spans="1:8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8">
      <c r="A35" s="10" t="s">
        <v>13</v>
      </c>
      <c r="B35" s="69" t="s">
        <v>36</v>
      </c>
      <c r="C35" s="77">
        <v>5308.0911699999997</v>
      </c>
      <c r="D35" s="78">
        <f t="shared" si="1"/>
        <v>1.224376617596531E-2</v>
      </c>
    </row>
    <row r="36" spans="1:8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8">
      <c r="A37" s="10" t="s">
        <v>13</v>
      </c>
      <c r="B37" s="69" t="s">
        <v>38</v>
      </c>
      <c r="C37" s="77">
        <v>5604.6895735604003</v>
      </c>
      <c r="D37" s="78">
        <f t="shared" si="1"/>
        <v>1.2927906931098221E-2</v>
      </c>
    </row>
    <row r="38" spans="1:8">
      <c r="A38" s="10"/>
      <c r="B38" s="71" t="s">
        <v>39</v>
      </c>
      <c r="C38" s="60"/>
      <c r="D38" s="60"/>
    </row>
    <row r="39" spans="1:8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8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8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8">
      <c r="B42" s="72" t="s">
        <v>43</v>
      </c>
      <c r="C42" s="77">
        <f>SUM(C11:C41)</f>
        <v>433534.18333158467</v>
      </c>
      <c r="D42" s="78">
        <f t="shared" si="2"/>
        <v>1</v>
      </c>
      <c r="H42" s="117"/>
    </row>
    <row r="43" spans="1:8">
      <c r="A43" s="10" t="s">
        <v>13</v>
      </c>
      <c r="B43" s="73" t="s">
        <v>44</v>
      </c>
      <c r="C43" s="77">
        <f>'יתרת התחייבות להשקעה'!C11</f>
        <v>39243.019417493721</v>
      </c>
      <c r="D43" s="78">
        <f>C43/$C$42</f>
        <v>9.0518858549797576E-2</v>
      </c>
    </row>
    <row r="44" spans="1:8">
      <c r="B44" s="11" t="s">
        <v>197</v>
      </c>
    </row>
    <row r="45" spans="1:8">
      <c r="C45" s="13" t="s">
        <v>45</v>
      </c>
      <c r="D45" s="14" t="s">
        <v>46</v>
      </c>
    </row>
    <row r="46" spans="1:8">
      <c r="C46" s="13" t="s">
        <v>9</v>
      </c>
      <c r="D46" s="13" t="s">
        <v>10</v>
      </c>
    </row>
    <row r="47" spans="1:8">
      <c r="C47" t="s">
        <v>110</v>
      </c>
      <c r="D47" s="84">
        <v>4.0575000000000001</v>
      </c>
    </row>
    <row r="48" spans="1:8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113</v>
      </c>
      <c r="D55" s="84">
        <v>4.7003000000000004</v>
      </c>
    </row>
    <row r="56" spans="3:4">
      <c r="C56" t="s">
        <v>198</v>
      </c>
      <c r="D56" s="84">
        <v>4.1904000000000003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72FA8ABD-C30B-44C3-B69C-D184776C50A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2484</v>
      </c>
    </row>
    <row r="3" spans="2:61" s="1" customFormat="1">
      <c r="B3" s="2" t="s">
        <v>2</v>
      </c>
      <c r="C3" s="26" t="s">
        <v>2485</v>
      </c>
    </row>
    <row r="4" spans="2:61" s="1" customFormat="1">
      <c r="B4" s="2" t="s">
        <v>3</v>
      </c>
      <c r="C4" s="83" t="s">
        <v>196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21.83</v>
      </c>
      <c r="H11" s="7"/>
      <c r="I11" s="75">
        <v>112.84000374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70.24212</v>
      </c>
      <c r="K12" s="80">
        <v>0.62250000000000005</v>
      </c>
      <c r="L12" s="80">
        <v>2.0000000000000001E-4</v>
      </c>
    </row>
    <row r="13" spans="2:61">
      <c r="B13" s="79" t="s">
        <v>1953</v>
      </c>
      <c r="C13" s="16"/>
      <c r="D13" s="16"/>
      <c r="E13" s="16"/>
      <c r="G13" s="81">
        <v>0</v>
      </c>
      <c r="I13" s="81">
        <v>70.24212</v>
      </c>
      <c r="K13" s="80">
        <v>0.62250000000000005</v>
      </c>
      <c r="L13" s="80">
        <v>2.0000000000000001E-4</v>
      </c>
    </row>
    <row r="14" spans="2:61">
      <c r="B14" t="s">
        <v>1954</v>
      </c>
      <c r="C14" t="s">
        <v>1955</v>
      </c>
      <c r="D14" t="s">
        <v>100</v>
      </c>
      <c r="E14" t="s">
        <v>123</v>
      </c>
      <c r="F14" t="s">
        <v>102</v>
      </c>
      <c r="G14" s="77">
        <v>1.54</v>
      </c>
      <c r="H14" s="77">
        <v>3763400</v>
      </c>
      <c r="I14" s="77">
        <v>57.956359999999997</v>
      </c>
      <c r="J14" s="78">
        <v>0</v>
      </c>
      <c r="K14" s="78">
        <v>0.51359999999999995</v>
      </c>
      <c r="L14" s="78">
        <v>1E-4</v>
      </c>
    </row>
    <row r="15" spans="2:61">
      <c r="B15" t="s">
        <v>1956</v>
      </c>
      <c r="C15" t="s">
        <v>1957</v>
      </c>
      <c r="D15" t="s">
        <v>100</v>
      </c>
      <c r="E15" t="s">
        <v>123</v>
      </c>
      <c r="F15" t="s">
        <v>102</v>
      </c>
      <c r="G15" s="77">
        <v>-1.54</v>
      </c>
      <c r="H15" s="77">
        <v>305600</v>
      </c>
      <c r="I15" s="77">
        <v>-4.7062400000000002</v>
      </c>
      <c r="J15" s="78">
        <v>0</v>
      </c>
      <c r="K15" s="78">
        <v>-4.1700000000000001E-2</v>
      </c>
      <c r="L15" s="78">
        <v>0</v>
      </c>
    </row>
    <row r="16" spans="2:61">
      <c r="B16" t="s">
        <v>1958</v>
      </c>
      <c r="C16" t="s">
        <v>1959</v>
      </c>
      <c r="D16" t="s">
        <v>100</v>
      </c>
      <c r="E16" t="s">
        <v>123</v>
      </c>
      <c r="F16" t="s">
        <v>102</v>
      </c>
      <c r="G16" s="77">
        <v>14.16</v>
      </c>
      <c r="H16" s="77">
        <v>120100</v>
      </c>
      <c r="I16" s="77">
        <v>17.006160000000001</v>
      </c>
      <c r="J16" s="78">
        <v>0</v>
      </c>
      <c r="K16" s="78">
        <v>0.1507</v>
      </c>
      <c r="L16" s="78">
        <v>0</v>
      </c>
    </row>
    <row r="17" spans="2:12">
      <c r="B17" t="s">
        <v>1960</v>
      </c>
      <c r="C17" t="s">
        <v>1961</v>
      </c>
      <c r="D17" t="s">
        <v>100</v>
      </c>
      <c r="E17" t="s">
        <v>123</v>
      </c>
      <c r="F17" t="s">
        <v>102</v>
      </c>
      <c r="G17" s="77">
        <v>-14.16</v>
      </c>
      <c r="H17" s="77">
        <v>100</v>
      </c>
      <c r="I17" s="77">
        <v>-1.4160000000000001E-2</v>
      </c>
      <c r="J17" s="78">
        <v>0</v>
      </c>
      <c r="K17" s="78">
        <v>-1E-4</v>
      </c>
      <c r="L17" s="78">
        <v>0</v>
      </c>
    </row>
    <row r="18" spans="2:12">
      <c r="B18" s="79" t="s">
        <v>1962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1963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216</v>
      </c>
      <c r="C24" s="16"/>
      <c r="D24" s="16"/>
      <c r="E24" s="16"/>
      <c r="G24" s="81">
        <v>21.83</v>
      </c>
      <c r="I24" s="81">
        <v>42.59788374</v>
      </c>
      <c r="K24" s="80">
        <v>0.3775</v>
      </c>
      <c r="L24" s="80">
        <v>1E-4</v>
      </c>
    </row>
    <row r="25" spans="2:12">
      <c r="B25" s="79" t="s">
        <v>1953</v>
      </c>
      <c r="C25" s="16"/>
      <c r="D25" s="16"/>
      <c r="E25" s="16"/>
      <c r="G25" s="81">
        <v>21.83</v>
      </c>
      <c r="I25" s="81">
        <v>42.59788374</v>
      </c>
      <c r="K25" s="80">
        <v>0.3775</v>
      </c>
      <c r="L25" s="80">
        <v>1E-4</v>
      </c>
    </row>
    <row r="26" spans="2:12">
      <c r="B26" t="s">
        <v>1964</v>
      </c>
      <c r="C26" t="s">
        <v>1965</v>
      </c>
      <c r="D26" t="s">
        <v>123</v>
      </c>
      <c r="E26" t="s">
        <v>123</v>
      </c>
      <c r="F26" t="s">
        <v>106</v>
      </c>
      <c r="G26" s="77">
        <v>-1.03</v>
      </c>
      <c r="H26" s="77">
        <v>461200</v>
      </c>
      <c r="I26" s="77">
        <v>-18.284135639999999</v>
      </c>
      <c r="J26" s="78">
        <v>0</v>
      </c>
      <c r="K26" s="78">
        <v>-0.16200000000000001</v>
      </c>
      <c r="L26" s="78">
        <v>0</v>
      </c>
    </row>
    <row r="27" spans="2:12">
      <c r="B27" t="s">
        <v>1966</v>
      </c>
      <c r="C27" t="s">
        <v>1967</v>
      </c>
      <c r="D27" t="s">
        <v>123</v>
      </c>
      <c r="E27" t="s">
        <v>123</v>
      </c>
      <c r="F27" t="s">
        <v>106</v>
      </c>
      <c r="G27" s="77">
        <v>1.03</v>
      </c>
      <c r="H27" s="77">
        <v>1503900</v>
      </c>
      <c r="I27" s="77">
        <v>59.621664330000002</v>
      </c>
      <c r="J27" s="78">
        <v>0</v>
      </c>
      <c r="K27" s="78">
        <v>0.52839999999999998</v>
      </c>
      <c r="L27" s="78">
        <v>1E-4</v>
      </c>
    </row>
    <row r="28" spans="2:12">
      <c r="B28" t="s">
        <v>1968</v>
      </c>
      <c r="C28" t="s">
        <v>1969</v>
      </c>
      <c r="D28" t="s">
        <v>123</v>
      </c>
      <c r="E28" t="s">
        <v>123</v>
      </c>
      <c r="F28" t="s">
        <v>106</v>
      </c>
      <c r="G28" s="77">
        <v>21.83</v>
      </c>
      <c r="H28" s="77">
        <v>1500</v>
      </c>
      <c r="I28" s="77">
        <v>1.26035505</v>
      </c>
      <c r="J28" s="78">
        <v>0</v>
      </c>
      <c r="K28" s="78">
        <v>1.12E-2</v>
      </c>
      <c r="L28" s="78">
        <v>0</v>
      </c>
    </row>
    <row r="29" spans="2:12">
      <c r="B29" s="79" t="s">
        <v>1970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1963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1971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F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891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208</v>
      </c>
      <c r="C36" t="s">
        <v>208</v>
      </c>
      <c r="D36" s="16"/>
      <c r="E36" t="s">
        <v>208</v>
      </c>
      <c r="F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218</v>
      </c>
      <c r="C37" s="16"/>
      <c r="D37" s="16"/>
      <c r="E37" s="16"/>
    </row>
    <row r="38" spans="2:12">
      <c r="B38" t="s">
        <v>306</v>
      </c>
      <c r="C38" s="16"/>
      <c r="D38" s="16"/>
      <c r="E38" s="16"/>
    </row>
    <row r="39" spans="2:12">
      <c r="B39" t="s">
        <v>307</v>
      </c>
      <c r="C39" s="16"/>
      <c r="D39" s="16"/>
      <c r="E39" s="16"/>
    </row>
    <row r="40" spans="2:12">
      <c r="B40" t="s">
        <v>308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4" sqref="G2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2484</v>
      </c>
    </row>
    <row r="3" spans="1:60" s="1" customFormat="1">
      <c r="B3" s="2" t="s">
        <v>2</v>
      </c>
      <c r="C3" s="26" t="s">
        <v>2485</v>
      </c>
    </row>
    <row r="4" spans="1:60" s="1" customFormat="1">
      <c r="B4" s="2" t="s">
        <v>3</v>
      </c>
      <c r="C4" s="83" t="s">
        <v>196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39.869999999999997</v>
      </c>
      <c r="H11" s="25"/>
      <c r="I11" s="75">
        <v>-880.21536478136841</v>
      </c>
      <c r="J11" s="76">
        <v>1</v>
      </c>
      <c r="K11" s="76">
        <v>-2E-3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39.869999999999997</v>
      </c>
      <c r="H14" s="19"/>
      <c r="I14" s="81">
        <v>-880.21536478136841</v>
      </c>
      <c r="J14" s="80">
        <v>1</v>
      </c>
      <c r="K14" s="80">
        <v>-2E-3</v>
      </c>
      <c r="BF14" s="16" t="s">
        <v>126</v>
      </c>
    </row>
    <row r="15" spans="1:60">
      <c r="B15" t="s">
        <v>1972</v>
      </c>
      <c r="C15" t="s">
        <v>1973</v>
      </c>
      <c r="D15" t="s">
        <v>123</v>
      </c>
      <c r="E15" t="s">
        <v>123</v>
      </c>
      <c r="F15" t="s">
        <v>106</v>
      </c>
      <c r="G15" s="77">
        <v>4.42</v>
      </c>
      <c r="H15" s="77">
        <v>955.5</v>
      </c>
      <c r="I15" s="77">
        <v>-28.31197837182</v>
      </c>
      <c r="J15" s="78">
        <v>3.2199999999999999E-2</v>
      </c>
      <c r="K15" s="78">
        <v>-1E-4</v>
      </c>
      <c r="BF15" s="16" t="s">
        <v>127</v>
      </c>
    </row>
    <row r="16" spans="1:60">
      <c r="B16" t="s">
        <v>1974</v>
      </c>
      <c r="C16" t="s">
        <v>1975</v>
      </c>
      <c r="D16" t="s">
        <v>123</v>
      </c>
      <c r="E16" t="s">
        <v>123</v>
      </c>
      <c r="F16" t="s">
        <v>106</v>
      </c>
      <c r="G16" s="77">
        <v>1.06</v>
      </c>
      <c r="H16" s="77">
        <v>14859.75</v>
      </c>
      <c r="I16" s="77">
        <v>-52.056566695796398</v>
      </c>
      <c r="J16" s="78">
        <v>5.91E-2</v>
      </c>
      <c r="K16" s="78">
        <v>-1E-4</v>
      </c>
      <c r="BF16" s="16" t="s">
        <v>128</v>
      </c>
    </row>
    <row r="17" spans="2:58">
      <c r="B17" t="s">
        <v>1976</v>
      </c>
      <c r="C17" t="s">
        <v>1977</v>
      </c>
      <c r="D17" t="s">
        <v>123</v>
      </c>
      <c r="E17" t="s">
        <v>123</v>
      </c>
      <c r="F17" t="s">
        <v>106</v>
      </c>
      <c r="G17" s="77">
        <v>20.49</v>
      </c>
      <c r="H17" s="77">
        <v>4337.5</v>
      </c>
      <c r="I17" s="77">
        <v>-656.96171441129604</v>
      </c>
      <c r="J17" s="78">
        <v>0.74639999999999995</v>
      </c>
      <c r="K17" s="78">
        <v>-1.5E-3</v>
      </c>
      <c r="BF17" s="16" t="s">
        <v>129</v>
      </c>
    </row>
    <row r="18" spans="2:58">
      <c r="B18" t="s">
        <v>1978</v>
      </c>
      <c r="C18" t="s">
        <v>1979</v>
      </c>
      <c r="D18" t="s">
        <v>123</v>
      </c>
      <c r="E18" t="s">
        <v>123</v>
      </c>
      <c r="F18" t="s">
        <v>199</v>
      </c>
      <c r="G18" s="77">
        <v>0.79</v>
      </c>
      <c r="H18" s="77">
        <v>2340</v>
      </c>
      <c r="I18" s="77">
        <v>-1.6965808597260601</v>
      </c>
      <c r="J18" s="78">
        <v>1.9E-3</v>
      </c>
      <c r="K18" s="78">
        <v>0</v>
      </c>
      <c r="BF18" s="16" t="s">
        <v>130</v>
      </c>
    </row>
    <row r="19" spans="2:58">
      <c r="B19" t="s">
        <v>1980</v>
      </c>
      <c r="C19" t="s">
        <v>1981</v>
      </c>
      <c r="D19" t="s">
        <v>123</v>
      </c>
      <c r="E19" t="s">
        <v>123</v>
      </c>
      <c r="F19" t="s">
        <v>106</v>
      </c>
      <c r="G19" s="77">
        <v>13.11</v>
      </c>
      <c r="H19" s="77">
        <v>111.328125</v>
      </c>
      <c r="I19" s="77">
        <v>-141.18852444273</v>
      </c>
      <c r="J19" s="78">
        <v>0.16039999999999999</v>
      </c>
      <c r="K19" s="78">
        <v>-2.9999999999999997E-4</v>
      </c>
      <c r="BF19" s="16" t="s">
        <v>131</v>
      </c>
    </row>
    <row r="20" spans="2:58">
      <c r="B20" t="s">
        <v>218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B23" t="s">
        <v>308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2484</v>
      </c>
    </row>
    <row r="3" spans="2:81" s="1" customFormat="1">
      <c r="B3" s="2" t="s">
        <v>2</v>
      </c>
      <c r="C3" s="26" t="s">
        <v>2485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1982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1983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1984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1985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1986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1987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1988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1982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1983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1984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1985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1986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1987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1988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2484</v>
      </c>
    </row>
    <row r="3" spans="2:72" s="1" customFormat="1">
      <c r="B3" s="2" t="s">
        <v>2</v>
      </c>
      <c r="C3" s="26" t="s">
        <v>2485</v>
      </c>
    </row>
    <row r="4" spans="2:72" s="1" customFormat="1">
      <c r="B4" s="2" t="s">
        <v>3</v>
      </c>
      <c r="C4" s="83" t="s">
        <v>196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1989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1990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1991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1992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891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1993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E25" sqref="E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2484</v>
      </c>
    </row>
    <row r="3" spans="2:65" s="1" customFormat="1">
      <c r="B3" s="2" t="s">
        <v>2</v>
      </c>
      <c r="C3" s="26" t="s">
        <v>2485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140001.25200000001</v>
      </c>
      <c r="O11" s="7"/>
      <c r="P11" s="75">
        <v>538.86481894799999</v>
      </c>
      <c r="Q11" s="7"/>
      <c r="R11" s="76">
        <v>1</v>
      </c>
      <c r="S11" s="76">
        <v>1.1999999999999999E-3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1</v>
      </c>
      <c r="M12" s="80">
        <v>0</v>
      </c>
      <c r="N12" s="81">
        <v>140001.25200000001</v>
      </c>
      <c r="P12" s="81">
        <v>538.86481894799999</v>
      </c>
      <c r="R12" s="80">
        <v>1</v>
      </c>
      <c r="S12" s="80">
        <v>1.1999999999999999E-3</v>
      </c>
    </row>
    <row r="13" spans="2:65">
      <c r="B13" s="79" t="s">
        <v>1994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1995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1</v>
      </c>
      <c r="M17" s="80">
        <v>0</v>
      </c>
      <c r="N17" s="81">
        <v>140001.25200000001</v>
      </c>
      <c r="P17" s="81">
        <v>538.86481894799999</v>
      </c>
      <c r="R17" s="80">
        <v>1</v>
      </c>
      <c r="S17" s="80">
        <v>1.1999999999999999E-3</v>
      </c>
    </row>
    <row r="18" spans="2:19">
      <c r="B18" t="s">
        <v>1996</v>
      </c>
      <c r="C18" t="s">
        <v>1997</v>
      </c>
      <c r="D18" t="s">
        <v>123</v>
      </c>
      <c r="E18" t="s">
        <v>888</v>
      </c>
      <c r="F18" t="s">
        <v>699</v>
      </c>
      <c r="G18" t="s">
        <v>655</v>
      </c>
      <c r="H18" t="s">
        <v>2602</v>
      </c>
      <c r="I18" s="87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140001.25200000001</v>
      </c>
      <c r="O18" s="77">
        <v>100.14</v>
      </c>
      <c r="P18" s="77">
        <v>538.86481894799999</v>
      </c>
      <c r="Q18" s="78">
        <v>0</v>
      </c>
      <c r="R18" s="78">
        <v>1</v>
      </c>
      <c r="S18" s="78">
        <v>1.1999999999999999E-3</v>
      </c>
    </row>
    <row r="19" spans="2:19">
      <c r="B19" s="79" t="s">
        <v>891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1998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1999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6" workbookViewId="0">
      <selection activeCell="P32" sqref="P32:Q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2484</v>
      </c>
    </row>
    <row r="3" spans="2:81" s="1" customFormat="1">
      <c r="B3" s="2" t="s">
        <v>2</v>
      </c>
      <c r="C3" s="26" t="s">
        <v>2485</v>
      </c>
    </row>
    <row r="4" spans="2:81" s="1" customFormat="1">
      <c r="B4" s="2" t="s">
        <v>3</v>
      </c>
      <c r="C4" s="83" t="s">
        <v>196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4.93</v>
      </c>
      <c r="K11" s="7"/>
      <c r="L11" s="7"/>
      <c r="M11" s="76">
        <v>4.4600000000000001E-2</v>
      </c>
      <c r="N11" s="75">
        <f>N12+N37</f>
        <v>4406839.8000000007</v>
      </c>
      <c r="O11" s="7"/>
      <c r="P11" s="75">
        <f>P12+P37</f>
        <v>4684.8645237483888</v>
      </c>
      <c r="Q11" s="7"/>
      <c r="R11" s="76">
        <f>P11/$P$11</f>
        <v>1</v>
      </c>
      <c r="S11" s="76">
        <f>P11/'סכום נכסי הקרן'!$C$42</f>
        <v>1.0806217142432833E-2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4.46</v>
      </c>
      <c r="M12" s="80">
        <v>4.3700000000000003E-2</v>
      </c>
      <c r="N12" s="81">
        <f>N13+N23+N33+N35</f>
        <v>4278305.6900000004</v>
      </c>
      <c r="P12" s="81">
        <f>P13+P23+P33+P35</f>
        <v>4409.3240069157064</v>
      </c>
      <c r="R12" s="80">
        <f t="shared" ref="R12:R42" si="0">P12/$P$11</f>
        <v>0.9411849552028837</v>
      </c>
      <c r="S12" s="80">
        <f>P12/'סכום נכסי הקרן'!$C$42</f>
        <v>1.017064899711328E-2</v>
      </c>
    </row>
    <row r="13" spans="2:81">
      <c r="B13" s="79" t="s">
        <v>1994</v>
      </c>
      <c r="C13" s="16"/>
      <c r="D13" s="16"/>
      <c r="E13" s="16"/>
      <c r="J13" s="81">
        <v>6.9</v>
      </c>
      <c r="M13" s="80">
        <v>2.98E-2</v>
      </c>
      <c r="N13" s="81">
        <f>SUM(N14:N22)</f>
        <v>1650017.8900000001</v>
      </c>
      <c r="P13" s="81">
        <f>SUM(P14:P22)</f>
        <v>1977.7908533046959</v>
      </c>
      <c r="R13" s="80">
        <f t="shared" si="0"/>
        <v>0.42216607188509547</v>
      </c>
      <c r="S13" s="80">
        <f>P13/'סכום נכסי הקרן'!$C$42</f>
        <v>4.56201824295825E-3</v>
      </c>
    </row>
    <row r="14" spans="2:81">
      <c r="B14" t="s">
        <v>2000</v>
      </c>
      <c r="C14" t="s">
        <v>2001</v>
      </c>
      <c r="D14" t="s">
        <v>123</v>
      </c>
      <c r="E14" t="s">
        <v>328</v>
      </c>
      <c r="F14" t="s">
        <v>127</v>
      </c>
      <c r="G14" t="s">
        <v>205</v>
      </c>
      <c r="H14" t="s">
        <v>206</v>
      </c>
      <c r="I14" s="87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290951.15000000002</v>
      </c>
      <c r="O14" s="77">
        <v>156.16999999999999</v>
      </c>
      <c r="P14" s="77">
        <v>454.37841095499999</v>
      </c>
      <c r="Q14" s="78">
        <v>2.0000000000000001E-4</v>
      </c>
      <c r="R14" s="78">
        <f t="shared" si="0"/>
        <v>9.6988591377974151E-2</v>
      </c>
      <c r="S14" s="78">
        <f>P14/'סכום נכסי הקרן'!$C$42</f>
        <v>1.0480797787690776E-3</v>
      </c>
      <c r="W14" s="92"/>
    </row>
    <row r="15" spans="2:81">
      <c r="B15" t="s">
        <v>2002</v>
      </c>
      <c r="C15" t="s">
        <v>2003</v>
      </c>
      <c r="D15" t="s">
        <v>123</v>
      </c>
      <c r="E15" t="s">
        <v>328</v>
      </c>
      <c r="F15" t="s">
        <v>127</v>
      </c>
      <c r="G15" t="s">
        <v>205</v>
      </c>
      <c r="H15" t="s">
        <v>206</v>
      </c>
      <c r="I15" s="87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571003.23</v>
      </c>
      <c r="O15" s="77">
        <v>131.02000000000001</v>
      </c>
      <c r="P15" s="77">
        <v>748.12843194599998</v>
      </c>
      <c r="Q15" s="78">
        <v>2.0000000000000001E-4</v>
      </c>
      <c r="R15" s="78">
        <f t="shared" si="0"/>
        <v>0.15969051573500312</v>
      </c>
      <c r="S15" s="78">
        <f>P15/'סכום נכסי הקרן'!$C$42</f>
        <v>1.7256503886195307E-3</v>
      </c>
      <c r="W15" s="92"/>
    </row>
    <row r="16" spans="2:81">
      <c r="B16" t="s">
        <v>2004</v>
      </c>
      <c r="C16" t="s">
        <v>2005</v>
      </c>
      <c r="D16" t="s">
        <v>123</v>
      </c>
      <c r="E16" t="s">
        <v>2006</v>
      </c>
      <c r="F16" t="s">
        <v>699</v>
      </c>
      <c r="G16" t="s">
        <v>318</v>
      </c>
      <c r="H16" t="s">
        <v>149</v>
      </c>
      <c r="I16" s="87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179102.84</v>
      </c>
      <c r="O16" s="77">
        <v>112.12</v>
      </c>
      <c r="P16" s="77">
        <v>200.81010420800001</v>
      </c>
      <c r="Q16" s="78">
        <v>5.0000000000000001E-4</v>
      </c>
      <c r="R16" s="78">
        <f t="shared" si="0"/>
        <v>4.2863588304434173E-2</v>
      </c>
      <c r="S16" s="78">
        <f>P16/'סכום נכסי הקרן'!$C$42</f>
        <v>4.6319324272156006E-4</v>
      </c>
      <c r="W16" s="92"/>
    </row>
    <row r="17" spans="2:23">
      <c r="B17" t="s">
        <v>2007</v>
      </c>
      <c r="C17" t="s">
        <v>2008</v>
      </c>
      <c r="D17" t="s">
        <v>123</v>
      </c>
      <c r="E17" t="s">
        <v>316</v>
      </c>
      <c r="F17" t="s">
        <v>317</v>
      </c>
      <c r="G17" t="s">
        <v>367</v>
      </c>
      <c r="H17" t="s">
        <v>206</v>
      </c>
      <c r="I17" s="87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112.17</v>
      </c>
      <c r="O17" s="77">
        <v>171.97</v>
      </c>
      <c r="P17" s="77">
        <v>0.19289874900000001</v>
      </c>
      <c r="Q17" s="78">
        <v>0</v>
      </c>
      <c r="R17" s="78">
        <f t="shared" si="0"/>
        <v>4.1174883077656331E-5</v>
      </c>
      <c r="S17" s="78">
        <f>P17/'סכום נכסי הקרן'!$C$42</f>
        <v>4.4494472735143737E-7</v>
      </c>
      <c r="W17" s="92"/>
    </row>
    <row r="18" spans="2:23">
      <c r="B18" t="s">
        <v>2009</v>
      </c>
      <c r="C18" t="s">
        <v>2010</v>
      </c>
      <c r="D18" t="s">
        <v>123</v>
      </c>
      <c r="E18" t="s">
        <v>357</v>
      </c>
      <c r="F18" t="s">
        <v>127</v>
      </c>
      <c r="G18" t="s">
        <v>342</v>
      </c>
      <c r="H18" t="s">
        <v>149</v>
      </c>
      <c r="I18" s="87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53961.73</v>
      </c>
      <c r="O18" s="77">
        <v>142.79</v>
      </c>
      <c r="P18" s="77">
        <v>77.051954266999999</v>
      </c>
      <c r="Q18" s="78">
        <v>1E-4</v>
      </c>
      <c r="R18" s="78">
        <f t="shared" si="0"/>
        <v>1.6446997320074104E-2</v>
      </c>
      <c r="S18" s="78">
        <f>P18/'סכום נכסי הקרן'!$C$42</f>
        <v>1.7772982438173167E-4</v>
      </c>
      <c r="W18" s="92"/>
    </row>
    <row r="19" spans="2:23">
      <c r="B19" t="s">
        <v>2011</v>
      </c>
      <c r="C19" t="s">
        <v>2012</v>
      </c>
      <c r="D19" t="s">
        <v>123</v>
      </c>
      <c r="E19" t="s">
        <v>2013</v>
      </c>
      <c r="F19" t="s">
        <v>127</v>
      </c>
      <c r="G19" t="s">
        <v>481</v>
      </c>
      <c r="H19" t="s">
        <v>206</v>
      </c>
      <c r="I19" s="87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130332.64</v>
      </c>
      <c r="O19" s="77">
        <v>101.03</v>
      </c>
      <c r="P19" s="77">
        <v>131.675066192</v>
      </c>
      <c r="Q19" s="78">
        <v>2.9999999999999997E-4</v>
      </c>
      <c r="R19" s="78">
        <f t="shared" si="0"/>
        <v>2.8106483234363835E-2</v>
      </c>
      <c r="S19" s="78">
        <f>P19/'סכום נכסי הקרן'!$C$42</f>
        <v>3.0372476094068346E-4</v>
      </c>
      <c r="W19" s="92"/>
    </row>
    <row r="20" spans="2:23">
      <c r="B20" t="s">
        <v>2014</v>
      </c>
      <c r="C20" t="s">
        <v>2015</v>
      </c>
      <c r="D20" t="s">
        <v>123</v>
      </c>
      <c r="E20" t="s">
        <v>2016</v>
      </c>
      <c r="F20" t="s">
        <v>317</v>
      </c>
      <c r="G20" t="s">
        <v>493</v>
      </c>
      <c r="H20" t="s">
        <v>149</v>
      </c>
      <c r="I20" s="87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162915.79999999999</v>
      </c>
      <c r="O20" s="77">
        <v>100.11</v>
      </c>
      <c r="P20" s="77">
        <v>163.09500738</v>
      </c>
      <c r="Q20" s="78">
        <v>5.0000000000000001E-4</v>
      </c>
      <c r="R20" s="78">
        <f t="shared" si="0"/>
        <v>3.4813174757400818E-2</v>
      </c>
      <c r="S20" s="78">
        <f>P20/'סכום נכסי הקרן'!$C$42</f>
        <v>3.7619872584593469E-4</v>
      </c>
      <c r="W20" s="92"/>
    </row>
    <row r="21" spans="2:23">
      <c r="B21" t="s">
        <v>2421</v>
      </c>
      <c r="C21" t="s">
        <v>2422</v>
      </c>
      <c r="D21" t="s">
        <v>123</v>
      </c>
      <c r="E21" t="s">
        <v>3387</v>
      </c>
      <c r="F21" t="s">
        <v>128</v>
      </c>
      <c r="G21" t="s">
        <v>3385</v>
      </c>
      <c r="H21" t="s">
        <v>209</v>
      </c>
      <c r="I21" s="87">
        <v>45132</v>
      </c>
      <c r="J21" s="91">
        <v>2.62</v>
      </c>
      <c r="K21" t="s">
        <v>102</v>
      </c>
      <c r="L21" s="90">
        <v>4.2500000000000003E-2</v>
      </c>
      <c r="M21" s="90">
        <v>4.5699999999999998E-2</v>
      </c>
      <c r="N21" s="91">
        <v>192612.28</v>
      </c>
      <c r="O21" s="91">
        <v>100.36</v>
      </c>
      <c r="P21" s="91">
        <v>193.24790052399999</v>
      </c>
      <c r="Q21" s="90">
        <v>8.0000000000000004E-4</v>
      </c>
      <c r="R21" s="90">
        <f t="shared" si="0"/>
        <v>4.1249410638107664E-2</v>
      </c>
      <c r="S21" s="90">
        <f>P21/'סכום נכסי הקרן'!$C$42</f>
        <v>4.4575008835277032E-4</v>
      </c>
      <c r="W21" s="92"/>
    </row>
    <row r="22" spans="2:23">
      <c r="B22" t="s">
        <v>2017</v>
      </c>
      <c r="C22" t="s">
        <v>2018</v>
      </c>
      <c r="D22" t="s">
        <v>123</v>
      </c>
      <c r="E22" t="s">
        <v>2019</v>
      </c>
      <c r="F22" t="s">
        <v>112</v>
      </c>
      <c r="G22" t="s">
        <v>3385</v>
      </c>
      <c r="H22" t="s">
        <v>209</v>
      </c>
      <c r="I22" s="87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69026.05</v>
      </c>
      <c r="O22" s="77">
        <v>13.344352000000001</v>
      </c>
      <c r="P22" s="77">
        <v>9.2110790836959993</v>
      </c>
      <c r="Q22" s="78">
        <v>2.0000000000000001E-4</v>
      </c>
      <c r="R22" s="78">
        <f t="shared" si="0"/>
        <v>1.9661356346599664E-3</v>
      </c>
      <c r="S22" s="78">
        <f>P22/'סכום נכסי הקרן'!$C$42</f>
        <v>2.1246488599610586E-5</v>
      </c>
      <c r="W22" s="92"/>
    </row>
    <row r="23" spans="2:23">
      <c r="B23" s="79" t="s">
        <v>1995</v>
      </c>
      <c r="C23" s="16"/>
      <c r="D23" s="16"/>
      <c r="E23" s="16"/>
      <c r="J23" s="81">
        <v>2.37</v>
      </c>
      <c r="M23" s="80">
        <v>5.5599999999999997E-2</v>
      </c>
      <c r="N23" s="81">
        <f>SUM(N24:N32)</f>
        <v>2626413.98</v>
      </c>
      <c r="P23" s="81">
        <f>SUM(P24:P32)</f>
        <v>2423.9219784061565</v>
      </c>
      <c r="R23" s="80">
        <f t="shared" si="0"/>
        <v>0.5173942525165619</v>
      </c>
      <c r="S23" s="80">
        <f>P23/'סכום נכסי הקרן'!$C$42</f>
        <v>5.5910746409406934E-3</v>
      </c>
    </row>
    <row r="24" spans="2:23">
      <c r="B24" t="s">
        <v>2020</v>
      </c>
      <c r="C24" t="s">
        <v>2021</v>
      </c>
      <c r="D24" t="s">
        <v>123</v>
      </c>
      <c r="E24" t="s">
        <v>2006</v>
      </c>
      <c r="F24" t="s">
        <v>699</v>
      </c>
      <c r="G24" t="s">
        <v>318</v>
      </c>
      <c r="H24" t="s">
        <v>149</v>
      </c>
      <c r="I24" s="87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455437.25</v>
      </c>
      <c r="O24" s="77">
        <v>96.47</v>
      </c>
      <c r="P24" s="77">
        <v>439.36031507500002</v>
      </c>
      <c r="Q24" s="78">
        <v>1.1000000000000001E-3</v>
      </c>
      <c r="R24" s="78">
        <f t="shared" si="0"/>
        <v>9.3782928587968037E-2</v>
      </c>
      <c r="S24" s="78">
        <f>P24/'סכום נכסי הקרן'!$C$42</f>
        <v>1.0134386905748544E-3</v>
      </c>
      <c r="W24" s="92"/>
    </row>
    <row r="25" spans="2:23">
      <c r="B25" t="s">
        <v>2022</v>
      </c>
      <c r="C25" t="s">
        <v>2023</v>
      </c>
      <c r="D25" t="s">
        <v>123</v>
      </c>
      <c r="E25" t="s">
        <v>2006</v>
      </c>
      <c r="F25" t="s">
        <v>699</v>
      </c>
      <c r="G25" t="s">
        <v>318</v>
      </c>
      <c r="H25" t="s">
        <v>149</v>
      </c>
      <c r="I25" s="87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183180.12</v>
      </c>
      <c r="O25" s="77">
        <v>92.4</v>
      </c>
      <c r="P25" s="77">
        <v>169.25843087999999</v>
      </c>
      <c r="Q25" s="78">
        <v>2.9999999999999997E-4</v>
      </c>
      <c r="R25" s="78">
        <f t="shared" si="0"/>
        <v>3.6128778115567639E-2</v>
      </c>
      <c r="S25" s="78">
        <f>P25/'סכום נכסי הקרן'!$C$42</f>
        <v>3.9041542140759916E-4</v>
      </c>
      <c r="W25" s="92"/>
    </row>
    <row r="26" spans="2:23">
      <c r="B26" t="s">
        <v>2423</v>
      </c>
      <c r="C26" t="s">
        <v>2424</v>
      </c>
      <c r="D26" t="s">
        <v>123</v>
      </c>
      <c r="E26" t="s">
        <v>316</v>
      </c>
      <c r="F26" t="s">
        <v>317</v>
      </c>
      <c r="G26" t="s">
        <v>205</v>
      </c>
      <c r="H26" t="s">
        <v>206</v>
      </c>
      <c r="I26" s="87">
        <v>45141</v>
      </c>
      <c r="J26" s="91">
        <v>2.9</v>
      </c>
      <c r="K26" t="s">
        <v>102</v>
      </c>
      <c r="L26" s="90">
        <v>7.0499999999999993E-2</v>
      </c>
      <c r="M26" s="90">
        <v>6.8099999999999994E-2</v>
      </c>
      <c r="N26" s="91">
        <v>341014.75</v>
      </c>
      <c r="O26" s="91">
        <v>100.13</v>
      </c>
      <c r="P26" s="91">
        <v>341.32166327499999</v>
      </c>
      <c r="Q26" s="90">
        <v>6.9999999999999999E-4</v>
      </c>
      <c r="R26" s="90">
        <f t="shared" si="0"/>
        <v>7.2856250494498065E-2</v>
      </c>
      <c r="S26" s="90">
        <f>P26/'סכום נכסי הקרן'!$C$42</f>
        <v>7.8730046302702558E-4</v>
      </c>
      <c r="W26" s="92"/>
    </row>
    <row r="27" spans="2:23">
      <c r="B27" t="s">
        <v>2024</v>
      </c>
      <c r="C27" t="s">
        <v>2025</v>
      </c>
      <c r="D27" t="s">
        <v>123</v>
      </c>
      <c r="E27" t="s">
        <v>2026</v>
      </c>
      <c r="F27" t="s">
        <v>332</v>
      </c>
      <c r="G27" t="s">
        <v>383</v>
      </c>
      <c r="H27" t="s">
        <v>149</v>
      </c>
      <c r="I27" s="87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515759.25</v>
      </c>
      <c r="O27" s="77">
        <v>95.15</v>
      </c>
      <c r="P27" s="77">
        <v>490.74492637499998</v>
      </c>
      <c r="Q27" s="78">
        <v>6.9999999999999999E-4</v>
      </c>
      <c r="R27" s="78">
        <f t="shared" si="0"/>
        <v>0.10475114571346279</v>
      </c>
      <c r="S27" s="78">
        <f>P27/'סכום נכסי הקרן'!$C$42</f>
        <v>1.1319636264983013E-3</v>
      </c>
      <c r="W27" s="92"/>
    </row>
    <row r="28" spans="2:23">
      <c r="B28" t="s">
        <v>2027</v>
      </c>
      <c r="C28" t="s">
        <v>2028</v>
      </c>
      <c r="D28" t="s">
        <v>123</v>
      </c>
      <c r="E28" t="s">
        <v>1138</v>
      </c>
      <c r="F28" t="s">
        <v>683</v>
      </c>
      <c r="G28" t="s">
        <v>481</v>
      </c>
      <c r="H28" t="s">
        <v>206</v>
      </c>
      <c r="I28" s="87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330440.61</v>
      </c>
      <c r="O28" s="77">
        <v>89.17</v>
      </c>
      <c r="P28" s="77">
        <v>294.65389193700003</v>
      </c>
      <c r="Q28" s="78">
        <v>4.0000000000000002E-4</v>
      </c>
      <c r="R28" s="78">
        <f t="shared" si="0"/>
        <v>6.2894858633232284E-2</v>
      </c>
      <c r="S28" s="78">
        <f>P28/'סכום נכסי הקרן'!$C$42</f>
        <v>6.7965549953332436E-4</v>
      </c>
      <c r="W28" s="92"/>
    </row>
    <row r="29" spans="2:23">
      <c r="B29" t="s">
        <v>2029</v>
      </c>
      <c r="C29" t="s">
        <v>2030</v>
      </c>
      <c r="D29" t="s">
        <v>123</v>
      </c>
      <c r="E29" t="s">
        <v>2031</v>
      </c>
      <c r="F29" t="s">
        <v>332</v>
      </c>
      <c r="G29" t="s">
        <v>559</v>
      </c>
      <c r="H29" t="s">
        <v>206</v>
      </c>
      <c r="I29" s="87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372126.47</v>
      </c>
      <c r="O29" s="77">
        <v>97.96</v>
      </c>
      <c r="P29" s="77">
        <v>364.53509001200001</v>
      </c>
      <c r="Q29" s="78">
        <v>1.4E-3</v>
      </c>
      <c r="R29" s="78">
        <f t="shared" si="0"/>
        <v>7.7811234063249551E-2</v>
      </c>
      <c r="S29" s="78">
        <f>P29/'סכום נכסי הקרן'!$C$42</f>
        <v>8.4084509140814083E-4</v>
      </c>
      <c r="W29" s="92"/>
    </row>
    <row r="30" spans="2:23">
      <c r="B30" t="s">
        <v>2032</v>
      </c>
      <c r="C30" t="s">
        <v>2033</v>
      </c>
      <c r="D30" t="s">
        <v>123</v>
      </c>
      <c r="E30" t="s">
        <v>2034</v>
      </c>
      <c r="F30" t="s">
        <v>128</v>
      </c>
      <c r="G30" t="s">
        <v>566</v>
      </c>
      <c r="H30" t="s">
        <v>149</v>
      </c>
      <c r="I30" s="87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177203.08</v>
      </c>
      <c r="O30" s="77">
        <v>99.305300000000003</v>
      </c>
      <c r="P30" s="77">
        <v>175.97205020324</v>
      </c>
      <c r="Q30" s="78">
        <v>0</v>
      </c>
      <c r="R30" s="78">
        <f t="shared" si="0"/>
        <v>3.7561822612203026E-2</v>
      </c>
      <c r="S30" s="78">
        <f>P30/'סכום נכסי הקרן'!$C$42</f>
        <v>4.0590121141300956E-4</v>
      </c>
    </row>
    <row r="31" spans="2:23">
      <c r="B31" t="s">
        <v>2035</v>
      </c>
      <c r="C31" t="s">
        <v>2036</v>
      </c>
      <c r="D31" t="s">
        <v>123</v>
      </c>
      <c r="E31" t="s">
        <v>687</v>
      </c>
      <c r="F31" t="s">
        <v>627</v>
      </c>
      <c r="G31" t="s">
        <v>3385</v>
      </c>
      <c r="H31" t="s">
        <v>209</v>
      </c>
      <c r="I31" s="87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250700.32</v>
      </c>
      <c r="O31" s="77">
        <v>59</v>
      </c>
      <c r="P31" s="77">
        <v>147.9131888</v>
      </c>
      <c r="Q31" s="78">
        <v>4.0000000000000002E-4</v>
      </c>
      <c r="R31" s="78">
        <f t="shared" si="0"/>
        <v>3.1572564809548377E-2</v>
      </c>
      <c r="S31" s="78">
        <f>P31/'סכום נכסי הקרן'!$C$42</f>
        <v>3.4117999107551326E-4</v>
      </c>
      <c r="W31" s="92"/>
    </row>
    <row r="32" spans="2:23">
      <c r="B32" t="s">
        <v>3388</v>
      </c>
      <c r="C32">
        <v>9556</v>
      </c>
      <c r="D32" t="s">
        <v>123</v>
      </c>
      <c r="E32" t="s">
        <v>687</v>
      </c>
      <c r="F32" t="s">
        <v>3389</v>
      </c>
      <c r="G32" t="s">
        <v>3385</v>
      </c>
      <c r="H32" t="s">
        <v>209</v>
      </c>
      <c r="I32" s="87">
        <v>45046</v>
      </c>
      <c r="J32" s="91">
        <v>0</v>
      </c>
      <c r="K32" t="s">
        <v>102</v>
      </c>
      <c r="L32" s="90">
        <v>0</v>
      </c>
      <c r="M32" s="90">
        <v>0</v>
      </c>
      <c r="N32" s="91">
        <v>552.13</v>
      </c>
      <c r="O32" s="91">
        <v>29.41732</v>
      </c>
      <c r="P32" s="91">
        <v>0.16242184891600001</v>
      </c>
      <c r="Q32" s="90">
        <v>0</v>
      </c>
      <c r="R32" s="78">
        <f t="shared" ref="R32" si="1">P32/$P$11</f>
        <v>3.4669486832042964E-5</v>
      </c>
      <c r="S32" s="78">
        <f>P32/'סכום נכסי הקרן'!$C$42</f>
        <v>3.7464600292377205E-7</v>
      </c>
      <c r="W32" s="92"/>
    </row>
    <row r="33" spans="2:23">
      <c r="B33" s="79" t="s">
        <v>311</v>
      </c>
      <c r="C33" s="16"/>
      <c r="D33" s="16"/>
      <c r="E33" s="16"/>
      <c r="J33" s="81">
        <v>1.92</v>
      </c>
      <c r="M33" s="80">
        <v>6.1699999999999998E-2</v>
      </c>
      <c r="N33" s="81">
        <v>1873.82</v>
      </c>
      <c r="P33" s="81">
        <v>7.6111752048539998</v>
      </c>
      <c r="R33" s="80">
        <f t="shared" si="0"/>
        <v>1.6246308012262971E-3</v>
      </c>
      <c r="S33" s="80">
        <f>P33/'סכום נכסי הקרן'!$C$42</f>
        <v>1.7556113214336E-5</v>
      </c>
    </row>
    <row r="34" spans="2:23">
      <c r="B34" t="s">
        <v>2037</v>
      </c>
      <c r="C34" t="s">
        <v>2038</v>
      </c>
      <c r="D34" t="s">
        <v>123</v>
      </c>
      <c r="E34" t="s">
        <v>2039</v>
      </c>
      <c r="F34" t="s">
        <v>112</v>
      </c>
      <c r="G34" t="s">
        <v>342</v>
      </c>
      <c r="H34" t="s">
        <v>149</v>
      </c>
      <c r="I34" s="87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1873.82</v>
      </c>
      <c r="O34" s="77">
        <v>105.53</v>
      </c>
      <c r="P34" s="77">
        <v>7.6111752048539998</v>
      </c>
      <c r="Q34" s="78">
        <v>0</v>
      </c>
      <c r="R34" s="78">
        <f t="shared" si="0"/>
        <v>1.6246308012262971E-3</v>
      </c>
      <c r="S34" s="78">
        <f>P34/'סכום נכסי הקרן'!$C$42</f>
        <v>1.7556113214336E-5</v>
      </c>
      <c r="W34" s="92"/>
    </row>
    <row r="35" spans="2:23">
      <c r="B35" s="79" t="s">
        <v>891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6">
        <f t="shared" si="0"/>
        <v>0</v>
      </c>
      <c r="S36" s="76">
        <f>P36/'סכום נכסי הקרן'!$C$42</f>
        <v>0</v>
      </c>
    </row>
    <row r="37" spans="2:23">
      <c r="B37" s="79" t="s">
        <v>216</v>
      </c>
      <c r="C37" s="16"/>
      <c r="D37" s="16"/>
      <c r="E37" s="16"/>
      <c r="J37" s="81">
        <v>11.62</v>
      </c>
      <c r="M37" s="80">
        <v>5.7099999999999998E-2</v>
      </c>
      <c r="N37" s="81">
        <v>128534.11</v>
      </c>
      <c r="P37" s="81">
        <v>275.54051683268199</v>
      </c>
      <c r="R37" s="76">
        <f t="shared" si="0"/>
        <v>5.881504479711621E-2</v>
      </c>
      <c r="S37" s="76">
        <f>P37/'סכום נכסי הקרן'!$C$42</f>
        <v>6.3556814531955217E-4</v>
      </c>
    </row>
    <row r="38" spans="2:23">
      <c r="B38" s="79" t="s">
        <v>312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76">
        <f t="shared" si="0"/>
        <v>0</v>
      </c>
      <c r="S38" s="76">
        <f>P38/'סכום נכסי הקרן'!$C$42</f>
        <v>0</v>
      </c>
    </row>
    <row r="39" spans="2:23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J39" s="77">
        <v>0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6">
        <f t="shared" si="0"/>
        <v>0</v>
      </c>
      <c r="S39" s="76">
        <f>P39/'סכום נכסי הקרן'!$C$42</f>
        <v>0</v>
      </c>
    </row>
    <row r="40" spans="2:23">
      <c r="B40" s="79" t="s">
        <v>313</v>
      </c>
      <c r="C40" s="16"/>
      <c r="D40" s="16"/>
      <c r="E40" s="16"/>
      <c r="J40" s="81">
        <v>11.62</v>
      </c>
      <c r="M40" s="80">
        <v>5.7099999999999998E-2</v>
      </c>
      <c r="N40" s="81">
        <v>128534.11</v>
      </c>
      <c r="P40" s="81">
        <v>275.54051683268199</v>
      </c>
      <c r="R40" s="76">
        <f t="shared" si="0"/>
        <v>5.881504479711621E-2</v>
      </c>
      <c r="S40" s="76">
        <f>P40/'סכום נכסי הקרן'!$C$42</f>
        <v>6.3556814531955217E-4</v>
      </c>
    </row>
    <row r="41" spans="2:23">
      <c r="B41" t="s">
        <v>2040</v>
      </c>
      <c r="C41" t="s">
        <v>2041</v>
      </c>
      <c r="D41" t="s">
        <v>123</v>
      </c>
      <c r="E41"/>
      <c r="F41" t="s">
        <v>1672</v>
      </c>
      <c r="G41" t="s">
        <v>1023</v>
      </c>
      <c r="H41" t="s">
        <v>304</v>
      </c>
      <c r="I41" s="87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69166.100000000006</v>
      </c>
      <c r="O41" s="77">
        <v>71.84</v>
      </c>
      <c r="P41" s="77">
        <v>141.88672887832001</v>
      </c>
      <c r="Q41" s="78">
        <v>4.0000000000000002E-4</v>
      </c>
      <c r="R41" s="76">
        <f t="shared" si="0"/>
        <v>3.0286196785215803E-2</v>
      </c>
      <c r="S41" s="76">
        <f>P41/'סכום נכסי הקרן'!$C$42</f>
        <v>3.2727921887949318E-4</v>
      </c>
    </row>
    <row r="42" spans="2:23">
      <c r="B42" t="s">
        <v>2042</v>
      </c>
      <c r="C42" t="s">
        <v>2043</v>
      </c>
      <c r="D42" t="s">
        <v>123</v>
      </c>
      <c r="E42"/>
      <c r="F42" t="s">
        <v>1672</v>
      </c>
      <c r="G42" t="s">
        <v>1089</v>
      </c>
      <c r="H42" t="s">
        <v>2639</v>
      </c>
      <c r="I42" s="87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59368.01</v>
      </c>
      <c r="O42" s="77">
        <v>78.84</v>
      </c>
      <c r="P42" s="77">
        <v>133.653787954362</v>
      </c>
      <c r="Q42" s="78">
        <v>2.0000000000000001E-4</v>
      </c>
      <c r="R42" s="76">
        <f t="shared" si="0"/>
        <v>2.8528848011900414E-2</v>
      </c>
      <c r="S42" s="76">
        <f>P42/'סכום נכסי הקרן'!$C$42</f>
        <v>3.0828892644005909E-4</v>
      </c>
    </row>
    <row r="43" spans="2:23">
      <c r="B43" t="s">
        <v>218</v>
      </c>
      <c r="C43" s="16"/>
      <c r="D43" s="16"/>
      <c r="E43" s="16"/>
    </row>
    <row r="44" spans="2:23">
      <c r="B44" t="s">
        <v>306</v>
      </c>
      <c r="C44" s="16"/>
      <c r="D44" s="16"/>
      <c r="E44" s="16"/>
    </row>
    <row r="45" spans="2:23">
      <c r="B45" t="s">
        <v>307</v>
      </c>
      <c r="C45" s="16"/>
      <c r="D45" s="16"/>
      <c r="E45" s="16"/>
    </row>
    <row r="46" spans="2:23">
      <c r="B46" t="s">
        <v>308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C1:C4 A26:D26 A5:Q25 G26:Q26 A27:Q31 R5:XFD31 A32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3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2484</v>
      </c>
    </row>
    <row r="3" spans="2:98" s="1" customFormat="1">
      <c r="B3" s="2" t="s">
        <v>2</v>
      </c>
      <c r="C3" s="26" t="s">
        <v>2485</v>
      </c>
    </row>
    <row r="4" spans="2:98" s="1" customFormat="1">
      <c r="B4" s="2" t="s">
        <v>3</v>
      </c>
      <c r="C4" s="83" t="s">
        <v>196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3594553.38</v>
      </c>
      <c r="I11" s="7"/>
      <c r="J11" s="75">
        <v>10185.710374099403</v>
      </c>
      <c r="K11" s="7"/>
      <c r="L11" s="76">
        <v>1</v>
      </c>
      <c r="M11" s="76">
        <v>2.35E-2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1178027.3</v>
      </c>
      <c r="J12" s="81">
        <v>1845.3108490543464</v>
      </c>
      <c r="L12" s="80">
        <v>0.1812</v>
      </c>
      <c r="M12" s="80">
        <v>4.3E-3</v>
      </c>
    </row>
    <row r="13" spans="2:98">
      <c r="B13" t="s">
        <v>2044</v>
      </c>
      <c r="C13" t="s">
        <v>2045</v>
      </c>
      <c r="D13" t="s">
        <v>123</v>
      </c>
      <c r="E13" t="s">
        <v>2046</v>
      </c>
      <c r="F13" t="s">
        <v>970</v>
      </c>
      <c r="G13" t="s">
        <v>106</v>
      </c>
      <c r="H13" s="77">
        <v>307.12</v>
      </c>
      <c r="I13" s="77">
        <v>100</v>
      </c>
      <c r="J13" s="77">
        <v>1.18210488</v>
      </c>
      <c r="K13" s="78">
        <v>0</v>
      </c>
      <c r="L13" s="78">
        <v>1E-4</v>
      </c>
      <c r="M13" s="78">
        <v>0</v>
      </c>
    </row>
    <row r="14" spans="2:98">
      <c r="B14" t="s">
        <v>2047</v>
      </c>
      <c r="C14" t="s">
        <v>2048</v>
      </c>
      <c r="D14" t="s">
        <v>123</v>
      </c>
      <c r="E14" t="s">
        <v>2049</v>
      </c>
      <c r="F14" t="s">
        <v>970</v>
      </c>
      <c r="G14" t="s">
        <v>106</v>
      </c>
      <c r="H14" s="77">
        <v>2052.02</v>
      </c>
      <c r="I14" s="77">
        <v>100</v>
      </c>
      <c r="J14" s="77">
        <v>7.8982249800000002</v>
      </c>
      <c r="K14" s="78">
        <v>0</v>
      </c>
      <c r="L14" s="78">
        <v>8.0000000000000004E-4</v>
      </c>
      <c r="M14" s="78">
        <v>0</v>
      </c>
    </row>
    <row r="15" spans="2:98">
      <c r="B15" t="s">
        <v>2050</v>
      </c>
      <c r="C15" t="s">
        <v>2051</v>
      </c>
      <c r="D15" t="s">
        <v>123</v>
      </c>
      <c r="E15" t="s">
        <v>2052</v>
      </c>
      <c r="F15" t="s">
        <v>1048</v>
      </c>
      <c r="G15" t="s">
        <v>106</v>
      </c>
      <c r="H15" s="77">
        <v>15782</v>
      </c>
      <c r="I15" s="77">
        <v>100</v>
      </c>
      <c r="J15" s="77">
        <v>60.744917999999998</v>
      </c>
      <c r="K15" s="78">
        <v>0</v>
      </c>
      <c r="L15" s="78">
        <v>6.0000000000000001E-3</v>
      </c>
      <c r="M15" s="78">
        <v>1E-4</v>
      </c>
    </row>
    <row r="16" spans="2:98">
      <c r="B16" t="s">
        <v>2053</v>
      </c>
      <c r="C16" t="s">
        <v>2054</v>
      </c>
      <c r="D16" t="s">
        <v>123</v>
      </c>
      <c r="E16" t="s">
        <v>2055</v>
      </c>
      <c r="F16" t="s">
        <v>1625</v>
      </c>
      <c r="G16" t="s">
        <v>102</v>
      </c>
      <c r="H16" s="77">
        <v>208892.45</v>
      </c>
      <c r="I16" s="77">
        <v>96.445400000000006</v>
      </c>
      <c r="J16" s="77">
        <v>201.46715897230001</v>
      </c>
      <c r="K16" s="78">
        <v>4.0000000000000002E-4</v>
      </c>
      <c r="L16" s="78">
        <v>1.9800000000000002E-2</v>
      </c>
      <c r="M16" s="78">
        <v>5.0000000000000001E-4</v>
      </c>
    </row>
    <row r="17" spans="2:13">
      <c r="B17" t="s">
        <v>2056</v>
      </c>
      <c r="C17" t="s">
        <v>2057</v>
      </c>
      <c r="D17" t="s">
        <v>123</v>
      </c>
      <c r="E17" t="s">
        <v>2055</v>
      </c>
      <c r="F17" t="s">
        <v>1625</v>
      </c>
      <c r="G17" t="s">
        <v>102</v>
      </c>
      <c r="H17" s="77">
        <v>8199.75</v>
      </c>
      <c r="I17" s="77">
        <v>2251.795854</v>
      </c>
      <c r="J17" s="77">
        <v>184.64163053836501</v>
      </c>
      <c r="K17" s="78">
        <v>2.9999999999999997E-4</v>
      </c>
      <c r="L17" s="78">
        <v>1.8100000000000002E-2</v>
      </c>
      <c r="M17" s="78">
        <v>4.0000000000000002E-4</v>
      </c>
    </row>
    <row r="18" spans="2:13">
      <c r="B18" t="s">
        <v>2058</v>
      </c>
      <c r="C18" t="s">
        <v>2059</v>
      </c>
      <c r="D18" t="s">
        <v>123</v>
      </c>
      <c r="E18" t="s">
        <v>2060</v>
      </c>
      <c r="F18" t="s">
        <v>1662</v>
      </c>
      <c r="G18" t="s">
        <v>106</v>
      </c>
      <c r="H18" s="77">
        <v>5898.34</v>
      </c>
      <c r="I18" s="77">
        <v>334.45</v>
      </c>
      <c r="J18" s="77">
        <v>75.929215802369995</v>
      </c>
      <c r="K18" s="78">
        <v>0</v>
      </c>
      <c r="L18" s="78">
        <v>7.4999999999999997E-3</v>
      </c>
      <c r="M18" s="78">
        <v>2.0000000000000001E-4</v>
      </c>
    </row>
    <row r="19" spans="2:13">
      <c r="B19" t="s">
        <v>2061</v>
      </c>
      <c r="C19" t="s">
        <v>2062</v>
      </c>
      <c r="D19" t="s">
        <v>123</v>
      </c>
      <c r="E19" t="s">
        <v>2063</v>
      </c>
      <c r="F19" t="s">
        <v>683</v>
      </c>
      <c r="G19" t="s">
        <v>102</v>
      </c>
      <c r="H19" s="77">
        <v>444417.16</v>
      </c>
      <c r="I19" s="77">
        <v>100</v>
      </c>
      <c r="J19" s="77">
        <v>444.41716000000002</v>
      </c>
      <c r="K19" s="78">
        <v>1E-3</v>
      </c>
      <c r="L19" s="78">
        <v>4.36E-2</v>
      </c>
      <c r="M19" s="78">
        <v>1E-3</v>
      </c>
    </row>
    <row r="20" spans="2:13">
      <c r="B20" t="s">
        <v>2064</v>
      </c>
      <c r="C20" t="s">
        <v>2065</v>
      </c>
      <c r="D20" t="s">
        <v>123</v>
      </c>
      <c r="E20" t="s">
        <v>2066</v>
      </c>
      <c r="F20" t="s">
        <v>683</v>
      </c>
      <c r="G20" t="s">
        <v>110</v>
      </c>
      <c r="H20" s="77">
        <v>14285.39</v>
      </c>
      <c r="I20" s="77">
        <v>144.71680000000001</v>
      </c>
      <c r="J20" s="77">
        <v>83.882155260422394</v>
      </c>
      <c r="K20" s="78">
        <v>8.9999999999999998E-4</v>
      </c>
      <c r="L20" s="78">
        <v>8.2000000000000007E-3</v>
      </c>
      <c r="M20" s="78">
        <v>2.0000000000000001E-4</v>
      </c>
    </row>
    <row r="21" spans="2:13">
      <c r="B21" t="s">
        <v>2067</v>
      </c>
      <c r="C21" t="s">
        <v>2068</v>
      </c>
      <c r="D21" t="s">
        <v>123</v>
      </c>
      <c r="E21" t="s">
        <v>2069</v>
      </c>
      <c r="F21" t="s">
        <v>683</v>
      </c>
      <c r="G21" t="s">
        <v>102</v>
      </c>
      <c r="H21" s="77">
        <v>80989.55</v>
      </c>
      <c r="I21" s="77">
        <v>100</v>
      </c>
      <c r="J21" s="77">
        <v>80.989549999999994</v>
      </c>
      <c r="K21" s="78">
        <v>2.0000000000000001E-4</v>
      </c>
      <c r="L21" s="78">
        <v>8.0000000000000002E-3</v>
      </c>
      <c r="M21" s="78">
        <v>2.0000000000000001E-4</v>
      </c>
    </row>
    <row r="22" spans="2:13">
      <c r="B22" t="s">
        <v>2070</v>
      </c>
      <c r="C22" t="s">
        <v>2071</v>
      </c>
      <c r="D22" t="s">
        <v>123</v>
      </c>
      <c r="E22" t="s">
        <v>2069</v>
      </c>
      <c r="F22" t="s">
        <v>683</v>
      </c>
      <c r="G22" t="s">
        <v>102</v>
      </c>
      <c r="H22" s="77">
        <v>49547.99</v>
      </c>
      <c r="I22" s="77">
        <v>100</v>
      </c>
      <c r="J22" s="77">
        <v>49.547989999999999</v>
      </c>
      <c r="K22" s="78">
        <v>0</v>
      </c>
      <c r="L22" s="78">
        <v>4.8999999999999998E-3</v>
      </c>
      <c r="M22" s="78">
        <v>1E-4</v>
      </c>
    </row>
    <row r="23" spans="2:13">
      <c r="B23" t="s">
        <v>2072</v>
      </c>
      <c r="C23" t="s">
        <v>2073</v>
      </c>
      <c r="D23" t="s">
        <v>123</v>
      </c>
      <c r="E23" t="s">
        <v>2074</v>
      </c>
      <c r="F23" t="s">
        <v>1424</v>
      </c>
      <c r="G23" t="s">
        <v>106</v>
      </c>
      <c r="H23" s="77">
        <v>2497.08</v>
      </c>
      <c r="I23" s="77">
        <v>100</v>
      </c>
      <c r="J23" s="77">
        <v>9.6112609199999994</v>
      </c>
      <c r="K23" s="78">
        <v>0</v>
      </c>
      <c r="L23" s="78">
        <v>8.9999999999999998E-4</v>
      </c>
      <c r="M23" s="78">
        <v>0</v>
      </c>
    </row>
    <row r="24" spans="2:13">
      <c r="B24" t="s">
        <v>2075</v>
      </c>
      <c r="C24" t="s">
        <v>2076</v>
      </c>
      <c r="D24" t="s">
        <v>123</v>
      </c>
      <c r="E24" t="s">
        <v>2077</v>
      </c>
      <c r="F24" t="s">
        <v>1424</v>
      </c>
      <c r="G24" t="s">
        <v>106</v>
      </c>
      <c r="H24" s="77">
        <v>2497.08</v>
      </c>
      <c r="I24" s="77">
        <v>100</v>
      </c>
      <c r="J24" s="77">
        <v>9.6112609199999994</v>
      </c>
      <c r="K24" s="78">
        <v>0</v>
      </c>
      <c r="L24" s="78">
        <v>8.9999999999999998E-4</v>
      </c>
      <c r="M24" s="78">
        <v>0</v>
      </c>
    </row>
    <row r="25" spans="2:13">
      <c r="B25" t="s">
        <v>2078</v>
      </c>
      <c r="C25" t="s">
        <v>2079</v>
      </c>
      <c r="D25" t="s">
        <v>123</v>
      </c>
      <c r="E25" t="s">
        <v>2080</v>
      </c>
      <c r="F25" t="s">
        <v>1424</v>
      </c>
      <c r="G25" t="s">
        <v>106</v>
      </c>
      <c r="H25" s="77">
        <v>2497.08</v>
      </c>
      <c r="I25" s="77">
        <v>100</v>
      </c>
      <c r="J25" s="77">
        <v>9.6112609199999994</v>
      </c>
      <c r="K25" s="78">
        <v>0</v>
      </c>
      <c r="L25" s="78">
        <v>8.9999999999999998E-4</v>
      </c>
      <c r="M25" s="78">
        <v>0</v>
      </c>
    </row>
    <row r="26" spans="2:13">
      <c r="B26" t="s">
        <v>2081</v>
      </c>
      <c r="C26" t="s">
        <v>2082</v>
      </c>
      <c r="D26" t="s">
        <v>123</v>
      </c>
      <c r="E26" t="s">
        <v>2083</v>
      </c>
      <c r="F26" t="s">
        <v>1424</v>
      </c>
      <c r="G26" t="s">
        <v>102</v>
      </c>
      <c r="H26" s="77">
        <v>249.6</v>
      </c>
      <c r="I26" s="77">
        <v>3904.375</v>
      </c>
      <c r="J26" s="77">
        <v>9.7453199999999995</v>
      </c>
      <c r="K26" s="78">
        <v>2.0000000000000001E-4</v>
      </c>
      <c r="L26" s="78">
        <v>1E-3</v>
      </c>
      <c r="M26" s="78">
        <v>0</v>
      </c>
    </row>
    <row r="27" spans="2:13">
      <c r="B27" t="s">
        <v>2084</v>
      </c>
      <c r="C27" t="s">
        <v>2085</v>
      </c>
      <c r="D27" t="s">
        <v>123</v>
      </c>
      <c r="E27" t="s">
        <v>2086</v>
      </c>
      <c r="F27" t="s">
        <v>1424</v>
      </c>
      <c r="G27" t="s">
        <v>106</v>
      </c>
      <c r="H27" s="77">
        <v>2497.08</v>
      </c>
      <c r="I27" s="77">
        <v>100</v>
      </c>
      <c r="J27" s="77">
        <v>9.6112609199999994</v>
      </c>
      <c r="K27" s="78">
        <v>0</v>
      </c>
      <c r="L27" s="78">
        <v>8.9999999999999998E-4</v>
      </c>
      <c r="M27" s="78">
        <v>0</v>
      </c>
    </row>
    <row r="28" spans="2:13">
      <c r="B28" t="s">
        <v>2087</v>
      </c>
      <c r="C28" t="s">
        <v>2088</v>
      </c>
      <c r="D28" t="s">
        <v>123</v>
      </c>
      <c r="E28">
        <v>520034505</v>
      </c>
      <c r="F28" t="s">
        <v>565</v>
      </c>
      <c r="G28" t="s">
        <v>102</v>
      </c>
      <c r="H28" s="77">
        <v>312781.38</v>
      </c>
      <c r="I28" s="77">
        <v>101.42276899999993</v>
      </c>
      <c r="J28" s="77">
        <v>317.23153651241199</v>
      </c>
      <c r="K28" s="78">
        <v>5.0000000000000001E-4</v>
      </c>
      <c r="L28" s="78">
        <v>3.1099999999999999E-2</v>
      </c>
      <c r="M28" s="78">
        <v>6.9999999999999999E-4</v>
      </c>
    </row>
    <row r="29" spans="2:13">
      <c r="B29" t="s">
        <v>2089</v>
      </c>
      <c r="C29" t="s">
        <v>2090</v>
      </c>
      <c r="D29" t="s">
        <v>123</v>
      </c>
      <c r="E29" t="s">
        <v>2091</v>
      </c>
      <c r="F29" t="s">
        <v>1439</v>
      </c>
      <c r="G29" t="s">
        <v>106</v>
      </c>
      <c r="H29" s="77">
        <v>1184.83</v>
      </c>
      <c r="I29" s="77">
        <v>824.19640000000049</v>
      </c>
      <c r="J29" s="77">
        <v>37.586740567355903</v>
      </c>
      <c r="K29" s="78">
        <v>1E-4</v>
      </c>
      <c r="L29" s="78">
        <v>3.7000000000000002E-3</v>
      </c>
      <c r="M29" s="78">
        <v>1E-4</v>
      </c>
    </row>
    <row r="30" spans="2:13">
      <c r="B30" t="s">
        <v>2092</v>
      </c>
      <c r="C30" t="s">
        <v>2093</v>
      </c>
      <c r="D30" t="s">
        <v>123</v>
      </c>
      <c r="E30" t="s">
        <v>2094</v>
      </c>
      <c r="F30" t="s">
        <v>1439</v>
      </c>
      <c r="G30" t="s">
        <v>106</v>
      </c>
      <c r="H30" s="77">
        <v>4397.59</v>
      </c>
      <c r="I30" s="77">
        <v>322.17919999999987</v>
      </c>
      <c r="J30" s="77">
        <v>54.5330949626467</v>
      </c>
      <c r="K30" s="78">
        <v>4.0000000000000002E-4</v>
      </c>
      <c r="L30" s="78">
        <v>5.4000000000000003E-3</v>
      </c>
      <c r="M30" s="78">
        <v>1E-4</v>
      </c>
    </row>
    <row r="31" spans="2:13">
      <c r="B31" t="s">
        <v>2095</v>
      </c>
      <c r="C31" t="s">
        <v>2096</v>
      </c>
      <c r="D31" t="s">
        <v>123</v>
      </c>
      <c r="E31" t="s">
        <v>2097</v>
      </c>
      <c r="F31" t="s">
        <v>1439</v>
      </c>
      <c r="G31" t="s">
        <v>106</v>
      </c>
      <c r="H31" s="77">
        <v>1700.1</v>
      </c>
      <c r="I31" s="77">
        <v>580.20000000000005</v>
      </c>
      <c r="J31" s="77">
        <v>37.966459789799998</v>
      </c>
      <c r="K31" s="78">
        <v>2.0000000000000001E-4</v>
      </c>
      <c r="L31" s="78">
        <v>3.7000000000000002E-3</v>
      </c>
      <c r="M31" s="78">
        <v>1E-4</v>
      </c>
    </row>
    <row r="32" spans="2:13">
      <c r="B32" t="s">
        <v>2098</v>
      </c>
      <c r="C32" t="s">
        <v>2099</v>
      </c>
      <c r="D32" t="s">
        <v>123</v>
      </c>
      <c r="E32" t="s">
        <v>2100</v>
      </c>
      <c r="F32" t="s">
        <v>1439</v>
      </c>
      <c r="G32" t="s">
        <v>106</v>
      </c>
      <c r="H32" s="77">
        <v>4250.33</v>
      </c>
      <c r="I32" s="77">
        <v>369.08189999999979</v>
      </c>
      <c r="J32" s="77">
        <v>60.380027874319197</v>
      </c>
      <c r="K32" s="78">
        <v>1E-4</v>
      </c>
      <c r="L32" s="78">
        <v>5.8999999999999999E-3</v>
      </c>
      <c r="M32" s="78">
        <v>1E-4</v>
      </c>
    </row>
    <row r="33" spans="2:13">
      <c r="B33" t="s">
        <v>2101</v>
      </c>
      <c r="C33" t="s">
        <v>2102</v>
      </c>
      <c r="D33" t="s">
        <v>123</v>
      </c>
      <c r="E33" t="s">
        <v>2103</v>
      </c>
      <c r="F33" t="s">
        <v>1439</v>
      </c>
      <c r="G33" t="s">
        <v>106</v>
      </c>
      <c r="H33" s="77">
        <v>26.41</v>
      </c>
      <c r="I33" s="77">
        <v>15266.78510000001</v>
      </c>
      <c r="J33" s="77">
        <v>15.5190061299586</v>
      </c>
      <c r="K33" s="78">
        <v>2.9999999999999997E-4</v>
      </c>
      <c r="L33" s="78">
        <v>1.5E-3</v>
      </c>
      <c r="M33" s="78">
        <v>0</v>
      </c>
    </row>
    <row r="34" spans="2:13">
      <c r="B34" t="s">
        <v>2104</v>
      </c>
      <c r="C34" t="s">
        <v>2105</v>
      </c>
      <c r="D34" t="s">
        <v>123</v>
      </c>
      <c r="E34" t="s">
        <v>2106</v>
      </c>
      <c r="F34" t="s">
        <v>1443</v>
      </c>
      <c r="G34" t="s">
        <v>106</v>
      </c>
      <c r="H34" s="77">
        <v>11209</v>
      </c>
      <c r="I34" s="77">
        <v>6.9478</v>
      </c>
      <c r="J34" s="77">
        <v>2.9975199937979999</v>
      </c>
      <c r="K34" s="78">
        <v>1E-4</v>
      </c>
      <c r="L34" s="78">
        <v>2.9999999999999997E-4</v>
      </c>
      <c r="M34" s="78">
        <v>0</v>
      </c>
    </row>
    <row r="35" spans="2:13">
      <c r="B35" t="s">
        <v>2107</v>
      </c>
      <c r="C35" t="s">
        <v>2108</v>
      </c>
      <c r="D35" t="s">
        <v>123</v>
      </c>
      <c r="E35" t="s">
        <v>2109</v>
      </c>
      <c r="F35" t="s">
        <v>489</v>
      </c>
      <c r="G35" t="s">
        <v>106</v>
      </c>
      <c r="H35" s="77">
        <v>1867.97</v>
      </c>
      <c r="I35" s="77">
        <v>1115.5499000000004</v>
      </c>
      <c r="J35" s="77">
        <v>80.205991110598504</v>
      </c>
      <c r="K35" s="78">
        <v>1E-4</v>
      </c>
      <c r="L35" s="78">
        <v>7.9000000000000008E-3</v>
      </c>
      <c r="M35" s="78">
        <v>2.0000000000000001E-4</v>
      </c>
    </row>
    <row r="36" spans="2:13">
      <c r="B36" s="79" t="s">
        <v>216</v>
      </c>
      <c r="C36" s="16"/>
      <c r="D36" s="16"/>
      <c r="E36" s="16"/>
      <c r="H36" s="81">
        <v>2416526.08</v>
      </c>
      <c r="J36" s="81">
        <v>8340.3995250450553</v>
      </c>
      <c r="L36" s="80">
        <v>0.81879999999999997</v>
      </c>
      <c r="M36" s="80">
        <v>1.9199999999999998E-2</v>
      </c>
    </row>
    <row r="37" spans="2:13">
      <c r="B37" s="79" t="s">
        <v>312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313</v>
      </c>
      <c r="C39" s="16"/>
      <c r="D39" s="16"/>
      <c r="E39" s="16"/>
      <c r="H39" s="81">
        <v>2416526.08</v>
      </c>
      <c r="J39" s="81">
        <v>8340.3995250450553</v>
      </c>
      <c r="L39" s="80">
        <v>0.81879999999999997</v>
      </c>
      <c r="M39" s="80">
        <v>1.9199999999999998E-2</v>
      </c>
    </row>
    <row r="40" spans="2:13">
      <c r="B40" t="s">
        <v>2110</v>
      </c>
      <c r="C40" t="s">
        <v>2111</v>
      </c>
      <c r="D40" t="s">
        <v>123</v>
      </c>
      <c r="E40"/>
      <c r="F40" t="s">
        <v>970</v>
      </c>
      <c r="G40" t="s">
        <v>106</v>
      </c>
      <c r="H40" s="77">
        <v>214.11</v>
      </c>
      <c r="I40" s="77">
        <v>14777.717699999996</v>
      </c>
      <c r="J40" s="77">
        <v>121.784559193392</v>
      </c>
      <c r="K40" s="78">
        <v>0</v>
      </c>
      <c r="L40" s="78">
        <v>1.2E-2</v>
      </c>
      <c r="M40" s="78">
        <v>2.9999999999999997E-4</v>
      </c>
    </row>
    <row r="41" spans="2:13">
      <c r="B41" t="s">
        <v>2112</v>
      </c>
      <c r="C41" t="s">
        <v>2113</v>
      </c>
      <c r="D41" t="s">
        <v>123</v>
      </c>
      <c r="E41"/>
      <c r="F41" t="s">
        <v>970</v>
      </c>
      <c r="G41" t="s">
        <v>106</v>
      </c>
      <c r="H41" s="77">
        <v>44484.93</v>
      </c>
      <c r="I41" s="77">
        <v>94.301700000000181</v>
      </c>
      <c r="J41" s="77">
        <v>161.46572410493499</v>
      </c>
      <c r="K41" s="78">
        <v>0</v>
      </c>
      <c r="L41" s="78">
        <v>1.5900000000000001E-2</v>
      </c>
      <c r="M41" s="78">
        <v>4.0000000000000002E-4</v>
      </c>
    </row>
    <row r="42" spans="2:13">
      <c r="B42" t="s">
        <v>2114</v>
      </c>
      <c r="C42" t="s">
        <v>2115</v>
      </c>
      <c r="D42" t="s">
        <v>123</v>
      </c>
      <c r="E42"/>
      <c r="F42" t="s">
        <v>912</v>
      </c>
      <c r="G42" t="s">
        <v>110</v>
      </c>
      <c r="H42" s="77">
        <v>32219</v>
      </c>
      <c r="I42" s="77">
        <v>100</v>
      </c>
      <c r="J42" s="77">
        <v>130.72859249999999</v>
      </c>
      <c r="K42" s="78">
        <v>4.0000000000000002E-4</v>
      </c>
      <c r="L42" s="78">
        <v>1.2800000000000001E-2</v>
      </c>
      <c r="M42" s="78">
        <v>2.9999999999999997E-4</v>
      </c>
    </row>
    <row r="43" spans="2:13">
      <c r="B43" t="s">
        <v>2116</v>
      </c>
      <c r="C43" t="s">
        <v>2117</v>
      </c>
      <c r="D43" t="s">
        <v>123</v>
      </c>
      <c r="E43"/>
      <c r="F43" t="s">
        <v>912</v>
      </c>
      <c r="G43" t="s">
        <v>110</v>
      </c>
      <c r="H43" s="77">
        <v>80822.100000000006</v>
      </c>
      <c r="I43" s="77">
        <v>83.509800000000155</v>
      </c>
      <c r="J43" s="77">
        <v>273.85842277198401</v>
      </c>
      <c r="K43" s="78">
        <v>1.1999999999999999E-3</v>
      </c>
      <c r="L43" s="78">
        <v>2.69E-2</v>
      </c>
      <c r="M43" s="78">
        <v>5.9999999999999995E-4</v>
      </c>
    </row>
    <row r="44" spans="2:13">
      <c r="B44" t="s">
        <v>2118</v>
      </c>
      <c r="C44" t="s">
        <v>2119</v>
      </c>
      <c r="D44" t="s">
        <v>123</v>
      </c>
      <c r="E44"/>
      <c r="F44" t="s">
        <v>912</v>
      </c>
      <c r="G44" t="s">
        <v>110</v>
      </c>
      <c r="H44" s="77">
        <v>29415.43</v>
      </c>
      <c r="I44" s="77">
        <v>63.360499999999981</v>
      </c>
      <c r="J44" s="77">
        <v>75.622725503296095</v>
      </c>
      <c r="K44" s="78">
        <v>1.1000000000000001E-3</v>
      </c>
      <c r="L44" s="78">
        <v>7.4000000000000003E-3</v>
      </c>
      <c r="M44" s="78">
        <v>2.0000000000000001E-4</v>
      </c>
    </row>
    <row r="45" spans="2:13">
      <c r="B45" t="s">
        <v>2120</v>
      </c>
      <c r="C45" t="s">
        <v>2121</v>
      </c>
      <c r="D45" t="s">
        <v>123</v>
      </c>
      <c r="E45"/>
      <c r="F45" t="s">
        <v>912</v>
      </c>
      <c r="G45" t="s">
        <v>110</v>
      </c>
      <c r="H45" s="77">
        <v>13850.79</v>
      </c>
      <c r="I45" s="77">
        <v>100</v>
      </c>
      <c r="J45" s="77">
        <v>56.199580425000001</v>
      </c>
      <c r="K45" s="78">
        <v>1.6999999999999999E-3</v>
      </c>
      <c r="L45" s="78">
        <v>5.4999999999999997E-3</v>
      </c>
      <c r="M45" s="78">
        <v>1E-4</v>
      </c>
    </row>
    <row r="46" spans="2:13">
      <c r="B46" t="s">
        <v>2122</v>
      </c>
      <c r="C46" t="s">
        <v>2123</v>
      </c>
      <c r="D46" t="s">
        <v>123</v>
      </c>
      <c r="E46"/>
      <c r="F46" t="s">
        <v>912</v>
      </c>
      <c r="G46" t="s">
        <v>106</v>
      </c>
      <c r="H46" s="77">
        <v>180057.95</v>
      </c>
      <c r="I46" s="77">
        <v>218.58119999999934</v>
      </c>
      <c r="J46" s="77">
        <v>1514.86181422298</v>
      </c>
      <c r="K46" s="78">
        <v>4.0000000000000002E-4</v>
      </c>
      <c r="L46" s="78">
        <v>0.1487</v>
      </c>
      <c r="M46" s="78">
        <v>3.5000000000000001E-3</v>
      </c>
    </row>
    <row r="47" spans="2:13">
      <c r="B47" t="s">
        <v>2124</v>
      </c>
      <c r="C47" t="s">
        <v>2125</v>
      </c>
      <c r="D47" t="s">
        <v>123</v>
      </c>
      <c r="E47"/>
      <c r="F47" t="s">
        <v>912</v>
      </c>
      <c r="G47" t="s">
        <v>106</v>
      </c>
      <c r="H47" s="77">
        <v>173373.18</v>
      </c>
      <c r="I47" s="77">
        <v>96.480899999999949</v>
      </c>
      <c r="J47" s="77">
        <v>643.82994502266399</v>
      </c>
      <c r="K47" s="78">
        <v>1.2999999999999999E-3</v>
      </c>
      <c r="L47" s="78">
        <v>6.3200000000000006E-2</v>
      </c>
      <c r="M47" s="78">
        <v>1.5E-3</v>
      </c>
    </row>
    <row r="48" spans="2:13">
      <c r="B48" t="s">
        <v>2126</v>
      </c>
      <c r="C48" t="s">
        <v>2127</v>
      </c>
      <c r="D48" t="s">
        <v>123</v>
      </c>
      <c r="E48"/>
      <c r="F48" t="s">
        <v>912</v>
      </c>
      <c r="G48" t="s">
        <v>106</v>
      </c>
      <c r="H48" s="77">
        <v>16978.53</v>
      </c>
      <c r="I48" s="77">
        <v>100</v>
      </c>
      <c r="J48" s="77">
        <v>65.350361969999994</v>
      </c>
      <c r="K48" s="78">
        <v>8.0000000000000004E-4</v>
      </c>
      <c r="L48" s="78">
        <v>6.4000000000000003E-3</v>
      </c>
      <c r="M48" s="78">
        <v>2.0000000000000001E-4</v>
      </c>
    </row>
    <row r="49" spans="2:13">
      <c r="B49" t="s">
        <v>2128</v>
      </c>
      <c r="C49" t="s">
        <v>2129</v>
      </c>
      <c r="D49" t="s">
        <v>123</v>
      </c>
      <c r="E49"/>
      <c r="F49" t="s">
        <v>912</v>
      </c>
      <c r="G49" t="s">
        <v>106</v>
      </c>
      <c r="H49" s="77">
        <v>300618.71000000002</v>
      </c>
      <c r="I49" s="77">
        <v>142.97959999999975</v>
      </c>
      <c r="J49" s="77">
        <v>1654.3903785410801</v>
      </c>
      <c r="K49" s="78">
        <v>2.9999999999999997E-4</v>
      </c>
      <c r="L49" s="78">
        <v>0.16239999999999999</v>
      </c>
      <c r="M49" s="78">
        <v>3.8E-3</v>
      </c>
    </row>
    <row r="50" spans="2:13">
      <c r="B50" t="s">
        <v>2130</v>
      </c>
      <c r="C50" t="s">
        <v>2131</v>
      </c>
      <c r="D50" t="s">
        <v>123</v>
      </c>
      <c r="E50"/>
      <c r="F50" t="s">
        <v>924</v>
      </c>
      <c r="G50" t="s">
        <v>106</v>
      </c>
      <c r="H50" s="77">
        <v>1386.23</v>
      </c>
      <c r="I50" s="77">
        <v>2257.4877000000038</v>
      </c>
      <c r="J50" s="77">
        <v>120.45049724154001</v>
      </c>
      <c r="K50" s="78">
        <v>0</v>
      </c>
      <c r="L50" s="78">
        <v>1.18E-2</v>
      </c>
      <c r="M50" s="78">
        <v>2.9999999999999997E-4</v>
      </c>
    </row>
    <row r="51" spans="2:13">
      <c r="B51" t="s">
        <v>2132</v>
      </c>
      <c r="C51" t="s">
        <v>2133</v>
      </c>
      <c r="D51" t="s">
        <v>123</v>
      </c>
      <c r="E51"/>
      <c r="F51" t="s">
        <v>924</v>
      </c>
      <c r="G51" t="s">
        <v>106</v>
      </c>
      <c r="H51" s="77">
        <v>1718.86</v>
      </c>
      <c r="I51" s="77">
        <v>2472.2509999999938</v>
      </c>
      <c r="J51" s="77">
        <v>163.561459590071</v>
      </c>
      <c r="K51" s="78">
        <v>0</v>
      </c>
      <c r="L51" s="78">
        <v>1.61E-2</v>
      </c>
      <c r="M51" s="78">
        <v>4.0000000000000002E-4</v>
      </c>
    </row>
    <row r="52" spans="2:13">
      <c r="B52" t="s">
        <v>2134</v>
      </c>
      <c r="C52" t="s">
        <v>2135</v>
      </c>
      <c r="D52" t="s">
        <v>123</v>
      </c>
      <c r="E52"/>
      <c r="F52" t="s">
        <v>952</v>
      </c>
      <c r="G52" t="s">
        <v>106</v>
      </c>
      <c r="H52" s="77">
        <v>1089.1500000000001</v>
      </c>
      <c r="I52" s="77">
        <v>11056.168</v>
      </c>
      <c r="J52" s="77">
        <v>463.48985876842801</v>
      </c>
      <c r="K52" s="78">
        <v>6.9999999999999999E-4</v>
      </c>
      <c r="L52" s="78">
        <v>4.5499999999999999E-2</v>
      </c>
      <c r="M52" s="78">
        <v>1.1000000000000001E-3</v>
      </c>
    </row>
    <row r="53" spans="2:13">
      <c r="B53" t="s">
        <v>2136</v>
      </c>
      <c r="C53" t="s">
        <v>2137</v>
      </c>
      <c r="D53" t="s">
        <v>123</v>
      </c>
      <c r="E53"/>
      <c r="F53" t="s">
        <v>952</v>
      </c>
      <c r="G53" t="s">
        <v>110</v>
      </c>
      <c r="H53" s="77">
        <v>26823.81</v>
      </c>
      <c r="I53" s="77">
        <v>97.475800000000135</v>
      </c>
      <c r="J53" s="77">
        <v>106.090330146729</v>
      </c>
      <c r="K53" s="78">
        <v>1E-3</v>
      </c>
      <c r="L53" s="78">
        <v>1.04E-2</v>
      </c>
      <c r="M53" s="78">
        <v>2.0000000000000001E-4</v>
      </c>
    </row>
    <row r="54" spans="2:13">
      <c r="B54" t="s">
        <v>2138</v>
      </c>
      <c r="C54" t="s">
        <v>2139</v>
      </c>
      <c r="D54" t="s">
        <v>123</v>
      </c>
      <c r="E54"/>
      <c r="F54" t="s">
        <v>952</v>
      </c>
      <c r="G54" t="s">
        <v>106</v>
      </c>
      <c r="H54" s="77">
        <v>1219.28</v>
      </c>
      <c r="I54" s="77">
        <v>11369.545599999994</v>
      </c>
      <c r="J54" s="77">
        <v>533.57376643237603</v>
      </c>
      <c r="K54" s="78">
        <v>8.0000000000000004E-4</v>
      </c>
      <c r="L54" s="78">
        <v>5.2400000000000002E-2</v>
      </c>
      <c r="M54" s="78">
        <v>1.1999999999999999E-3</v>
      </c>
    </row>
    <row r="55" spans="2:13">
      <c r="B55" t="s">
        <v>2140</v>
      </c>
      <c r="C55" t="s">
        <v>2141</v>
      </c>
      <c r="D55" t="s">
        <v>123</v>
      </c>
      <c r="E55"/>
      <c r="F55" t="s">
        <v>952</v>
      </c>
      <c r="G55" t="s">
        <v>106</v>
      </c>
      <c r="H55" s="77">
        <v>118316.54</v>
      </c>
      <c r="I55" s="77">
        <v>86.886099999999985</v>
      </c>
      <c r="J55" s="77">
        <v>395.67961432735802</v>
      </c>
      <c r="K55" s="78">
        <v>1.4E-3</v>
      </c>
      <c r="L55" s="78">
        <v>3.8800000000000001E-2</v>
      </c>
      <c r="M55" s="78">
        <v>8.9999999999999998E-4</v>
      </c>
    </row>
    <row r="56" spans="2:13">
      <c r="B56" t="s">
        <v>2142</v>
      </c>
      <c r="C56" t="s">
        <v>2143</v>
      </c>
      <c r="D56" t="s">
        <v>123</v>
      </c>
      <c r="E56"/>
      <c r="F56" t="s">
        <v>952</v>
      </c>
      <c r="G56" t="s">
        <v>106</v>
      </c>
      <c r="H56" s="77">
        <v>91373.69</v>
      </c>
      <c r="I56" s="77">
        <v>111.63989999999994</v>
      </c>
      <c r="J56" s="77">
        <v>392.634550651751</v>
      </c>
      <c r="K56" s="78">
        <v>8.9999999999999998E-4</v>
      </c>
      <c r="L56" s="78">
        <v>3.85E-2</v>
      </c>
      <c r="M56" s="78">
        <v>8.9999999999999998E-4</v>
      </c>
    </row>
    <row r="57" spans="2:13">
      <c r="B57" t="s">
        <v>2144</v>
      </c>
      <c r="C57" t="s">
        <v>2145</v>
      </c>
      <c r="D57" t="s">
        <v>123</v>
      </c>
      <c r="E57"/>
      <c r="F57" t="s">
        <v>952</v>
      </c>
      <c r="G57" t="s">
        <v>106</v>
      </c>
      <c r="H57" s="77">
        <v>218922.56</v>
      </c>
      <c r="I57" s="77">
        <v>90.118699999999961</v>
      </c>
      <c r="J57" s="77">
        <v>759.369845387993</v>
      </c>
      <c r="K57" s="78">
        <v>6.9999999999999999E-4</v>
      </c>
      <c r="L57" s="78">
        <v>7.46E-2</v>
      </c>
      <c r="M57" s="78">
        <v>1.8E-3</v>
      </c>
    </row>
    <row r="58" spans="2:13">
      <c r="B58" t="s">
        <v>2146</v>
      </c>
      <c r="C58" t="s">
        <v>2147</v>
      </c>
      <c r="D58" t="s">
        <v>123</v>
      </c>
      <c r="E58"/>
      <c r="F58" t="s">
        <v>1003</v>
      </c>
      <c r="G58" t="s">
        <v>106</v>
      </c>
      <c r="H58" s="77">
        <v>751.11</v>
      </c>
      <c r="I58" s="77">
        <v>4245.3094999999985</v>
      </c>
      <c r="J58" s="77">
        <v>122.73284816979699</v>
      </c>
      <c r="K58" s="78">
        <v>0</v>
      </c>
      <c r="L58" s="78">
        <v>1.2E-2</v>
      </c>
      <c r="M58" s="78">
        <v>2.9999999999999997E-4</v>
      </c>
    </row>
    <row r="59" spans="2:13">
      <c r="B59" t="s">
        <v>2148</v>
      </c>
      <c r="C59" t="s">
        <v>2149</v>
      </c>
      <c r="D59" t="s">
        <v>123</v>
      </c>
      <c r="E59"/>
      <c r="F59" t="s">
        <v>1003</v>
      </c>
      <c r="G59" t="s">
        <v>106</v>
      </c>
      <c r="H59" s="77">
        <v>2237.2199999999998</v>
      </c>
      <c r="I59" s="77">
        <v>3362.7688000000044</v>
      </c>
      <c r="J59" s="77">
        <v>289.57003163118901</v>
      </c>
      <c r="K59" s="78">
        <v>1E-4</v>
      </c>
      <c r="L59" s="78">
        <v>2.8400000000000002E-2</v>
      </c>
      <c r="M59" s="78">
        <v>6.9999999999999999E-4</v>
      </c>
    </row>
    <row r="60" spans="2:13">
      <c r="B60" t="s">
        <v>2150</v>
      </c>
      <c r="C60" t="s">
        <v>2151</v>
      </c>
      <c r="D60" t="s">
        <v>123</v>
      </c>
      <c r="E60"/>
      <c r="F60" t="s">
        <v>1400</v>
      </c>
      <c r="G60" t="s">
        <v>102</v>
      </c>
      <c r="H60" s="77">
        <v>85578</v>
      </c>
      <c r="I60" s="77">
        <v>183</v>
      </c>
      <c r="J60" s="77">
        <v>156.60774000000001</v>
      </c>
      <c r="K60" s="78">
        <v>1E-4</v>
      </c>
      <c r="L60" s="78">
        <v>1.54E-2</v>
      </c>
      <c r="M60" s="78">
        <v>4.0000000000000002E-4</v>
      </c>
    </row>
    <row r="61" spans="2:13">
      <c r="B61" t="s">
        <v>2152</v>
      </c>
      <c r="C61" t="s">
        <v>2153</v>
      </c>
      <c r="D61" t="s">
        <v>123</v>
      </c>
      <c r="E61"/>
      <c r="F61" t="s">
        <v>610</v>
      </c>
      <c r="G61" t="s">
        <v>106</v>
      </c>
      <c r="H61" s="77">
        <v>989966.2</v>
      </c>
      <c r="I61" s="77">
        <v>1E-4</v>
      </c>
      <c r="J61" s="77">
        <v>3.8103799038000001E-3</v>
      </c>
      <c r="K61" s="78">
        <v>2.0000000000000001E-4</v>
      </c>
      <c r="L61" s="78">
        <v>0</v>
      </c>
      <c r="M61" s="78">
        <v>0</v>
      </c>
    </row>
    <row r="62" spans="2:13">
      <c r="B62" t="s">
        <v>2154</v>
      </c>
      <c r="C62" t="s">
        <v>2155</v>
      </c>
      <c r="D62" t="s">
        <v>123</v>
      </c>
      <c r="E62"/>
      <c r="F62" t="s">
        <v>1439</v>
      </c>
      <c r="G62" t="s">
        <v>106</v>
      </c>
      <c r="H62" s="77">
        <v>5108.7</v>
      </c>
      <c r="I62" s="77">
        <v>704.57379999999796</v>
      </c>
      <c r="J62" s="77">
        <v>138.54306806258899</v>
      </c>
      <c r="K62" s="78">
        <v>0</v>
      </c>
      <c r="L62" s="78">
        <v>1.3599999999999999E-2</v>
      </c>
      <c r="M62" s="78">
        <v>2.9999999999999997E-4</v>
      </c>
    </row>
    <row r="63" spans="2:13">
      <c r="B63" t="s">
        <v>218</v>
      </c>
      <c r="C63" s="16"/>
      <c r="D63" s="16"/>
      <c r="E63" s="16"/>
    </row>
    <row r="64" spans="2:13">
      <c r="B64" t="s">
        <v>306</v>
      </c>
      <c r="C64" s="16"/>
      <c r="D64" s="16"/>
      <c r="E64" s="16"/>
    </row>
    <row r="65" spans="2:5">
      <c r="B65" t="s">
        <v>307</v>
      </c>
      <c r="C65" s="16"/>
      <c r="D65" s="16"/>
      <c r="E65" s="16"/>
    </row>
    <row r="66" spans="2:5">
      <c r="B66" t="s">
        <v>308</v>
      </c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5" workbookViewId="0">
      <selection activeCell="E143" sqref="E1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2484</v>
      </c>
    </row>
    <row r="3" spans="2:55" s="1" customFormat="1">
      <c r="B3" s="2" t="s">
        <v>2</v>
      </c>
      <c r="C3" s="26" t="s">
        <v>2485</v>
      </c>
    </row>
    <row r="4" spans="2:55" s="1" customFormat="1">
      <c r="B4" s="2" t="s">
        <v>3</v>
      </c>
      <c r="C4" s="83" t="s">
        <v>196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13005395.414000001</v>
      </c>
      <c r="G11" s="7"/>
      <c r="H11" s="75">
        <v>44694.813927754389</v>
      </c>
      <c r="I11" s="7"/>
      <c r="J11" s="76">
        <v>1</v>
      </c>
      <c r="K11" s="76">
        <v>0.1031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1938484.56</v>
      </c>
      <c r="H12" s="81">
        <v>3413.6247895235242</v>
      </c>
      <c r="J12" s="80">
        <v>7.6399999999999996E-2</v>
      </c>
      <c r="K12" s="80">
        <v>7.9000000000000008E-3</v>
      </c>
    </row>
    <row r="13" spans="2:55">
      <c r="B13" s="79" t="s">
        <v>2156</v>
      </c>
      <c r="C13" s="16"/>
      <c r="F13" s="81">
        <v>109374.51</v>
      </c>
      <c r="H13" s="81">
        <v>443.55732917882148</v>
      </c>
      <c r="J13" s="80">
        <v>9.9000000000000008E-3</v>
      </c>
      <c r="K13" s="80">
        <v>1E-3</v>
      </c>
    </row>
    <row r="14" spans="2:55">
      <c r="B14" t="s">
        <v>2157</v>
      </c>
      <c r="C14" t="s">
        <v>2158</v>
      </c>
      <c r="D14" t="s">
        <v>106</v>
      </c>
      <c r="E14" s="87">
        <v>44560</v>
      </c>
      <c r="F14" s="77">
        <v>4013.31</v>
      </c>
      <c r="G14" s="77">
        <v>102.71589999999993</v>
      </c>
      <c r="H14" s="77">
        <v>15.8667615147302</v>
      </c>
      <c r="I14" s="78">
        <v>0</v>
      </c>
      <c r="J14" s="78">
        <v>4.0000000000000002E-4</v>
      </c>
      <c r="K14" s="78">
        <v>0</v>
      </c>
      <c r="W14" s="92"/>
    </row>
    <row r="15" spans="2:55">
      <c r="B15" t="s">
        <v>2159</v>
      </c>
      <c r="C15" t="s">
        <v>2160</v>
      </c>
      <c r="D15" t="s">
        <v>106</v>
      </c>
      <c r="E15" s="87">
        <v>44621</v>
      </c>
      <c r="F15" s="77">
        <v>7221.63</v>
      </c>
      <c r="G15" s="77">
        <v>80.816400000000073</v>
      </c>
      <c r="H15" s="77">
        <v>22.463770079794699</v>
      </c>
      <c r="I15" s="78">
        <v>0</v>
      </c>
      <c r="J15" s="78">
        <v>5.0000000000000001E-4</v>
      </c>
      <c r="K15" s="78">
        <v>1E-4</v>
      </c>
      <c r="W15" s="92"/>
    </row>
    <row r="16" spans="2:55">
      <c r="B16" t="s">
        <v>2161</v>
      </c>
      <c r="C16" t="s">
        <v>2162</v>
      </c>
      <c r="D16" t="s">
        <v>106</v>
      </c>
      <c r="E16" s="87">
        <v>44581</v>
      </c>
      <c r="F16" s="77">
        <v>2026.57</v>
      </c>
      <c r="G16" s="77">
        <v>111.79519999999999</v>
      </c>
      <c r="H16" s="77">
        <v>8.7203251328793598</v>
      </c>
      <c r="I16" s="78">
        <v>0</v>
      </c>
      <c r="J16" s="78">
        <v>2.0000000000000001E-4</v>
      </c>
      <c r="K16" s="78">
        <v>0</v>
      </c>
      <c r="W16" s="92"/>
    </row>
    <row r="17" spans="2:23">
      <c r="B17" t="s">
        <v>2163</v>
      </c>
      <c r="C17" t="s">
        <v>2164</v>
      </c>
      <c r="D17" t="s">
        <v>106</v>
      </c>
      <c r="E17" s="87">
        <v>44279</v>
      </c>
      <c r="F17" s="77">
        <v>7397.39</v>
      </c>
      <c r="G17" s="77">
        <v>101.11690000000003</v>
      </c>
      <c r="H17" s="77">
        <v>28.7905640668546</v>
      </c>
      <c r="I17" s="78">
        <v>8.0000000000000004E-4</v>
      </c>
      <c r="J17" s="78">
        <v>5.9999999999999995E-4</v>
      </c>
      <c r="K17" s="78">
        <v>1E-4</v>
      </c>
      <c r="W17" s="92"/>
    </row>
    <row r="18" spans="2:23">
      <c r="B18" t="s">
        <v>2165</v>
      </c>
      <c r="C18" t="s">
        <v>2166</v>
      </c>
      <c r="D18" t="s">
        <v>106</v>
      </c>
      <c r="E18" s="87">
        <v>44196</v>
      </c>
      <c r="F18" s="77">
        <v>68794</v>
      </c>
      <c r="G18" s="77">
        <v>109.684</v>
      </c>
      <c r="H18" s="77">
        <v>290.43018618503999</v>
      </c>
      <c r="I18" s="78">
        <v>8.0000000000000004E-4</v>
      </c>
      <c r="J18" s="78">
        <v>6.4999999999999997E-3</v>
      </c>
      <c r="K18" s="78">
        <v>6.9999999999999999E-4</v>
      </c>
      <c r="W18" s="92"/>
    </row>
    <row r="19" spans="2:23">
      <c r="B19" t="s">
        <v>2167</v>
      </c>
      <c r="C19" t="s">
        <v>2168</v>
      </c>
      <c r="D19" t="s">
        <v>106</v>
      </c>
      <c r="E19" s="87">
        <v>44257</v>
      </c>
      <c r="F19" s="77">
        <v>19921.61</v>
      </c>
      <c r="G19" s="77">
        <v>100.79220000000002</v>
      </c>
      <c r="H19" s="77">
        <v>77.285722199522596</v>
      </c>
      <c r="I19" s="78">
        <v>2.2000000000000001E-3</v>
      </c>
      <c r="J19" s="78">
        <v>1.6999999999999999E-3</v>
      </c>
      <c r="K19" s="78">
        <v>2.0000000000000001E-4</v>
      </c>
    </row>
    <row r="20" spans="2:23">
      <c r="B20" s="79" t="s">
        <v>2169</v>
      </c>
      <c r="C20" s="16"/>
      <c r="F20" s="81">
        <v>25.02</v>
      </c>
      <c r="H20" s="81">
        <v>60.95178011598</v>
      </c>
      <c r="J20" s="80">
        <v>1.4E-3</v>
      </c>
      <c r="K20" s="80">
        <v>1E-4</v>
      </c>
    </row>
    <row r="21" spans="2:23">
      <c r="B21" t="s">
        <v>2170</v>
      </c>
      <c r="C21" t="s">
        <v>2171</v>
      </c>
      <c r="D21" t="s">
        <v>106</v>
      </c>
      <c r="E21" s="87">
        <v>45103</v>
      </c>
      <c r="F21" s="77">
        <v>2.38</v>
      </c>
      <c r="G21" s="77">
        <v>126356.95</v>
      </c>
      <c r="H21" s="77">
        <v>11.57508003309</v>
      </c>
      <c r="I21" s="78">
        <v>0</v>
      </c>
      <c r="J21" s="78">
        <v>2.9999999999999997E-4</v>
      </c>
      <c r="K21" s="78">
        <v>0</v>
      </c>
      <c r="W21" s="92"/>
    </row>
    <row r="22" spans="2:23">
      <c r="B22" t="s">
        <v>2172</v>
      </c>
      <c r="C22" t="s">
        <v>2173</v>
      </c>
      <c r="D22" t="s">
        <v>102</v>
      </c>
      <c r="E22" s="87">
        <v>45158</v>
      </c>
      <c r="F22" s="77">
        <v>19.77</v>
      </c>
      <c r="G22" s="77">
        <v>179087.5435</v>
      </c>
      <c r="H22" s="77">
        <v>35.405607349950003</v>
      </c>
      <c r="I22" s="78">
        <v>0</v>
      </c>
      <c r="J22" s="78">
        <v>8.0000000000000004E-4</v>
      </c>
      <c r="K22" s="78">
        <v>1E-4</v>
      </c>
      <c r="W22" s="92"/>
    </row>
    <row r="23" spans="2:23">
      <c r="B23" t="s">
        <v>2174</v>
      </c>
      <c r="C23" t="s">
        <v>2175</v>
      </c>
      <c r="D23" t="s">
        <v>106</v>
      </c>
      <c r="E23" s="87">
        <v>45103</v>
      </c>
      <c r="F23" s="77">
        <v>2.87</v>
      </c>
      <c r="G23" s="77">
        <v>126473.8</v>
      </c>
      <c r="H23" s="77">
        <v>13.971092732940001</v>
      </c>
      <c r="I23" s="78">
        <v>0</v>
      </c>
      <c r="J23" s="78">
        <v>2.9999999999999997E-4</v>
      </c>
      <c r="K23" s="78">
        <v>0</v>
      </c>
      <c r="W23" s="92"/>
    </row>
    <row r="24" spans="2:23">
      <c r="B24" s="79" t="s">
        <v>2176</v>
      </c>
      <c r="C24" s="16"/>
      <c r="F24" s="81">
        <v>285506.38</v>
      </c>
      <c r="H24" s="81">
        <v>275.868758115189</v>
      </c>
      <c r="J24" s="80">
        <v>6.1999999999999998E-3</v>
      </c>
      <c r="K24" s="80">
        <v>5.9999999999999995E-4</v>
      </c>
    </row>
    <row r="25" spans="2:23">
      <c r="B25" t="s">
        <v>2177</v>
      </c>
      <c r="C25" t="s">
        <v>2178</v>
      </c>
      <c r="D25" t="s">
        <v>102</v>
      </c>
      <c r="E25" s="87">
        <v>44655</v>
      </c>
      <c r="F25" s="77">
        <v>285506.38</v>
      </c>
      <c r="G25" s="77">
        <v>96.624376000000069</v>
      </c>
      <c r="H25" s="77">
        <v>275.868758115189</v>
      </c>
      <c r="I25" s="78">
        <v>1E-3</v>
      </c>
      <c r="J25" s="78">
        <v>6.1999999999999998E-3</v>
      </c>
      <c r="K25" s="78">
        <v>5.9999999999999995E-4</v>
      </c>
      <c r="W25" s="92"/>
    </row>
    <row r="26" spans="2:23">
      <c r="B26" s="79" t="s">
        <v>2179</v>
      </c>
      <c r="C26" s="16"/>
      <c r="F26" s="81">
        <v>1543578.65</v>
      </c>
      <c r="H26" s="81">
        <v>2633.2469221135339</v>
      </c>
      <c r="J26" s="80">
        <v>5.8900000000000001E-2</v>
      </c>
      <c r="K26" s="80">
        <v>6.1000000000000004E-3</v>
      </c>
    </row>
    <row r="27" spans="2:23">
      <c r="B27" t="s">
        <v>2180</v>
      </c>
      <c r="C27" t="s">
        <v>2181</v>
      </c>
      <c r="D27" t="s">
        <v>102</v>
      </c>
      <c r="E27" s="87">
        <v>44166</v>
      </c>
      <c r="F27" s="77">
        <v>363270.58</v>
      </c>
      <c r="G27" s="77">
        <v>50.583084999999997</v>
      </c>
      <c r="H27" s="77">
        <v>183.75346626139299</v>
      </c>
      <c r="I27" s="78">
        <v>8.9999999999999998E-4</v>
      </c>
      <c r="J27" s="78">
        <v>4.1000000000000003E-3</v>
      </c>
      <c r="K27" s="78">
        <v>4.0000000000000002E-4</v>
      </c>
      <c r="W27" s="92"/>
    </row>
    <row r="28" spans="2:23">
      <c r="B28" t="s">
        <v>2182</v>
      </c>
      <c r="C28" t="s">
        <v>2183</v>
      </c>
      <c r="D28" t="s">
        <v>102</v>
      </c>
      <c r="E28" s="87">
        <v>44048</v>
      </c>
      <c r="F28" s="77">
        <v>291917.74</v>
      </c>
      <c r="G28" s="77">
        <v>139.68743400000014</v>
      </c>
      <c r="H28" s="77">
        <v>407.77240039679202</v>
      </c>
      <c r="I28" s="78">
        <v>4.0000000000000002E-4</v>
      </c>
      <c r="J28" s="78">
        <v>9.1000000000000004E-3</v>
      </c>
      <c r="K28" s="78">
        <v>8.9999999999999998E-4</v>
      </c>
      <c r="W28" s="92"/>
    </row>
    <row r="29" spans="2:23">
      <c r="B29" t="s">
        <v>2184</v>
      </c>
      <c r="C29" t="s">
        <v>2185</v>
      </c>
      <c r="D29" t="s">
        <v>106</v>
      </c>
      <c r="E29" s="87">
        <v>44759</v>
      </c>
      <c r="F29" s="77">
        <v>17754.29</v>
      </c>
      <c r="G29" s="77">
        <v>100.87829999999995</v>
      </c>
      <c r="H29" s="77">
        <v>68.936459600990403</v>
      </c>
      <c r="I29" s="78">
        <v>1.9E-3</v>
      </c>
      <c r="J29" s="78">
        <v>1.5E-3</v>
      </c>
      <c r="K29" s="78">
        <v>2.0000000000000001E-4</v>
      </c>
    </row>
    <row r="30" spans="2:23">
      <c r="B30" t="s">
        <v>2186</v>
      </c>
      <c r="C30" t="s">
        <v>2187</v>
      </c>
      <c r="D30" t="s">
        <v>110</v>
      </c>
      <c r="E30" s="87">
        <v>44743</v>
      </c>
      <c r="F30" s="77">
        <v>8989.8799999999992</v>
      </c>
      <c r="G30" s="77">
        <v>92.325100000000006</v>
      </c>
      <c r="H30" s="77">
        <v>33.6769079522631</v>
      </c>
      <c r="I30" s="78">
        <v>0</v>
      </c>
      <c r="J30" s="78">
        <v>8.0000000000000004E-4</v>
      </c>
      <c r="K30" s="78">
        <v>1E-4</v>
      </c>
      <c r="W30" s="92"/>
    </row>
    <row r="31" spans="2:23">
      <c r="B31" t="s">
        <v>2188</v>
      </c>
      <c r="C31" t="s">
        <v>2189</v>
      </c>
      <c r="D31" t="s">
        <v>102</v>
      </c>
      <c r="E31" s="87">
        <v>44317</v>
      </c>
      <c r="F31" s="77">
        <v>291422</v>
      </c>
      <c r="G31" s="77">
        <v>105.353357</v>
      </c>
      <c r="H31" s="77">
        <v>307.02286003654001</v>
      </c>
      <c r="I31" s="78">
        <v>1E-4</v>
      </c>
      <c r="J31" s="78">
        <v>6.8999999999999999E-3</v>
      </c>
      <c r="K31" s="78">
        <v>6.9999999999999999E-4</v>
      </c>
      <c r="W31" s="92"/>
    </row>
    <row r="32" spans="2:23">
      <c r="B32" t="s">
        <v>2190</v>
      </c>
      <c r="C32" t="s">
        <v>2191</v>
      </c>
      <c r="D32" t="s">
        <v>106</v>
      </c>
      <c r="E32" s="87">
        <v>42736</v>
      </c>
      <c r="F32" s="77">
        <v>54263.6</v>
      </c>
      <c r="G32" s="77">
        <v>115.08450000000001</v>
      </c>
      <c r="H32" s="77">
        <v>240.366173063958</v>
      </c>
      <c r="I32" s="78">
        <v>1.4E-3</v>
      </c>
      <c r="J32" s="78">
        <v>5.4000000000000003E-3</v>
      </c>
      <c r="K32" s="78">
        <v>5.9999999999999995E-4</v>
      </c>
      <c r="W32" s="92"/>
    </row>
    <row r="33" spans="2:23">
      <c r="B33" t="s">
        <v>2192</v>
      </c>
      <c r="C33" t="s">
        <v>2193</v>
      </c>
      <c r="D33" t="s">
        <v>106</v>
      </c>
      <c r="E33" s="87">
        <v>44317</v>
      </c>
      <c r="F33" s="77">
        <v>37003.25</v>
      </c>
      <c r="G33" s="77">
        <v>124.2444</v>
      </c>
      <c r="H33" s="77">
        <v>176.95571941460699</v>
      </c>
      <c r="I33" s="78">
        <v>0</v>
      </c>
      <c r="J33" s="78">
        <v>4.0000000000000001E-3</v>
      </c>
      <c r="K33" s="78">
        <v>4.0000000000000002E-4</v>
      </c>
      <c r="W33" s="92"/>
    </row>
    <row r="34" spans="2:23">
      <c r="B34" t="s">
        <v>2194</v>
      </c>
      <c r="C34" t="s">
        <v>2195</v>
      </c>
      <c r="D34" t="s">
        <v>106</v>
      </c>
      <c r="E34" s="87">
        <v>42555</v>
      </c>
      <c r="F34" s="77">
        <v>9863.5499999999993</v>
      </c>
      <c r="G34" s="77">
        <v>100.1348</v>
      </c>
      <c r="H34" s="77">
        <v>38.015980505724599</v>
      </c>
      <c r="I34" s="78">
        <v>1.8E-3</v>
      </c>
      <c r="J34" s="78">
        <v>8.9999999999999998E-4</v>
      </c>
      <c r="K34" s="78">
        <v>1E-4</v>
      </c>
      <c r="W34" s="92"/>
    </row>
    <row r="35" spans="2:23">
      <c r="B35" t="s">
        <v>2196</v>
      </c>
      <c r="C35" t="s">
        <v>2197</v>
      </c>
      <c r="D35" t="s">
        <v>106</v>
      </c>
      <c r="E35" s="87">
        <v>44760</v>
      </c>
      <c r="F35" s="77">
        <v>136529.35</v>
      </c>
      <c r="G35" s="77">
        <v>105.34790000000002</v>
      </c>
      <c r="H35" s="77">
        <v>553.60476116519396</v>
      </c>
      <c r="I35" s="78">
        <v>1E-4</v>
      </c>
      <c r="J35" s="78">
        <v>1.24E-2</v>
      </c>
      <c r="K35" s="78">
        <v>1.2999999999999999E-3</v>
      </c>
      <c r="W35" s="92"/>
    </row>
    <row r="36" spans="2:23">
      <c r="B36" t="s">
        <v>2198</v>
      </c>
      <c r="C36" t="s">
        <v>2199</v>
      </c>
      <c r="D36" t="s">
        <v>106</v>
      </c>
      <c r="E36" s="87">
        <v>45093</v>
      </c>
      <c r="F36" s="77">
        <v>3441.38</v>
      </c>
      <c r="G36" s="77">
        <v>125.06090000000015</v>
      </c>
      <c r="H36" s="77">
        <v>16.565406260816602</v>
      </c>
      <c r="I36" s="78">
        <v>0</v>
      </c>
      <c r="J36" s="78">
        <v>4.0000000000000002E-4</v>
      </c>
      <c r="K36" s="78">
        <v>0</v>
      </c>
      <c r="W36" s="92"/>
    </row>
    <row r="37" spans="2:23">
      <c r="B37" t="s">
        <v>2200</v>
      </c>
      <c r="C37" t="s">
        <v>2201</v>
      </c>
      <c r="D37" t="s">
        <v>106</v>
      </c>
      <c r="E37" s="87">
        <v>42403</v>
      </c>
      <c r="F37" s="77">
        <v>75102.48</v>
      </c>
      <c r="G37" s="77">
        <v>121.08059999999996</v>
      </c>
      <c r="H37" s="77">
        <v>350.00701905228902</v>
      </c>
      <c r="I37" s="78">
        <v>1.5E-3</v>
      </c>
      <c r="J37" s="78">
        <v>7.7999999999999996E-3</v>
      </c>
      <c r="K37" s="78">
        <v>8.0000000000000004E-4</v>
      </c>
      <c r="W37" s="92"/>
    </row>
    <row r="38" spans="2:23">
      <c r="B38" t="s">
        <v>2202</v>
      </c>
      <c r="C38" t="s">
        <v>2203</v>
      </c>
      <c r="D38" t="s">
        <v>102</v>
      </c>
      <c r="E38" s="87">
        <v>44308</v>
      </c>
      <c r="F38" s="77">
        <v>46656.84</v>
      </c>
      <c r="G38" s="77">
        <v>100.90159300000001</v>
      </c>
      <c r="H38" s="77">
        <v>47.0774948034612</v>
      </c>
      <c r="I38" s="78">
        <v>2.2000000000000001E-3</v>
      </c>
      <c r="J38" s="78">
        <v>1.1000000000000001E-3</v>
      </c>
      <c r="K38" s="78">
        <v>1E-4</v>
      </c>
      <c r="W38" s="92"/>
    </row>
    <row r="39" spans="2:23">
      <c r="B39" t="s">
        <v>2204</v>
      </c>
      <c r="C39" t="s">
        <v>2205</v>
      </c>
      <c r="D39" t="s">
        <v>102</v>
      </c>
      <c r="E39" s="87">
        <v>44311</v>
      </c>
      <c r="F39" s="77">
        <v>207363.71</v>
      </c>
      <c r="G39" s="77">
        <v>101.0264880000001</v>
      </c>
      <c r="H39" s="77">
        <v>209.49227359950501</v>
      </c>
      <c r="I39" s="78">
        <v>2.2000000000000001E-3</v>
      </c>
      <c r="J39" s="78">
        <v>4.7000000000000002E-3</v>
      </c>
      <c r="K39" s="78">
        <v>5.0000000000000001E-4</v>
      </c>
    </row>
    <row r="40" spans="2:23">
      <c r="B40" s="79" t="s">
        <v>216</v>
      </c>
      <c r="C40" s="16"/>
      <c r="F40" s="81">
        <v>11066910.854</v>
      </c>
      <c r="H40" s="81">
        <v>41281.18913823086</v>
      </c>
      <c r="J40" s="80">
        <v>0.92359999999999998</v>
      </c>
      <c r="K40" s="80">
        <v>9.5200000000000007E-2</v>
      </c>
    </row>
    <row r="41" spans="2:23">
      <c r="B41" s="79" t="s">
        <v>2206</v>
      </c>
      <c r="C41" s="16"/>
      <c r="F41" s="81">
        <v>561303.06999999995</v>
      </c>
      <c r="H41" s="81">
        <v>2400.8540178849312</v>
      </c>
      <c r="J41" s="80">
        <v>5.3699999999999998E-2</v>
      </c>
      <c r="K41" s="80">
        <v>5.4999999999999997E-3</v>
      </c>
    </row>
    <row r="42" spans="2:23">
      <c r="B42" t="s">
        <v>2207</v>
      </c>
      <c r="C42" t="s">
        <v>2208</v>
      </c>
      <c r="D42" t="s">
        <v>106</v>
      </c>
      <c r="E42" s="87">
        <v>43795</v>
      </c>
      <c r="F42" s="77">
        <v>67939.66</v>
      </c>
      <c r="G42" s="77">
        <v>147.65119999999996</v>
      </c>
      <c r="H42" s="77">
        <v>386.10752085052599</v>
      </c>
      <c r="I42" s="78">
        <v>8.9999999999999998E-4</v>
      </c>
      <c r="J42" s="78">
        <v>8.6E-3</v>
      </c>
      <c r="K42" s="78">
        <v>8.9999999999999998E-4</v>
      </c>
      <c r="W42" s="92"/>
    </row>
    <row r="43" spans="2:23">
      <c r="B43" t="s">
        <v>2209</v>
      </c>
      <c r="C43" t="s">
        <v>2210</v>
      </c>
      <c r="D43" t="s">
        <v>106</v>
      </c>
      <c r="E43" s="87">
        <v>44337</v>
      </c>
      <c r="F43" s="77">
        <v>211610.23</v>
      </c>
      <c r="G43" s="77">
        <v>91.851899999999986</v>
      </c>
      <c r="H43" s="77">
        <v>748.12249685322502</v>
      </c>
      <c r="I43" s="78">
        <v>0</v>
      </c>
      <c r="J43" s="78">
        <v>1.67E-2</v>
      </c>
      <c r="K43" s="78">
        <v>1.6999999999999999E-3</v>
      </c>
      <c r="W43" s="92"/>
    </row>
    <row r="44" spans="2:23">
      <c r="B44" t="s">
        <v>2211</v>
      </c>
      <c r="C44" t="s">
        <v>2212</v>
      </c>
      <c r="D44" t="s">
        <v>106</v>
      </c>
      <c r="E44" s="87">
        <v>44329</v>
      </c>
      <c r="F44" s="77">
        <v>69818</v>
      </c>
      <c r="G44" s="77">
        <v>90.097300000000004</v>
      </c>
      <c r="H44" s="77">
        <v>242.11800758598599</v>
      </c>
      <c r="I44" s="78">
        <v>5.0000000000000001E-4</v>
      </c>
      <c r="J44" s="78">
        <v>5.4000000000000003E-3</v>
      </c>
      <c r="K44" s="78">
        <v>5.9999999999999995E-4</v>
      </c>
    </row>
    <row r="45" spans="2:23">
      <c r="B45" t="s">
        <v>2213</v>
      </c>
      <c r="C45" t="s">
        <v>2214</v>
      </c>
      <c r="D45" t="s">
        <v>106</v>
      </c>
      <c r="E45" s="87">
        <v>43800</v>
      </c>
      <c r="F45" s="77">
        <v>42529.17</v>
      </c>
      <c r="G45" s="77">
        <v>210.83540000000011</v>
      </c>
      <c r="H45" s="77">
        <v>345.12653434610701</v>
      </c>
      <c r="I45" s="78">
        <v>2.9999999999999997E-4</v>
      </c>
      <c r="J45" s="78">
        <v>7.7000000000000002E-3</v>
      </c>
      <c r="K45" s="78">
        <v>8.0000000000000004E-4</v>
      </c>
      <c r="W45" s="92"/>
    </row>
    <row r="46" spans="2:23">
      <c r="B46" t="s">
        <v>2215</v>
      </c>
      <c r="C46" t="s">
        <v>2216</v>
      </c>
      <c r="D46" t="s">
        <v>106</v>
      </c>
      <c r="E46" s="87">
        <v>44287</v>
      </c>
      <c r="F46" s="77">
        <v>62908.17</v>
      </c>
      <c r="G46" s="77">
        <v>121.62879999999998</v>
      </c>
      <c r="H46" s="77">
        <v>294.50412679862302</v>
      </c>
      <c r="I46" s="78">
        <v>4.0000000000000002E-4</v>
      </c>
      <c r="J46" s="78">
        <v>6.6E-3</v>
      </c>
      <c r="K46" s="78">
        <v>6.9999999999999999E-4</v>
      </c>
      <c r="W46" s="92"/>
    </row>
    <row r="47" spans="2:23">
      <c r="B47" t="s">
        <v>2217</v>
      </c>
      <c r="C47" t="s">
        <v>2218</v>
      </c>
      <c r="D47" t="s">
        <v>106</v>
      </c>
      <c r="E47" s="87">
        <v>44378</v>
      </c>
      <c r="F47" s="77">
        <v>106497.84</v>
      </c>
      <c r="G47" s="77">
        <v>93.892599999999959</v>
      </c>
      <c r="H47" s="77">
        <v>384.87533145046399</v>
      </c>
      <c r="I47" s="78">
        <v>6.9999999999999999E-4</v>
      </c>
      <c r="J47" s="78">
        <v>8.6E-3</v>
      </c>
      <c r="K47" s="78">
        <v>8.9999999999999998E-4</v>
      </c>
      <c r="W47" s="92"/>
    </row>
    <row r="48" spans="2:23">
      <c r="B48" s="79" t="s">
        <v>2219</v>
      </c>
      <c r="C48" s="16"/>
      <c r="F48" s="81">
        <v>8.5</v>
      </c>
      <c r="H48" s="81">
        <v>32.070794069400002</v>
      </c>
      <c r="J48" s="80">
        <v>6.9999999999999999E-4</v>
      </c>
      <c r="K48" s="80">
        <v>1E-4</v>
      </c>
    </row>
    <row r="49" spans="2:23">
      <c r="B49" t="s">
        <v>2220</v>
      </c>
      <c r="C49" t="s">
        <v>2221</v>
      </c>
      <c r="D49" t="s">
        <v>106</v>
      </c>
      <c r="E49" s="87">
        <v>44616</v>
      </c>
      <c r="F49" s="77">
        <v>8.5</v>
      </c>
      <c r="G49" s="77">
        <v>98026.36</v>
      </c>
      <c r="H49" s="77">
        <v>32.070794069400002</v>
      </c>
      <c r="I49" s="78">
        <v>0</v>
      </c>
      <c r="J49" s="78">
        <v>6.9999999999999999E-4</v>
      </c>
      <c r="K49" s="78">
        <v>1E-4</v>
      </c>
      <c r="W49" s="92"/>
    </row>
    <row r="50" spans="2:23">
      <c r="B50" s="79" t="s">
        <v>2222</v>
      </c>
      <c r="C50" s="16"/>
      <c r="F50" s="81">
        <v>374609.79</v>
      </c>
      <c r="H50" s="81">
        <v>1654.6968058785601</v>
      </c>
      <c r="J50" s="80">
        <v>3.6999999999999998E-2</v>
      </c>
      <c r="K50" s="80">
        <v>3.8E-3</v>
      </c>
    </row>
    <row r="51" spans="2:23">
      <c r="B51" t="s">
        <v>2223</v>
      </c>
      <c r="C51" t="s">
        <v>2224</v>
      </c>
      <c r="D51" t="s">
        <v>106</v>
      </c>
      <c r="E51" s="87">
        <v>44665</v>
      </c>
      <c r="F51" s="77">
        <v>84789.84</v>
      </c>
      <c r="G51" s="77">
        <v>102.0501999999999</v>
      </c>
      <c r="H51" s="77">
        <v>333.047046802468</v>
      </c>
      <c r="I51" s="78">
        <v>1E-4</v>
      </c>
      <c r="J51" s="78">
        <v>7.4999999999999997E-3</v>
      </c>
      <c r="K51" s="78">
        <v>8.0000000000000004E-4</v>
      </c>
      <c r="W51" s="92"/>
    </row>
    <row r="52" spans="2:23">
      <c r="B52" t="s">
        <v>2225</v>
      </c>
      <c r="C52" t="s">
        <v>2226</v>
      </c>
      <c r="D52" t="s">
        <v>106</v>
      </c>
      <c r="E52" s="87">
        <v>44469</v>
      </c>
      <c r="F52" s="77">
        <v>156230</v>
      </c>
      <c r="G52" s="77">
        <v>107.7688</v>
      </c>
      <c r="H52" s="77">
        <v>648.04533832775996</v>
      </c>
      <c r="I52" s="78">
        <v>2.0000000000000001E-4</v>
      </c>
      <c r="J52" s="78">
        <v>1.4500000000000001E-2</v>
      </c>
      <c r="K52" s="78">
        <v>1.5E-3</v>
      </c>
      <c r="W52" s="92"/>
    </row>
    <row r="53" spans="2:23">
      <c r="B53" t="s">
        <v>2227</v>
      </c>
      <c r="C53" t="s">
        <v>2228</v>
      </c>
      <c r="D53" t="s">
        <v>106</v>
      </c>
      <c r="E53" s="87">
        <v>43830</v>
      </c>
      <c r="F53" s="77">
        <v>133589.95000000001</v>
      </c>
      <c r="G53" s="77">
        <v>131.00360000000003</v>
      </c>
      <c r="H53" s="77">
        <v>673.60442074833202</v>
      </c>
      <c r="I53" s="78">
        <v>2.0000000000000001E-4</v>
      </c>
      <c r="J53" s="78">
        <v>1.5100000000000001E-2</v>
      </c>
      <c r="K53" s="78">
        <v>1.6000000000000001E-3</v>
      </c>
      <c r="W53" s="92"/>
    </row>
    <row r="54" spans="2:23">
      <c r="B54" s="79" t="s">
        <v>2229</v>
      </c>
      <c r="C54" s="16"/>
      <c r="F54" s="81">
        <v>10130989.494000001</v>
      </c>
      <c r="H54" s="81">
        <v>37193.56752039797</v>
      </c>
      <c r="J54" s="80">
        <v>0.83220000000000005</v>
      </c>
      <c r="K54" s="80">
        <v>8.5800000000000001E-2</v>
      </c>
    </row>
    <row r="55" spans="2:23">
      <c r="B55" t="s">
        <v>2230</v>
      </c>
      <c r="C55" t="s">
        <v>2231</v>
      </c>
      <c r="D55" t="s">
        <v>106</v>
      </c>
      <c r="E55" s="87">
        <v>44425</v>
      </c>
      <c r="F55" s="77">
        <v>462819.38</v>
      </c>
      <c r="G55" s="77">
        <v>72.784200000000112</v>
      </c>
      <c r="H55" s="77">
        <v>1296.57176585197</v>
      </c>
      <c r="I55" s="78">
        <v>2.2000000000000001E-3</v>
      </c>
      <c r="J55" s="78">
        <v>2.9000000000000001E-2</v>
      </c>
      <c r="K55" s="78">
        <v>3.0000000000000001E-3</v>
      </c>
    </row>
    <row r="56" spans="2:23">
      <c r="B56" t="s">
        <v>2232</v>
      </c>
      <c r="C56" t="s">
        <v>2233</v>
      </c>
      <c r="D56" t="s">
        <v>106</v>
      </c>
      <c r="E56" s="87">
        <v>39264</v>
      </c>
      <c r="F56" s="77">
        <v>1338706.6499999999</v>
      </c>
      <c r="G56" s="77">
        <v>91.09980000000003</v>
      </c>
      <c r="H56" s="77">
        <v>4694.0829017555598</v>
      </c>
      <c r="I56" s="78">
        <v>0</v>
      </c>
      <c r="J56" s="78">
        <v>0.105</v>
      </c>
      <c r="K56" s="78">
        <v>1.0800000000000001E-2</v>
      </c>
      <c r="W56" s="92"/>
    </row>
    <row r="57" spans="2:23">
      <c r="B57" t="s">
        <v>2234</v>
      </c>
      <c r="C57" t="s">
        <v>2235</v>
      </c>
      <c r="D57" t="s">
        <v>106</v>
      </c>
      <c r="E57" s="87">
        <v>44742</v>
      </c>
      <c r="F57" s="77">
        <v>10868.84</v>
      </c>
      <c r="G57" s="77">
        <v>108.958</v>
      </c>
      <c r="H57" s="77">
        <v>45.581669675032799</v>
      </c>
      <c r="I57" s="78">
        <v>0</v>
      </c>
      <c r="J57" s="78">
        <v>1E-3</v>
      </c>
      <c r="K57" s="78">
        <v>1E-4</v>
      </c>
      <c r="W57" s="92"/>
    </row>
    <row r="58" spans="2:23">
      <c r="B58" t="s">
        <v>2236</v>
      </c>
      <c r="C58" t="s">
        <v>2237</v>
      </c>
      <c r="D58" t="s">
        <v>110</v>
      </c>
      <c r="E58" s="87">
        <v>45007</v>
      </c>
      <c r="F58" s="77">
        <v>75327.22</v>
      </c>
      <c r="G58" s="77">
        <v>100.50120000000007</v>
      </c>
      <c r="H58" s="77">
        <v>307.17206380809199</v>
      </c>
      <c r="I58" s="78">
        <v>8.0000000000000004E-4</v>
      </c>
      <c r="J58" s="78">
        <v>6.8999999999999999E-3</v>
      </c>
      <c r="K58" s="78">
        <v>6.9999999999999999E-4</v>
      </c>
      <c r="W58" s="92"/>
    </row>
    <row r="59" spans="2:23">
      <c r="B59" t="s">
        <v>2238</v>
      </c>
      <c r="C59" t="s">
        <v>2239</v>
      </c>
      <c r="D59" t="s">
        <v>102</v>
      </c>
      <c r="E59" s="87">
        <v>45015</v>
      </c>
      <c r="F59" s="77">
        <v>116007.52</v>
      </c>
      <c r="G59" s="77">
        <v>106.15532800000034</v>
      </c>
      <c r="H59" s="77">
        <v>123.148163360666</v>
      </c>
      <c r="I59" s="78">
        <v>0</v>
      </c>
      <c r="J59" s="78">
        <v>2.8E-3</v>
      </c>
      <c r="K59" s="78">
        <v>2.9999999999999997E-4</v>
      </c>
      <c r="W59" s="92"/>
    </row>
    <row r="60" spans="2:23">
      <c r="B60" t="s">
        <v>2240</v>
      </c>
      <c r="C60" t="s">
        <v>2241</v>
      </c>
      <c r="D60" t="s">
        <v>106</v>
      </c>
      <c r="E60" s="87">
        <v>44931</v>
      </c>
      <c r="F60" s="77">
        <v>45917.599999999999</v>
      </c>
      <c r="G60" s="77">
        <v>94.820099999999769</v>
      </c>
      <c r="H60" s="77">
        <v>167.58205070052199</v>
      </c>
      <c r="I60" s="78">
        <v>1E-4</v>
      </c>
      <c r="J60" s="78">
        <v>3.7000000000000002E-3</v>
      </c>
      <c r="K60" s="78">
        <v>4.0000000000000002E-4</v>
      </c>
      <c r="W60" s="92"/>
    </row>
    <row r="61" spans="2:23">
      <c r="B61" t="s">
        <v>2242</v>
      </c>
      <c r="C61" t="s">
        <v>2243</v>
      </c>
      <c r="D61" t="s">
        <v>106</v>
      </c>
      <c r="E61" s="87">
        <v>44470</v>
      </c>
      <c r="F61" s="77">
        <v>29632.400000000001</v>
      </c>
      <c r="G61" s="77">
        <v>144.72410000000036</v>
      </c>
      <c r="H61" s="77">
        <v>165.06522797813199</v>
      </c>
      <c r="I61" s="78">
        <v>1E-4</v>
      </c>
      <c r="J61" s="78">
        <v>3.7000000000000002E-3</v>
      </c>
      <c r="K61" s="78">
        <v>4.0000000000000002E-4</v>
      </c>
      <c r="W61" s="92"/>
    </row>
    <row r="62" spans="2:23">
      <c r="B62" t="s">
        <v>2244</v>
      </c>
      <c r="C62" t="s">
        <v>2245</v>
      </c>
      <c r="D62" t="s">
        <v>106</v>
      </c>
      <c r="E62" s="87">
        <v>44712</v>
      </c>
      <c r="F62" s="77">
        <v>37061.629999999997</v>
      </c>
      <c r="G62" s="77">
        <v>147.4177</v>
      </c>
      <c r="H62" s="77">
        <v>210.291664332235</v>
      </c>
      <c r="I62" s="78">
        <v>0</v>
      </c>
      <c r="J62" s="78">
        <v>4.7000000000000002E-3</v>
      </c>
      <c r="K62" s="78">
        <v>5.0000000000000001E-4</v>
      </c>
      <c r="W62" s="92"/>
    </row>
    <row r="63" spans="2:23">
      <c r="B63" t="s">
        <v>2246</v>
      </c>
      <c r="C63" t="s">
        <v>2247</v>
      </c>
      <c r="D63" t="s">
        <v>110</v>
      </c>
      <c r="E63" s="87">
        <v>44651</v>
      </c>
      <c r="F63" s="77">
        <v>26709.95</v>
      </c>
      <c r="G63" s="77">
        <v>121.93330000000034</v>
      </c>
      <c r="H63" s="77">
        <v>132.14597245254299</v>
      </c>
      <c r="I63" s="78">
        <v>0</v>
      </c>
      <c r="J63" s="78">
        <v>3.0000000000000001E-3</v>
      </c>
      <c r="K63" s="78">
        <v>2.9999999999999997E-4</v>
      </c>
      <c r="W63" s="92"/>
    </row>
    <row r="64" spans="2:23">
      <c r="B64" t="s">
        <v>2248</v>
      </c>
      <c r="C64" t="s">
        <v>2249</v>
      </c>
      <c r="D64" t="s">
        <v>110</v>
      </c>
      <c r="E64" s="87">
        <v>43507</v>
      </c>
      <c r="F64" s="77">
        <v>101093.52</v>
      </c>
      <c r="G64" s="77">
        <v>94.651299999999949</v>
      </c>
      <c r="H64" s="77">
        <v>388.24728760954599</v>
      </c>
      <c r="I64" s="78">
        <v>0</v>
      </c>
      <c r="J64" s="78">
        <v>8.6999999999999994E-3</v>
      </c>
      <c r="K64" s="78">
        <v>8.9999999999999998E-4</v>
      </c>
      <c r="W64" s="92"/>
    </row>
    <row r="65" spans="2:23">
      <c r="B65" t="s">
        <v>2250</v>
      </c>
      <c r="C65" t="s">
        <v>2251</v>
      </c>
      <c r="D65" t="s">
        <v>106</v>
      </c>
      <c r="E65" s="87">
        <v>45108</v>
      </c>
      <c r="F65" s="77">
        <v>153562.19</v>
      </c>
      <c r="G65" s="77">
        <v>100</v>
      </c>
      <c r="H65" s="77">
        <v>591.06086931000004</v>
      </c>
      <c r="I65" s="78">
        <v>1E-4</v>
      </c>
      <c r="J65" s="78">
        <v>1.32E-2</v>
      </c>
      <c r="K65" s="78">
        <v>1.4E-3</v>
      </c>
      <c r="W65" s="92"/>
    </row>
    <row r="66" spans="2:23">
      <c r="B66" t="s">
        <v>2252</v>
      </c>
      <c r="C66" t="s">
        <v>2253</v>
      </c>
      <c r="D66" t="s">
        <v>110</v>
      </c>
      <c r="E66" s="87">
        <v>44661</v>
      </c>
      <c r="F66" s="77">
        <v>20152.72</v>
      </c>
      <c r="G66" s="77">
        <v>70.867999999999995</v>
      </c>
      <c r="H66" s="77">
        <v>57.948523640951997</v>
      </c>
      <c r="I66" s="78">
        <v>0</v>
      </c>
      <c r="J66" s="78">
        <v>1.2999999999999999E-3</v>
      </c>
      <c r="K66" s="78">
        <v>1E-4</v>
      </c>
      <c r="W66" s="92"/>
    </row>
    <row r="67" spans="2:23">
      <c r="B67" t="s">
        <v>2254</v>
      </c>
      <c r="C67" t="s">
        <v>2255</v>
      </c>
      <c r="D67" t="s">
        <v>110</v>
      </c>
      <c r="E67" s="87">
        <v>44302</v>
      </c>
      <c r="F67" s="77">
        <v>157823.53</v>
      </c>
      <c r="G67" s="77">
        <v>119.93810000000008</v>
      </c>
      <c r="H67" s="77">
        <v>768.04637917572904</v>
      </c>
      <c r="I67" s="78">
        <v>0</v>
      </c>
      <c r="J67" s="78">
        <v>1.72E-2</v>
      </c>
      <c r="K67" s="78">
        <v>1.8E-3</v>
      </c>
      <c r="W67" s="92"/>
    </row>
    <row r="68" spans="2:23">
      <c r="B68" t="s">
        <v>2256</v>
      </c>
      <c r="C68" t="s">
        <v>2257</v>
      </c>
      <c r="D68" t="s">
        <v>106</v>
      </c>
      <c r="E68" s="87">
        <v>44502</v>
      </c>
      <c r="F68" s="77">
        <v>144311.84</v>
      </c>
      <c r="G68" s="77">
        <v>100.67439999999999</v>
      </c>
      <c r="H68" s="77">
        <v>559.20226925944701</v>
      </c>
      <c r="I68" s="78">
        <v>4.0000000000000002E-4</v>
      </c>
      <c r="J68" s="78">
        <v>1.2500000000000001E-2</v>
      </c>
      <c r="K68" s="78">
        <v>1.2999999999999999E-3</v>
      </c>
      <c r="W68" s="92"/>
    </row>
    <row r="69" spans="2:23">
      <c r="B69" t="s">
        <v>2258</v>
      </c>
      <c r="C69" t="s">
        <v>2259</v>
      </c>
      <c r="D69" t="s">
        <v>110</v>
      </c>
      <c r="E69" s="87">
        <v>44228</v>
      </c>
      <c r="F69" s="77">
        <v>170492.12</v>
      </c>
      <c r="G69" s="77">
        <v>116.08030000000004</v>
      </c>
      <c r="H69" s="77">
        <v>803.01075394085103</v>
      </c>
      <c r="I69" s="78">
        <v>2.9999999999999997E-4</v>
      </c>
      <c r="J69" s="78">
        <v>1.7999999999999999E-2</v>
      </c>
      <c r="K69" s="78">
        <v>1.9E-3</v>
      </c>
      <c r="W69" s="92"/>
    </row>
    <row r="70" spans="2:23">
      <c r="B70" t="s">
        <v>2260</v>
      </c>
      <c r="C70" t="s">
        <v>2261</v>
      </c>
      <c r="D70" t="s">
        <v>106</v>
      </c>
      <c r="E70" s="87">
        <v>43914</v>
      </c>
      <c r="F70" s="77">
        <v>49219.03</v>
      </c>
      <c r="G70" s="77">
        <v>108.56829999999999</v>
      </c>
      <c r="H70" s="77">
        <v>205.676180703689</v>
      </c>
      <c r="I70" s="78">
        <v>2.0000000000000001E-4</v>
      </c>
      <c r="J70" s="78">
        <v>4.5999999999999999E-3</v>
      </c>
      <c r="K70" s="78">
        <v>5.0000000000000001E-4</v>
      </c>
      <c r="W70" s="92"/>
    </row>
    <row r="71" spans="2:23">
      <c r="B71" t="s">
        <v>2262</v>
      </c>
      <c r="C71" t="s">
        <v>2263</v>
      </c>
      <c r="D71" t="s">
        <v>106</v>
      </c>
      <c r="E71" s="87">
        <v>44621</v>
      </c>
      <c r="F71" s="77">
        <v>123562</v>
      </c>
      <c r="G71" s="77">
        <v>104.35590000000001</v>
      </c>
      <c r="H71" s="77">
        <v>496.30636882114197</v>
      </c>
      <c r="I71" s="78">
        <v>1E-4</v>
      </c>
      <c r="J71" s="78">
        <v>1.11E-2</v>
      </c>
      <c r="K71" s="78">
        <v>1.1000000000000001E-3</v>
      </c>
      <c r="W71" s="92"/>
    </row>
    <row r="72" spans="2:23">
      <c r="B72" t="s">
        <v>2264</v>
      </c>
      <c r="C72" t="s">
        <v>2265</v>
      </c>
      <c r="D72" t="s">
        <v>106</v>
      </c>
      <c r="E72" s="87">
        <v>44621</v>
      </c>
      <c r="F72" s="77">
        <v>153563.17000000001</v>
      </c>
      <c r="G72" s="77">
        <v>101.94050000000006</v>
      </c>
      <c r="H72" s="77">
        <v>602.53425069500895</v>
      </c>
      <c r="I72" s="78">
        <v>1E-4</v>
      </c>
      <c r="J72" s="78">
        <v>1.35E-2</v>
      </c>
      <c r="K72" s="78">
        <v>1.4E-3</v>
      </c>
      <c r="W72" s="92"/>
    </row>
    <row r="73" spans="2:23">
      <c r="B73" t="s">
        <v>2266</v>
      </c>
      <c r="C73" t="s">
        <v>2267</v>
      </c>
      <c r="D73" t="s">
        <v>110</v>
      </c>
      <c r="E73" s="87">
        <v>44713</v>
      </c>
      <c r="F73" s="77">
        <v>34427</v>
      </c>
      <c r="G73" s="77">
        <v>104.7882</v>
      </c>
      <c r="H73" s="77">
        <v>146.376071888805</v>
      </c>
      <c r="I73" s="78">
        <v>0</v>
      </c>
      <c r="J73" s="78">
        <v>3.3E-3</v>
      </c>
      <c r="K73" s="78">
        <v>2.9999999999999997E-4</v>
      </c>
      <c r="W73" s="92"/>
    </row>
    <row r="74" spans="2:23">
      <c r="B74" t="s">
        <v>2268</v>
      </c>
      <c r="C74" t="s">
        <v>2269</v>
      </c>
      <c r="D74" t="s">
        <v>106</v>
      </c>
      <c r="E74" s="87">
        <v>44562</v>
      </c>
      <c r="F74" s="77">
        <v>13892.33</v>
      </c>
      <c r="G74" s="77">
        <v>107.17489999999994</v>
      </c>
      <c r="H74" s="77">
        <v>57.3081104321193</v>
      </c>
      <c r="I74" s="78">
        <v>0</v>
      </c>
      <c r="J74" s="78">
        <v>1.2999999999999999E-3</v>
      </c>
      <c r="K74" s="78">
        <v>1E-4</v>
      </c>
      <c r="W74" s="92"/>
    </row>
    <row r="75" spans="2:23">
      <c r="B75" t="s">
        <v>2270</v>
      </c>
      <c r="C75" t="s">
        <v>2271</v>
      </c>
      <c r="D75" t="s">
        <v>110</v>
      </c>
      <c r="E75" s="87">
        <v>44256</v>
      </c>
      <c r="F75" s="77">
        <v>34139</v>
      </c>
      <c r="G75" s="77">
        <v>103.73969999999964</v>
      </c>
      <c r="H75" s="77">
        <v>143.699187262522</v>
      </c>
      <c r="I75" s="78">
        <v>0</v>
      </c>
      <c r="J75" s="78">
        <v>3.2000000000000002E-3</v>
      </c>
      <c r="K75" s="78">
        <v>2.9999999999999997E-4</v>
      </c>
      <c r="W75" s="92"/>
    </row>
    <row r="76" spans="2:23">
      <c r="B76" t="s">
        <v>2272</v>
      </c>
      <c r="C76" t="s">
        <v>2273</v>
      </c>
      <c r="D76" t="s">
        <v>110</v>
      </c>
      <c r="E76" s="87">
        <v>44816</v>
      </c>
      <c r="F76" s="77">
        <v>152184.9</v>
      </c>
      <c r="G76" s="77">
        <v>69.533600000000007</v>
      </c>
      <c r="H76" s="77">
        <v>429.363187784118</v>
      </c>
      <c r="I76" s="78">
        <v>1E-4</v>
      </c>
      <c r="J76" s="78">
        <v>9.5999999999999992E-3</v>
      </c>
      <c r="K76" s="78">
        <v>1E-3</v>
      </c>
      <c r="W76" s="92"/>
    </row>
    <row r="77" spans="2:23">
      <c r="B77" t="s">
        <v>2274</v>
      </c>
      <c r="C77" t="s">
        <v>2275</v>
      </c>
      <c r="D77" t="s">
        <v>106</v>
      </c>
      <c r="E77" s="87">
        <v>44816</v>
      </c>
      <c r="F77" s="77">
        <v>14296.95</v>
      </c>
      <c r="G77" s="77">
        <v>101.8784</v>
      </c>
      <c r="H77" s="77">
        <v>56.0626245449712</v>
      </c>
      <c r="I77" s="78">
        <v>1E-4</v>
      </c>
      <c r="J77" s="78">
        <v>1.2999999999999999E-3</v>
      </c>
      <c r="K77" s="78">
        <v>1E-4</v>
      </c>
      <c r="W77" s="92"/>
    </row>
    <row r="78" spans="2:23">
      <c r="B78" t="s">
        <v>2276</v>
      </c>
      <c r="C78" t="s">
        <v>2277</v>
      </c>
      <c r="D78" t="s">
        <v>110</v>
      </c>
      <c r="E78" s="87">
        <v>44763</v>
      </c>
      <c r="F78" s="77">
        <v>17068.13</v>
      </c>
      <c r="G78" s="77">
        <v>95.172500000000042</v>
      </c>
      <c r="H78" s="77">
        <v>65.910703643394399</v>
      </c>
      <c r="I78" s="78">
        <v>0</v>
      </c>
      <c r="J78" s="78">
        <v>1.5E-3</v>
      </c>
      <c r="K78" s="78">
        <v>2.0000000000000001E-4</v>
      </c>
      <c r="W78" s="92"/>
    </row>
    <row r="79" spans="2:23">
      <c r="B79" t="s">
        <v>2278</v>
      </c>
      <c r="C79" t="s">
        <v>2279</v>
      </c>
      <c r="D79" t="s">
        <v>106</v>
      </c>
      <c r="E79" s="87">
        <v>44002</v>
      </c>
      <c r="F79" s="77">
        <v>136180</v>
      </c>
      <c r="G79" s="77">
        <v>110.6713</v>
      </c>
      <c r="H79" s="77">
        <v>580.09116673265999</v>
      </c>
      <c r="I79" s="78">
        <v>2.0000000000000001E-4</v>
      </c>
      <c r="J79" s="78">
        <v>1.2999999999999999E-2</v>
      </c>
      <c r="K79" s="78">
        <v>1.2999999999999999E-3</v>
      </c>
      <c r="W79" s="92"/>
    </row>
    <row r="80" spans="2:23">
      <c r="B80" t="s">
        <v>2280</v>
      </c>
      <c r="C80" t="s">
        <v>2281</v>
      </c>
      <c r="D80" t="s">
        <v>106</v>
      </c>
      <c r="E80" s="87">
        <v>44378</v>
      </c>
      <c r="F80" s="77">
        <v>23937.06</v>
      </c>
      <c r="G80" s="77">
        <v>115.07159999999996</v>
      </c>
      <c r="H80" s="77">
        <v>106.019773291661</v>
      </c>
      <c r="I80" s="78">
        <v>0</v>
      </c>
      <c r="J80" s="78">
        <v>2.3999999999999998E-3</v>
      </c>
      <c r="K80" s="78">
        <v>2.0000000000000001E-4</v>
      </c>
      <c r="W80" s="92"/>
    </row>
    <row r="81" spans="2:23">
      <c r="B81" t="s">
        <v>2282</v>
      </c>
      <c r="C81" t="s">
        <v>2283</v>
      </c>
      <c r="D81" t="s">
        <v>106</v>
      </c>
      <c r="E81" s="87">
        <v>44852</v>
      </c>
      <c r="F81" s="77">
        <v>14187</v>
      </c>
      <c r="G81" s="77">
        <v>81.6875</v>
      </c>
      <c r="H81" s="77">
        <v>44.606082650624998</v>
      </c>
      <c r="I81" s="78">
        <v>0</v>
      </c>
      <c r="J81" s="78">
        <v>1E-3</v>
      </c>
      <c r="K81" s="78">
        <v>1E-4</v>
      </c>
      <c r="W81" s="92"/>
    </row>
    <row r="82" spans="2:23">
      <c r="B82" t="s">
        <v>2284</v>
      </c>
      <c r="C82" t="s">
        <v>2285</v>
      </c>
      <c r="D82" t="s">
        <v>106</v>
      </c>
      <c r="E82" s="87">
        <v>44874</v>
      </c>
      <c r="F82" s="77">
        <v>70122.240000000005</v>
      </c>
      <c r="G82" s="77">
        <v>90.416300000000049</v>
      </c>
      <c r="H82" s="77">
        <v>244.03404737282699</v>
      </c>
      <c r="I82" s="78">
        <v>1E-3</v>
      </c>
      <c r="J82" s="78">
        <v>5.4999999999999997E-3</v>
      </c>
      <c r="K82" s="78">
        <v>5.9999999999999995E-4</v>
      </c>
    </row>
    <row r="83" spans="2:23">
      <c r="B83" t="s">
        <v>2286</v>
      </c>
      <c r="C83" t="s">
        <v>2287</v>
      </c>
      <c r="D83" t="s">
        <v>110</v>
      </c>
      <c r="E83" s="87">
        <v>43909</v>
      </c>
      <c r="F83" s="77">
        <v>137239.07999999999</v>
      </c>
      <c r="G83" s="77">
        <v>97.807600000000079</v>
      </c>
      <c r="H83" s="77">
        <v>544.63924103889997</v>
      </c>
      <c r="I83" s="78">
        <v>0</v>
      </c>
      <c r="J83" s="78">
        <v>1.2200000000000001E-2</v>
      </c>
      <c r="K83" s="78">
        <v>1.2999999999999999E-3</v>
      </c>
      <c r="W83" s="92"/>
    </row>
    <row r="84" spans="2:23">
      <c r="B84" t="s">
        <v>2288</v>
      </c>
      <c r="C84" t="s">
        <v>2289</v>
      </c>
      <c r="D84" t="s">
        <v>106</v>
      </c>
      <c r="E84" s="87">
        <v>42916</v>
      </c>
      <c r="F84" s="77">
        <v>140704.69</v>
      </c>
      <c r="G84" s="77">
        <v>77.658199999999923</v>
      </c>
      <c r="H84" s="77">
        <v>420.57534011331302</v>
      </c>
      <c r="I84" s="78">
        <v>1.1000000000000001E-3</v>
      </c>
      <c r="J84" s="78">
        <v>9.4000000000000004E-3</v>
      </c>
      <c r="K84" s="78">
        <v>1E-3</v>
      </c>
      <c r="W84" s="92"/>
    </row>
    <row r="85" spans="2:23">
      <c r="B85" t="s">
        <v>2290</v>
      </c>
      <c r="C85" t="s">
        <v>2291</v>
      </c>
      <c r="D85" t="s">
        <v>110</v>
      </c>
      <c r="E85" s="87">
        <v>44440</v>
      </c>
      <c r="F85" s="77">
        <v>29073.5</v>
      </c>
      <c r="G85" s="77">
        <v>296.98030000000023</v>
      </c>
      <c r="H85" s="77">
        <v>350.33496771442901</v>
      </c>
      <c r="I85" s="78">
        <v>1E-4</v>
      </c>
      <c r="J85" s="78">
        <v>7.7999999999999996E-3</v>
      </c>
      <c r="K85" s="78">
        <v>8.0000000000000004E-4</v>
      </c>
      <c r="W85" s="92"/>
    </row>
    <row r="86" spans="2:23">
      <c r="B86" t="s">
        <v>2292</v>
      </c>
      <c r="C86" t="s">
        <v>2293</v>
      </c>
      <c r="D86" t="s">
        <v>106</v>
      </c>
      <c r="E86" s="87">
        <v>44256</v>
      </c>
      <c r="F86" s="77">
        <v>25866.16</v>
      </c>
      <c r="G86" s="77">
        <v>125.02780000000048</v>
      </c>
      <c r="H86" s="77">
        <v>124.476239660256</v>
      </c>
      <c r="I86" s="78">
        <v>0</v>
      </c>
      <c r="J86" s="78">
        <v>2.8E-3</v>
      </c>
      <c r="K86" s="78">
        <v>2.9999999999999997E-4</v>
      </c>
      <c r="W86" s="92"/>
    </row>
    <row r="87" spans="2:23">
      <c r="B87" t="s">
        <v>2294</v>
      </c>
      <c r="C87" t="s">
        <v>2295</v>
      </c>
      <c r="D87" t="s">
        <v>106</v>
      </c>
      <c r="E87" s="87">
        <v>44406</v>
      </c>
      <c r="F87" s="77">
        <v>226497.35</v>
      </c>
      <c r="G87" s="77">
        <v>84.165999999999997</v>
      </c>
      <c r="H87" s="77">
        <v>733.74934070424899</v>
      </c>
      <c r="I87" s="78">
        <v>0</v>
      </c>
      <c r="J87" s="78">
        <v>1.6400000000000001E-2</v>
      </c>
      <c r="K87" s="78">
        <v>1.6999999999999999E-3</v>
      </c>
      <c r="W87" s="92"/>
    </row>
    <row r="88" spans="2:23">
      <c r="B88" t="s">
        <v>2296</v>
      </c>
      <c r="C88" t="s">
        <v>2297</v>
      </c>
      <c r="D88" t="s">
        <v>110</v>
      </c>
      <c r="E88" s="87">
        <v>44197</v>
      </c>
      <c r="F88" s="77">
        <v>66197.56</v>
      </c>
      <c r="G88" s="77">
        <v>113.84929999999996</v>
      </c>
      <c r="H88" s="77">
        <v>305.79534858225202</v>
      </c>
      <c r="I88" s="78">
        <v>0</v>
      </c>
      <c r="J88" s="78">
        <v>6.7999999999999996E-3</v>
      </c>
      <c r="K88" s="78">
        <v>6.9999999999999999E-4</v>
      </c>
      <c r="W88" s="92"/>
    </row>
    <row r="89" spans="2:23">
      <c r="B89" t="s">
        <v>2298</v>
      </c>
      <c r="C89" t="s">
        <v>2299</v>
      </c>
      <c r="D89" t="s">
        <v>106</v>
      </c>
      <c r="E89" s="87">
        <v>44085</v>
      </c>
      <c r="F89" s="77">
        <v>80757</v>
      </c>
      <c r="G89" s="77">
        <v>123.25749999999999</v>
      </c>
      <c r="H89" s="77">
        <v>383.12583914947498</v>
      </c>
      <c r="I89" s="78">
        <v>0</v>
      </c>
      <c r="J89" s="78">
        <v>8.6E-3</v>
      </c>
      <c r="K89" s="78">
        <v>8.9999999999999998E-4</v>
      </c>
      <c r="W89" s="92"/>
    </row>
    <row r="90" spans="2:23">
      <c r="B90" t="s">
        <v>2300</v>
      </c>
      <c r="C90" t="s">
        <v>2301</v>
      </c>
      <c r="D90" t="s">
        <v>106</v>
      </c>
      <c r="E90" s="87">
        <v>44105</v>
      </c>
      <c r="F90" s="77">
        <v>184404.35</v>
      </c>
      <c r="G90" s="77">
        <v>120.13479999999997</v>
      </c>
      <c r="H90" s="77">
        <v>852.68358489856598</v>
      </c>
      <c r="I90" s="78">
        <v>0</v>
      </c>
      <c r="J90" s="78">
        <v>1.9099999999999999E-2</v>
      </c>
      <c r="K90" s="78">
        <v>2E-3</v>
      </c>
      <c r="W90" s="92"/>
    </row>
    <row r="91" spans="2:23">
      <c r="B91" t="s">
        <v>2302</v>
      </c>
      <c r="C91" t="s">
        <v>2303</v>
      </c>
      <c r="D91" t="s">
        <v>110</v>
      </c>
      <c r="E91" s="87">
        <v>43651</v>
      </c>
      <c r="F91" s="77">
        <v>87752.9</v>
      </c>
      <c r="G91" s="77">
        <v>95.488200000000134</v>
      </c>
      <c r="H91" s="77">
        <v>339.992794349024</v>
      </c>
      <c r="I91" s="78">
        <v>8.9999999999999998E-4</v>
      </c>
      <c r="J91" s="78">
        <v>7.6E-3</v>
      </c>
      <c r="K91" s="78">
        <v>8.0000000000000004E-4</v>
      </c>
      <c r="W91" s="92"/>
    </row>
    <row r="92" spans="2:23">
      <c r="B92" t="s">
        <v>2304</v>
      </c>
      <c r="C92" t="s">
        <v>2305</v>
      </c>
      <c r="D92" t="s">
        <v>110</v>
      </c>
      <c r="E92" s="87">
        <v>42788</v>
      </c>
      <c r="F92" s="77">
        <v>90092.7</v>
      </c>
      <c r="G92" s="77">
        <v>58.000999999999863</v>
      </c>
      <c r="H92" s="77">
        <v>212.02331105630199</v>
      </c>
      <c r="I92" s="78">
        <v>1E-3</v>
      </c>
      <c r="J92" s="78">
        <v>4.7000000000000002E-3</v>
      </c>
      <c r="K92" s="78">
        <v>5.0000000000000001E-4</v>
      </c>
      <c r="W92" s="92"/>
    </row>
    <row r="93" spans="2:23">
      <c r="B93" t="s">
        <v>2306</v>
      </c>
      <c r="C93" t="s">
        <v>2307</v>
      </c>
      <c r="D93" t="s">
        <v>110</v>
      </c>
      <c r="E93" s="87">
        <v>44910</v>
      </c>
      <c r="F93" s="77">
        <v>11008.83</v>
      </c>
      <c r="G93" s="77">
        <v>100.80460000000011</v>
      </c>
      <c r="H93" s="77">
        <v>45.0277290898754</v>
      </c>
      <c r="I93" s="78">
        <v>0</v>
      </c>
      <c r="J93" s="78">
        <v>1E-3</v>
      </c>
      <c r="K93" s="78">
        <v>1E-4</v>
      </c>
      <c r="W93" s="92"/>
    </row>
    <row r="94" spans="2:23">
      <c r="B94" t="s">
        <v>2308</v>
      </c>
      <c r="C94" t="s">
        <v>2309</v>
      </c>
      <c r="D94" t="s">
        <v>110</v>
      </c>
      <c r="E94" s="87">
        <v>44377</v>
      </c>
      <c r="F94" s="77">
        <v>52916.81</v>
      </c>
      <c r="G94" s="77">
        <v>100.80710000000008</v>
      </c>
      <c r="H94" s="77">
        <v>216.442880634517</v>
      </c>
      <c r="I94" s="78">
        <v>1.1000000000000001E-3</v>
      </c>
      <c r="J94" s="78">
        <v>4.7999999999999996E-3</v>
      </c>
      <c r="K94" s="78">
        <v>5.0000000000000001E-4</v>
      </c>
      <c r="W94" s="92"/>
    </row>
    <row r="95" spans="2:23">
      <c r="B95" t="s">
        <v>2310</v>
      </c>
      <c r="C95" t="s">
        <v>2311</v>
      </c>
      <c r="D95" t="s">
        <v>106</v>
      </c>
      <c r="E95" s="87">
        <v>44501</v>
      </c>
      <c r="F95" s="77">
        <v>21912</v>
      </c>
      <c r="G95" s="77">
        <v>120.4042</v>
      </c>
      <c r="H95" s="77">
        <v>101.548045002096</v>
      </c>
      <c r="I95" s="78">
        <v>1E-4</v>
      </c>
      <c r="J95" s="78">
        <v>2.3E-3</v>
      </c>
      <c r="K95" s="78">
        <v>2.0000000000000001E-4</v>
      </c>
      <c r="W95" s="92"/>
    </row>
    <row r="96" spans="2:23">
      <c r="B96" t="s">
        <v>2312</v>
      </c>
      <c r="C96" t="s">
        <v>2313</v>
      </c>
      <c r="D96" t="s">
        <v>110</v>
      </c>
      <c r="E96" s="87">
        <v>44377</v>
      </c>
      <c r="F96" s="77">
        <v>288700.58</v>
      </c>
      <c r="G96" s="77">
        <v>91.404400000000223</v>
      </c>
      <c r="H96" s="77">
        <v>1070.7135211764501</v>
      </c>
      <c r="I96" s="78">
        <v>1.9E-3</v>
      </c>
      <c r="J96" s="78">
        <v>2.4E-2</v>
      </c>
      <c r="K96" s="78">
        <v>2.5000000000000001E-3</v>
      </c>
      <c r="W96" s="92"/>
    </row>
    <row r="97" spans="2:23">
      <c r="B97" t="s">
        <v>2314</v>
      </c>
      <c r="C97" t="s">
        <v>2315</v>
      </c>
      <c r="D97" t="s">
        <v>106</v>
      </c>
      <c r="E97" s="87">
        <v>44012</v>
      </c>
      <c r="F97" s="77">
        <v>272872.76</v>
      </c>
      <c r="G97" s="77">
        <v>117.07180000000035</v>
      </c>
      <c r="H97" s="77">
        <v>1229.5901925386299</v>
      </c>
      <c r="I97" s="78">
        <v>1E-4</v>
      </c>
      <c r="J97" s="78">
        <v>2.75E-2</v>
      </c>
      <c r="K97" s="78">
        <v>2.8E-3</v>
      </c>
      <c r="W97" s="92"/>
    </row>
    <row r="98" spans="2:23">
      <c r="B98" t="s">
        <v>2316</v>
      </c>
      <c r="C98" t="s">
        <v>2317</v>
      </c>
      <c r="D98" t="s">
        <v>106</v>
      </c>
      <c r="E98" s="87">
        <v>44256</v>
      </c>
      <c r="F98" s="77">
        <v>18594.34</v>
      </c>
      <c r="G98" s="77">
        <v>114.9335</v>
      </c>
      <c r="H98" s="77">
        <v>82.257463065251102</v>
      </c>
      <c r="I98" s="78">
        <v>1.9E-3</v>
      </c>
      <c r="J98" s="78">
        <v>1.8E-3</v>
      </c>
      <c r="K98" s="78">
        <v>2.0000000000000001E-4</v>
      </c>
      <c r="W98" s="92"/>
    </row>
    <row r="99" spans="2:23">
      <c r="B99" t="s">
        <v>2318</v>
      </c>
      <c r="C99" t="s">
        <v>2319</v>
      </c>
      <c r="D99" t="s">
        <v>106</v>
      </c>
      <c r="E99" s="87">
        <v>44412</v>
      </c>
      <c r="F99" s="77">
        <v>170746.95</v>
      </c>
      <c r="G99" s="77">
        <v>99.425000000000082</v>
      </c>
      <c r="H99" s="77">
        <v>653.42608173933797</v>
      </c>
      <c r="I99" s="78">
        <v>2.9999999999999997E-4</v>
      </c>
      <c r="J99" s="78">
        <v>1.46E-2</v>
      </c>
      <c r="K99" s="78">
        <v>1.5E-3</v>
      </c>
      <c r="W99" s="92"/>
    </row>
    <row r="100" spans="2:23">
      <c r="B100" t="s">
        <v>2320</v>
      </c>
      <c r="C100" t="s">
        <v>2321</v>
      </c>
      <c r="D100" t="s">
        <v>106</v>
      </c>
      <c r="E100" s="87">
        <v>44377</v>
      </c>
      <c r="F100" s="77">
        <v>31706</v>
      </c>
      <c r="G100" s="77">
        <v>108.47920000000001</v>
      </c>
      <c r="H100" s="77">
        <v>132.38410392004801</v>
      </c>
      <c r="I100" s="78">
        <v>0</v>
      </c>
      <c r="J100" s="78">
        <v>3.0000000000000001E-3</v>
      </c>
      <c r="K100" s="78">
        <v>2.9999999999999997E-4</v>
      </c>
      <c r="W100" s="92"/>
    </row>
    <row r="101" spans="2:23">
      <c r="B101" t="s">
        <v>2322</v>
      </c>
      <c r="C101" t="s">
        <v>2323</v>
      </c>
      <c r="D101" t="s">
        <v>110</v>
      </c>
      <c r="E101" s="87">
        <v>44713</v>
      </c>
      <c r="F101" s="77">
        <v>42305.54</v>
      </c>
      <c r="G101" s="77">
        <v>107.73079999999976</v>
      </c>
      <c r="H101" s="77">
        <v>184.92501230474301</v>
      </c>
      <c r="I101" s="78">
        <v>0</v>
      </c>
      <c r="J101" s="78">
        <v>4.1000000000000003E-3</v>
      </c>
      <c r="K101" s="78">
        <v>4.0000000000000002E-4</v>
      </c>
      <c r="W101" s="92"/>
    </row>
    <row r="102" spans="2:23">
      <c r="B102" t="s">
        <v>2324</v>
      </c>
      <c r="C102" t="s">
        <v>2325</v>
      </c>
      <c r="D102" t="s">
        <v>106</v>
      </c>
      <c r="E102" s="87">
        <v>44440</v>
      </c>
      <c r="F102" s="77">
        <v>24889.85</v>
      </c>
      <c r="G102" s="77">
        <v>75.418400000000005</v>
      </c>
      <c r="H102" s="77">
        <v>72.251606008107601</v>
      </c>
      <c r="I102" s="78">
        <v>0</v>
      </c>
      <c r="J102" s="78">
        <v>1.6000000000000001E-3</v>
      </c>
      <c r="K102" s="78">
        <v>2.0000000000000001E-4</v>
      </c>
      <c r="W102" s="92"/>
    </row>
    <row r="103" spans="2:23">
      <c r="B103" t="s">
        <v>2326</v>
      </c>
      <c r="C103" t="s">
        <v>2327</v>
      </c>
      <c r="D103" t="s">
        <v>113</v>
      </c>
      <c r="E103" s="87">
        <v>44286</v>
      </c>
      <c r="F103" s="77">
        <v>142424.63</v>
      </c>
      <c r="G103" s="77">
        <v>100.21749999999999</v>
      </c>
      <c r="H103" s="77">
        <v>670.89451710124604</v>
      </c>
      <c r="I103" s="78">
        <v>1.1000000000000001E-3</v>
      </c>
      <c r="J103" s="78">
        <v>1.4999999999999999E-2</v>
      </c>
      <c r="K103" s="78">
        <v>1.5E-3</v>
      </c>
      <c r="W103" s="92"/>
    </row>
    <row r="104" spans="2:23">
      <c r="B104" t="s">
        <v>2328</v>
      </c>
      <c r="C104" t="s">
        <v>2329</v>
      </c>
      <c r="D104" t="s">
        <v>106</v>
      </c>
      <c r="E104" s="87">
        <v>44228</v>
      </c>
      <c r="F104" s="77">
        <v>137440</v>
      </c>
      <c r="G104" s="77">
        <v>112.9675</v>
      </c>
      <c r="H104" s="77">
        <v>597.60548566800003</v>
      </c>
      <c r="I104" s="78">
        <v>0</v>
      </c>
      <c r="J104" s="78">
        <v>1.34E-2</v>
      </c>
      <c r="K104" s="78">
        <v>1.4E-3</v>
      </c>
      <c r="W104" s="92"/>
    </row>
    <row r="105" spans="2:23">
      <c r="B105" t="s">
        <v>2330</v>
      </c>
      <c r="C105" t="s">
        <v>2331</v>
      </c>
      <c r="D105" t="s">
        <v>106</v>
      </c>
      <c r="E105" s="87">
        <v>44518</v>
      </c>
      <c r="F105" s="77">
        <v>48637.04</v>
      </c>
      <c r="G105" s="77">
        <v>93.252199999999931</v>
      </c>
      <c r="H105" s="77">
        <v>174.57181767747301</v>
      </c>
      <c r="I105" s="78">
        <v>1.8E-3</v>
      </c>
      <c r="J105" s="78">
        <v>3.8999999999999998E-3</v>
      </c>
      <c r="K105" s="78">
        <v>4.0000000000000002E-4</v>
      </c>
    </row>
    <row r="106" spans="2:23">
      <c r="B106" t="s">
        <v>2332</v>
      </c>
      <c r="C106" t="s">
        <v>2333</v>
      </c>
      <c r="D106" t="s">
        <v>106</v>
      </c>
      <c r="E106" s="87">
        <v>43885</v>
      </c>
      <c r="F106" s="77">
        <v>110366.2</v>
      </c>
      <c r="G106" s="77">
        <v>107.26789999999995</v>
      </c>
      <c r="H106" s="77">
        <v>455.67350693667998</v>
      </c>
      <c r="I106" s="78">
        <v>1E-4</v>
      </c>
      <c r="J106" s="78">
        <v>1.0200000000000001E-2</v>
      </c>
      <c r="K106" s="78">
        <v>1.1000000000000001E-3</v>
      </c>
      <c r="W106" s="92"/>
    </row>
    <row r="107" spans="2:23">
      <c r="B107" t="s">
        <v>2334</v>
      </c>
      <c r="C107" t="s">
        <v>2335</v>
      </c>
      <c r="D107" t="s">
        <v>106</v>
      </c>
      <c r="E107" s="87">
        <v>44197</v>
      </c>
      <c r="F107" s="77">
        <v>130396</v>
      </c>
      <c r="G107" s="77">
        <v>100.0003</v>
      </c>
      <c r="H107" s="77">
        <v>501.89570968261199</v>
      </c>
      <c r="I107" s="78">
        <v>4.0000000000000002E-4</v>
      </c>
      <c r="J107" s="78">
        <v>1.12E-2</v>
      </c>
      <c r="K107" s="78">
        <v>1.1999999999999999E-3</v>
      </c>
      <c r="W107" s="92"/>
    </row>
    <row r="108" spans="2:23">
      <c r="B108" t="s">
        <v>2336</v>
      </c>
      <c r="C108" t="s">
        <v>2337</v>
      </c>
      <c r="D108" t="s">
        <v>110</v>
      </c>
      <c r="E108" s="87">
        <v>43221</v>
      </c>
      <c r="F108" s="77">
        <v>96150.73</v>
      </c>
      <c r="G108" s="77">
        <v>92.749900000000125</v>
      </c>
      <c r="H108" s="77">
        <v>361.84665678772598</v>
      </c>
      <c r="I108" s="78">
        <v>8.9999999999999998E-4</v>
      </c>
      <c r="J108" s="78">
        <v>8.0999999999999996E-3</v>
      </c>
      <c r="K108" s="78">
        <v>8.0000000000000004E-4</v>
      </c>
      <c r="W108" s="92"/>
    </row>
    <row r="109" spans="2:23">
      <c r="B109" t="s">
        <v>2338</v>
      </c>
      <c r="C109" t="s">
        <v>2339</v>
      </c>
      <c r="D109" t="s">
        <v>110</v>
      </c>
      <c r="E109" s="87">
        <v>44075</v>
      </c>
      <c r="F109" s="77">
        <v>228556.07399999999</v>
      </c>
      <c r="G109" s="77">
        <v>101.91790000000006</v>
      </c>
      <c r="H109" s="77">
        <v>945.15222833242501</v>
      </c>
      <c r="I109" s="78">
        <v>0</v>
      </c>
      <c r="J109" s="78">
        <v>2.1100000000000001E-2</v>
      </c>
      <c r="K109" s="78">
        <v>2.2000000000000001E-3</v>
      </c>
      <c r="W109" s="92"/>
    </row>
    <row r="110" spans="2:23">
      <c r="B110" t="s">
        <v>2340</v>
      </c>
      <c r="C110" t="s">
        <v>2341</v>
      </c>
      <c r="D110" t="s">
        <v>106</v>
      </c>
      <c r="E110" s="87">
        <v>44160</v>
      </c>
      <c r="F110" s="77">
        <v>184452.66</v>
      </c>
      <c r="G110" s="77">
        <v>99.089300000000051</v>
      </c>
      <c r="H110" s="77">
        <v>703.49269820808797</v>
      </c>
      <c r="I110" s="78">
        <v>0</v>
      </c>
      <c r="J110" s="78">
        <v>1.5699999999999999E-2</v>
      </c>
      <c r="K110" s="78">
        <v>1.6000000000000001E-3</v>
      </c>
      <c r="W110" s="92"/>
    </row>
    <row r="111" spans="2:23">
      <c r="B111" t="s">
        <v>2342</v>
      </c>
      <c r="C111" t="s">
        <v>2343</v>
      </c>
      <c r="D111" t="s">
        <v>110</v>
      </c>
      <c r="E111" s="87">
        <v>44773</v>
      </c>
      <c r="F111" s="77">
        <v>114987.86</v>
      </c>
      <c r="G111" s="77">
        <v>107.48050000000005</v>
      </c>
      <c r="H111" s="77">
        <v>501.46450526407</v>
      </c>
      <c r="I111" s="78">
        <v>8.9999999999999998E-4</v>
      </c>
      <c r="J111" s="78">
        <v>1.12E-2</v>
      </c>
      <c r="K111" s="78">
        <v>1.1999999999999999E-3</v>
      </c>
    </row>
    <row r="112" spans="2:23">
      <c r="B112" t="s">
        <v>2344</v>
      </c>
      <c r="C112" t="s">
        <v>2345</v>
      </c>
      <c r="D112" t="s">
        <v>113</v>
      </c>
      <c r="E112" s="87">
        <v>44644</v>
      </c>
      <c r="F112" s="77">
        <v>121934.69</v>
      </c>
      <c r="G112" s="77">
        <v>104.95999999999997</v>
      </c>
      <c r="H112" s="77">
        <v>601.55685272798701</v>
      </c>
      <c r="I112" s="78">
        <v>1E-4</v>
      </c>
      <c r="J112" s="78">
        <v>1.35E-2</v>
      </c>
      <c r="K112" s="78">
        <v>1.4E-3</v>
      </c>
      <c r="W112" s="92"/>
    </row>
    <row r="113" spans="2:23">
      <c r="B113" t="s">
        <v>2346</v>
      </c>
      <c r="C113" t="s">
        <v>2347</v>
      </c>
      <c r="D113" t="s">
        <v>106</v>
      </c>
      <c r="E113" s="87">
        <v>44257</v>
      </c>
      <c r="F113" s="77">
        <v>15807.38</v>
      </c>
      <c r="G113" s="77">
        <v>100.59699999999999</v>
      </c>
      <c r="H113" s="77">
        <v>61.205835975551402</v>
      </c>
      <c r="I113" s="78">
        <v>1E-3</v>
      </c>
      <c r="J113" s="78">
        <v>1.4E-3</v>
      </c>
      <c r="K113" s="78">
        <v>1E-4</v>
      </c>
    </row>
    <row r="114" spans="2:23">
      <c r="B114" t="s">
        <v>2348</v>
      </c>
      <c r="C114" t="s">
        <v>2349</v>
      </c>
      <c r="D114" t="s">
        <v>106</v>
      </c>
      <c r="E114" s="87">
        <v>44264</v>
      </c>
      <c r="F114" s="77">
        <v>33514.01</v>
      </c>
      <c r="G114" s="77">
        <v>102.09460000000036</v>
      </c>
      <c r="H114" s="77">
        <v>131.697362651368</v>
      </c>
      <c r="I114" s="78">
        <v>2.9999999999999997E-4</v>
      </c>
      <c r="J114" s="78">
        <v>2.8999999999999998E-3</v>
      </c>
      <c r="K114" s="78">
        <v>2.9999999999999997E-4</v>
      </c>
      <c r="W114" s="92"/>
    </row>
    <row r="115" spans="2:23">
      <c r="B115" t="s">
        <v>2350</v>
      </c>
      <c r="C115" t="s">
        <v>2351</v>
      </c>
      <c r="D115" t="s">
        <v>110</v>
      </c>
      <c r="E115" s="87">
        <v>43860</v>
      </c>
      <c r="F115" s="77">
        <v>207142.27</v>
      </c>
      <c r="G115" s="77">
        <v>93.243600000000015</v>
      </c>
      <c r="H115" s="77">
        <v>783.69358598488895</v>
      </c>
      <c r="I115" s="78">
        <v>1E-4</v>
      </c>
      <c r="J115" s="78">
        <v>1.7500000000000002E-2</v>
      </c>
      <c r="K115" s="78">
        <v>1.8E-3</v>
      </c>
      <c r="W115" s="92"/>
    </row>
    <row r="116" spans="2:23">
      <c r="B116" t="s">
        <v>2352</v>
      </c>
      <c r="C116" t="s">
        <v>2353</v>
      </c>
      <c r="D116" t="s">
        <v>110</v>
      </c>
      <c r="E116" s="87">
        <v>44651</v>
      </c>
      <c r="F116" s="77">
        <v>38000.97</v>
      </c>
      <c r="G116" s="77">
        <v>104.43269999999973</v>
      </c>
      <c r="H116" s="77">
        <v>161.02366873109801</v>
      </c>
      <c r="I116" s="78">
        <v>1E-4</v>
      </c>
      <c r="J116" s="78">
        <v>3.5999999999999999E-3</v>
      </c>
      <c r="K116" s="78">
        <v>4.0000000000000002E-4</v>
      </c>
      <c r="W116" s="92"/>
    </row>
    <row r="117" spans="2:23">
      <c r="B117" t="s">
        <v>2354</v>
      </c>
      <c r="C117" t="s">
        <v>2355</v>
      </c>
      <c r="D117" t="s">
        <v>106</v>
      </c>
      <c r="E117" s="87">
        <v>43922</v>
      </c>
      <c r="F117" s="77">
        <v>320785.68</v>
      </c>
      <c r="G117" s="77">
        <v>68.170800000000042</v>
      </c>
      <c r="H117" s="77">
        <v>841.70765055020297</v>
      </c>
      <c r="I117" s="78">
        <v>1E-4</v>
      </c>
      <c r="J117" s="78">
        <v>1.8800000000000001E-2</v>
      </c>
      <c r="K117" s="78">
        <v>1.9E-3</v>
      </c>
      <c r="W117" s="92"/>
    </row>
    <row r="118" spans="2:23">
      <c r="B118" t="s">
        <v>2356</v>
      </c>
      <c r="C118" t="s">
        <v>2357</v>
      </c>
      <c r="D118" t="s">
        <v>106</v>
      </c>
      <c r="E118" s="87">
        <v>44848</v>
      </c>
      <c r="F118" s="77">
        <v>47023.43</v>
      </c>
      <c r="G118" s="77">
        <v>105.35159999999993</v>
      </c>
      <c r="H118" s="77">
        <v>190.679213201658</v>
      </c>
      <c r="I118" s="78">
        <v>1E-4</v>
      </c>
      <c r="J118" s="78">
        <v>4.3E-3</v>
      </c>
      <c r="K118" s="78">
        <v>4.0000000000000002E-4</v>
      </c>
      <c r="W118" s="92"/>
    </row>
    <row r="119" spans="2:23">
      <c r="B119" t="s">
        <v>2358</v>
      </c>
      <c r="C119" t="s">
        <v>2359</v>
      </c>
      <c r="D119" t="s">
        <v>106</v>
      </c>
      <c r="E119" s="87">
        <v>44544</v>
      </c>
      <c r="F119" s="77">
        <v>27578.79</v>
      </c>
      <c r="G119" s="77">
        <v>112.67779999999964</v>
      </c>
      <c r="H119" s="77">
        <v>119.608344104848</v>
      </c>
      <c r="I119" s="78">
        <v>1E-4</v>
      </c>
      <c r="J119" s="78">
        <v>2.7000000000000001E-3</v>
      </c>
      <c r="K119" s="78">
        <v>2.9999999999999997E-4</v>
      </c>
      <c r="W119" s="92"/>
    </row>
    <row r="120" spans="2:23">
      <c r="B120" t="s">
        <v>2360</v>
      </c>
      <c r="C120" t="s">
        <v>2361</v>
      </c>
      <c r="D120" t="s">
        <v>106</v>
      </c>
      <c r="E120" s="87">
        <v>45014</v>
      </c>
      <c r="F120" s="77">
        <v>19269.650000000001</v>
      </c>
      <c r="G120" s="77">
        <v>104.86870000000006</v>
      </c>
      <c r="H120" s="77">
        <v>77.779943249317995</v>
      </c>
      <c r="I120" s="78">
        <v>1E-4</v>
      </c>
      <c r="J120" s="78">
        <v>1.6999999999999999E-3</v>
      </c>
      <c r="K120" s="78">
        <v>2.0000000000000001E-4</v>
      </c>
      <c r="W120" s="92"/>
    </row>
    <row r="121" spans="2:23">
      <c r="B121" t="s">
        <v>2362</v>
      </c>
      <c r="C121" t="s">
        <v>2363</v>
      </c>
      <c r="D121" t="s">
        <v>106</v>
      </c>
      <c r="E121" s="87">
        <v>44621</v>
      </c>
      <c r="F121" s="77">
        <v>6162.47</v>
      </c>
      <c r="G121" s="77">
        <v>89.819300000000041</v>
      </c>
      <c r="H121" s="77">
        <v>21.304551466916799</v>
      </c>
      <c r="I121" s="78">
        <v>0</v>
      </c>
      <c r="J121" s="78">
        <v>5.0000000000000001E-4</v>
      </c>
      <c r="K121" s="78">
        <v>0</v>
      </c>
      <c r="W121" s="92"/>
    </row>
    <row r="122" spans="2:23">
      <c r="B122" t="s">
        <v>2364</v>
      </c>
      <c r="C122" t="s">
        <v>2365</v>
      </c>
      <c r="D122" t="s">
        <v>106</v>
      </c>
      <c r="E122" s="87">
        <v>44980</v>
      </c>
      <c r="F122" s="77">
        <v>106263.22</v>
      </c>
      <c r="G122" s="77">
        <v>99.556600000000131</v>
      </c>
      <c r="H122" s="77">
        <v>407.19359614882001</v>
      </c>
      <c r="I122" s="78">
        <v>1E-4</v>
      </c>
      <c r="J122" s="78">
        <v>9.1000000000000004E-3</v>
      </c>
      <c r="K122" s="78">
        <v>8.9999999999999998E-4</v>
      </c>
      <c r="W122" s="92"/>
    </row>
    <row r="123" spans="2:23">
      <c r="B123" t="s">
        <v>2366</v>
      </c>
      <c r="C123" t="s">
        <v>2367</v>
      </c>
      <c r="D123" t="s">
        <v>106</v>
      </c>
      <c r="E123" s="87">
        <v>44893</v>
      </c>
      <c r="F123" s="77">
        <v>1258.1300000000001</v>
      </c>
      <c r="G123" s="77">
        <v>100</v>
      </c>
      <c r="H123" s="77">
        <v>4.8425423700000003</v>
      </c>
      <c r="I123" s="78">
        <v>0</v>
      </c>
      <c r="J123" s="78">
        <v>1E-4</v>
      </c>
      <c r="K123" s="78">
        <v>0</v>
      </c>
      <c r="W123" s="92"/>
    </row>
    <row r="124" spans="2:23">
      <c r="B124" t="s">
        <v>2368</v>
      </c>
      <c r="C124" t="s">
        <v>2369</v>
      </c>
      <c r="D124" t="s">
        <v>106</v>
      </c>
      <c r="E124" s="87">
        <v>44959</v>
      </c>
      <c r="F124" s="77">
        <v>81899.839999999997</v>
      </c>
      <c r="G124" s="77">
        <v>100</v>
      </c>
      <c r="H124" s="77">
        <v>315.23248416000001</v>
      </c>
      <c r="I124" s="78">
        <v>0</v>
      </c>
      <c r="J124" s="78">
        <v>7.1000000000000004E-3</v>
      </c>
      <c r="K124" s="78">
        <v>6.9999999999999999E-4</v>
      </c>
      <c r="W124" s="92"/>
    </row>
    <row r="125" spans="2:23">
      <c r="B125" t="s">
        <v>2370</v>
      </c>
      <c r="C125" t="s">
        <v>2371</v>
      </c>
      <c r="D125" t="s">
        <v>110</v>
      </c>
      <c r="E125" s="87">
        <v>44440</v>
      </c>
      <c r="F125" s="77">
        <v>255865</v>
      </c>
      <c r="G125" s="77">
        <v>117.5904</v>
      </c>
      <c r="H125" s="77">
        <v>1220.7908867652</v>
      </c>
      <c r="I125" s="78">
        <v>4.0000000000000002E-4</v>
      </c>
      <c r="J125" s="78">
        <v>2.7300000000000001E-2</v>
      </c>
      <c r="K125" s="78">
        <v>2.8E-3</v>
      </c>
      <c r="W125" s="92"/>
    </row>
    <row r="126" spans="2:23">
      <c r="B126" t="s">
        <v>2372</v>
      </c>
      <c r="C126" t="s">
        <v>2373</v>
      </c>
      <c r="D126" t="s">
        <v>113</v>
      </c>
      <c r="E126" s="87">
        <v>45146</v>
      </c>
      <c r="F126" s="77">
        <v>24205.71</v>
      </c>
      <c r="G126" s="77">
        <v>100.00002813650151</v>
      </c>
      <c r="H126" s="77">
        <v>113.77413072505099</v>
      </c>
      <c r="I126" s="78">
        <v>1E-4</v>
      </c>
      <c r="J126" s="78">
        <v>2.5000000000000001E-3</v>
      </c>
      <c r="K126" s="78">
        <v>2.9999999999999997E-4</v>
      </c>
      <c r="W126" s="92"/>
    </row>
    <row r="127" spans="2:23">
      <c r="B127" t="s">
        <v>2374</v>
      </c>
      <c r="C127" t="s">
        <v>2375</v>
      </c>
      <c r="D127" t="s">
        <v>110</v>
      </c>
      <c r="E127" s="87">
        <v>42928</v>
      </c>
      <c r="F127" s="77">
        <v>105990.68</v>
      </c>
      <c r="G127" s="77">
        <v>56.84860000000009</v>
      </c>
      <c r="H127" s="77">
        <v>244.481488360273</v>
      </c>
      <c r="I127" s="78">
        <v>1.1999999999999999E-3</v>
      </c>
      <c r="J127" s="78">
        <v>5.4999999999999997E-3</v>
      </c>
      <c r="K127" s="78">
        <v>5.9999999999999995E-4</v>
      </c>
      <c r="W127" s="92"/>
    </row>
    <row r="128" spans="2:23">
      <c r="B128" t="s">
        <v>2376</v>
      </c>
      <c r="C128" t="s">
        <v>2377</v>
      </c>
      <c r="D128" t="s">
        <v>106</v>
      </c>
      <c r="E128" s="87">
        <v>44967</v>
      </c>
      <c r="F128" s="77">
        <v>185049.71</v>
      </c>
      <c r="G128" s="77">
        <v>103.56599999999995</v>
      </c>
      <c r="H128" s="77">
        <v>737.65539465295103</v>
      </c>
      <c r="I128" s="78">
        <v>6.9999999999999999E-4</v>
      </c>
      <c r="J128" s="78">
        <v>1.6500000000000001E-2</v>
      </c>
      <c r="K128" s="78">
        <v>1.6999999999999999E-3</v>
      </c>
      <c r="W128" s="92"/>
    </row>
    <row r="129" spans="2:23">
      <c r="B129" t="s">
        <v>2378</v>
      </c>
      <c r="C129" t="s">
        <v>2379</v>
      </c>
      <c r="D129" t="s">
        <v>106</v>
      </c>
      <c r="E129" s="87">
        <v>43810</v>
      </c>
      <c r="F129" s="77">
        <v>140225</v>
      </c>
      <c r="G129" s="77">
        <v>111.4221</v>
      </c>
      <c r="H129" s="77">
        <v>601.37407130152496</v>
      </c>
      <c r="I129" s="78">
        <v>0</v>
      </c>
      <c r="J129" s="78">
        <v>1.35E-2</v>
      </c>
      <c r="K129" s="78">
        <v>1.4E-3</v>
      </c>
      <c r="W129" s="92"/>
    </row>
    <row r="130" spans="2:23">
      <c r="B130" t="s">
        <v>2380</v>
      </c>
      <c r="C130" t="s">
        <v>2381</v>
      </c>
      <c r="D130" t="s">
        <v>110</v>
      </c>
      <c r="E130" s="87">
        <v>44545</v>
      </c>
      <c r="F130" s="77">
        <v>123326.24</v>
      </c>
      <c r="G130" s="77">
        <v>107.03710000000004</v>
      </c>
      <c r="H130" s="77">
        <v>535.60960111317502</v>
      </c>
      <c r="I130" s="78">
        <v>0</v>
      </c>
      <c r="J130" s="78">
        <v>1.2E-2</v>
      </c>
      <c r="K130" s="78">
        <v>1.1999999999999999E-3</v>
      </c>
      <c r="W130" s="92"/>
    </row>
    <row r="131" spans="2:23">
      <c r="B131" t="s">
        <v>2382</v>
      </c>
      <c r="C131" t="s">
        <v>2383</v>
      </c>
      <c r="D131" t="s">
        <v>102</v>
      </c>
      <c r="E131" s="87">
        <v>43709</v>
      </c>
      <c r="F131" s="77">
        <v>245684.42</v>
      </c>
      <c r="G131" s="77">
        <v>95.077365999999913</v>
      </c>
      <c r="H131" s="77">
        <v>233.59027520837699</v>
      </c>
      <c r="I131" s="78">
        <v>1.1000000000000001E-3</v>
      </c>
      <c r="J131" s="78">
        <v>5.1999999999999998E-3</v>
      </c>
      <c r="K131" s="78">
        <v>5.0000000000000001E-4</v>
      </c>
      <c r="W131" s="92"/>
    </row>
    <row r="132" spans="2:23">
      <c r="B132" t="s">
        <v>2384</v>
      </c>
      <c r="C132" t="s">
        <v>2385</v>
      </c>
      <c r="D132" t="s">
        <v>106</v>
      </c>
      <c r="E132" s="87">
        <v>44377</v>
      </c>
      <c r="F132" s="77">
        <v>57154.47</v>
      </c>
      <c r="G132" s="77">
        <v>34.741200000000021</v>
      </c>
      <c r="H132" s="77">
        <v>76.426316468082405</v>
      </c>
      <c r="I132" s="78">
        <v>1.1000000000000001E-3</v>
      </c>
      <c r="J132" s="78">
        <v>1.6999999999999999E-3</v>
      </c>
      <c r="K132" s="78">
        <v>2.0000000000000001E-4</v>
      </c>
      <c r="W132" s="92"/>
    </row>
    <row r="133" spans="2:23">
      <c r="B133" t="s">
        <v>2386</v>
      </c>
      <c r="C133" t="s">
        <v>2387</v>
      </c>
      <c r="D133" t="s">
        <v>106</v>
      </c>
      <c r="E133" s="87">
        <v>43983</v>
      </c>
      <c r="F133" s="77">
        <v>199922.96</v>
      </c>
      <c r="G133" s="77">
        <v>98.566800000000043</v>
      </c>
      <c r="H133" s="77">
        <v>758.47494926439094</v>
      </c>
      <c r="I133" s="78">
        <v>1E-4</v>
      </c>
      <c r="J133" s="78">
        <v>1.7000000000000001E-2</v>
      </c>
      <c r="K133" s="78">
        <v>1.6999999999999999E-3</v>
      </c>
      <c r="W133" s="92"/>
    </row>
    <row r="134" spans="2:23">
      <c r="B134" t="s">
        <v>2388</v>
      </c>
      <c r="C134" t="s">
        <v>2389</v>
      </c>
      <c r="D134" t="s">
        <v>110</v>
      </c>
      <c r="E134" s="87">
        <v>42735</v>
      </c>
      <c r="F134" s="77">
        <v>85144.17</v>
      </c>
      <c r="G134" s="77">
        <v>24.521899999999992</v>
      </c>
      <c r="H134" s="77">
        <v>84.716413565755701</v>
      </c>
      <c r="I134" s="78">
        <v>1.1000000000000001E-3</v>
      </c>
      <c r="J134" s="78">
        <v>1.9E-3</v>
      </c>
      <c r="K134" s="78">
        <v>2.0000000000000001E-4</v>
      </c>
      <c r="W134" s="92"/>
    </row>
    <row r="135" spans="2:23">
      <c r="B135" t="s">
        <v>2390</v>
      </c>
      <c r="C135" t="s">
        <v>2391</v>
      </c>
      <c r="D135" t="s">
        <v>106</v>
      </c>
      <c r="E135" s="87">
        <v>44539</v>
      </c>
      <c r="F135" s="77">
        <v>20698.21</v>
      </c>
      <c r="G135" s="77">
        <v>98.84440000000005</v>
      </c>
      <c r="H135" s="77">
        <v>78.746773696688805</v>
      </c>
      <c r="I135" s="78">
        <v>0</v>
      </c>
      <c r="J135" s="78">
        <v>1.8E-3</v>
      </c>
      <c r="K135" s="78">
        <v>2.0000000000000001E-4</v>
      </c>
      <c r="W135" s="92"/>
    </row>
    <row r="136" spans="2:23">
      <c r="B136" t="s">
        <v>2392</v>
      </c>
      <c r="C136" t="s">
        <v>2393</v>
      </c>
      <c r="D136" t="s">
        <v>120</v>
      </c>
      <c r="E136" s="87">
        <v>45020</v>
      </c>
      <c r="F136" s="77">
        <v>206677.58</v>
      </c>
      <c r="G136" s="77">
        <v>102.59160000000006</v>
      </c>
      <c r="H136" s="77">
        <v>521.98489786676305</v>
      </c>
      <c r="I136" s="78">
        <v>2.9999999999999997E-4</v>
      </c>
      <c r="J136" s="78">
        <v>1.17E-2</v>
      </c>
      <c r="K136" s="78">
        <v>1.1999999999999999E-3</v>
      </c>
      <c r="W136" s="92"/>
    </row>
    <row r="137" spans="2:23">
      <c r="B137" t="s">
        <v>2394</v>
      </c>
      <c r="C137" t="s">
        <v>2395</v>
      </c>
      <c r="D137" t="s">
        <v>106</v>
      </c>
      <c r="E137" s="87">
        <v>44217</v>
      </c>
      <c r="F137" s="77">
        <v>152477.06</v>
      </c>
      <c r="G137" s="77">
        <v>95.413299999999992</v>
      </c>
      <c r="H137" s="77">
        <v>559.96558615788399</v>
      </c>
      <c r="I137" s="78">
        <v>2.9999999999999997E-4</v>
      </c>
      <c r="J137" s="78">
        <v>1.2500000000000001E-2</v>
      </c>
      <c r="K137" s="78">
        <v>1.2999999999999999E-3</v>
      </c>
      <c r="W137" s="92"/>
    </row>
    <row r="138" spans="2:23">
      <c r="B138" t="s">
        <v>2396</v>
      </c>
      <c r="C138" t="s">
        <v>2397</v>
      </c>
      <c r="D138" t="s">
        <v>106</v>
      </c>
      <c r="E138" s="87">
        <v>44531</v>
      </c>
      <c r="F138" s="77">
        <v>214110.99</v>
      </c>
      <c r="G138" s="77">
        <v>74.639299999999949</v>
      </c>
      <c r="H138" s="77">
        <v>615.11232406826002</v>
      </c>
      <c r="I138" s="78">
        <v>1E-4</v>
      </c>
      <c r="J138" s="78">
        <v>1.38E-2</v>
      </c>
      <c r="K138" s="78">
        <v>1.4E-3</v>
      </c>
      <c r="W138" s="92"/>
    </row>
    <row r="139" spans="2:23">
      <c r="B139" t="s">
        <v>2398</v>
      </c>
      <c r="C139" t="s">
        <v>2399</v>
      </c>
      <c r="D139" t="s">
        <v>106</v>
      </c>
      <c r="E139" s="87">
        <v>44561</v>
      </c>
      <c r="F139" s="77">
        <v>6215.23</v>
      </c>
      <c r="G139" s="77">
        <v>67.068899999999871</v>
      </c>
      <c r="H139" s="77">
        <v>16.044504128465999</v>
      </c>
      <c r="I139" s="78">
        <v>0</v>
      </c>
      <c r="J139" s="78">
        <v>4.0000000000000002E-4</v>
      </c>
      <c r="K139" s="78">
        <v>0</v>
      </c>
      <c r="W139" s="92"/>
    </row>
    <row r="140" spans="2:23">
      <c r="B140" t="s">
        <v>2400</v>
      </c>
      <c r="C140" t="s">
        <v>2401</v>
      </c>
      <c r="D140" t="s">
        <v>110</v>
      </c>
      <c r="E140" s="87">
        <v>44743</v>
      </c>
      <c r="F140" s="77">
        <v>34093.910000000003</v>
      </c>
      <c r="G140" s="77">
        <v>100</v>
      </c>
      <c r="H140" s="77">
        <v>138.336039825</v>
      </c>
      <c r="I140" s="78">
        <v>0</v>
      </c>
      <c r="J140" s="78">
        <v>3.0999999999999999E-3</v>
      </c>
      <c r="K140" s="78">
        <v>2.9999999999999997E-4</v>
      </c>
      <c r="W140" s="92"/>
    </row>
    <row r="141" spans="2:23">
      <c r="B141" t="s">
        <v>2402</v>
      </c>
      <c r="C141" t="s">
        <v>2403</v>
      </c>
      <c r="D141" t="s">
        <v>110</v>
      </c>
      <c r="E141" s="87">
        <v>44743</v>
      </c>
      <c r="F141" s="77">
        <v>47272.62</v>
      </c>
      <c r="G141" s="77">
        <v>101.24249999999986</v>
      </c>
      <c r="H141" s="77">
        <v>194.191878196451</v>
      </c>
      <c r="I141" s="78">
        <v>2.0000000000000001E-4</v>
      </c>
      <c r="J141" s="78">
        <v>4.3E-3</v>
      </c>
      <c r="K141" s="78">
        <v>4.0000000000000002E-4</v>
      </c>
      <c r="W141" s="92"/>
    </row>
    <row r="142" spans="2:23">
      <c r="B142" t="s">
        <v>2404</v>
      </c>
      <c r="C142" t="s">
        <v>2405</v>
      </c>
      <c r="D142" t="s">
        <v>106</v>
      </c>
      <c r="E142" s="87">
        <v>45166</v>
      </c>
      <c r="F142" s="77">
        <v>10673.12</v>
      </c>
      <c r="G142" s="77">
        <v>101</v>
      </c>
      <c r="H142" s="77">
        <v>41.491647268800001</v>
      </c>
      <c r="I142" s="78">
        <v>2.0999999999999999E-3</v>
      </c>
      <c r="J142" s="78">
        <v>8.9999999999999998E-4</v>
      </c>
      <c r="K142" s="78">
        <v>1E-4</v>
      </c>
      <c r="W142" s="92"/>
    </row>
    <row r="143" spans="2:23">
      <c r="B143" t="s">
        <v>2406</v>
      </c>
      <c r="C143" t="s">
        <v>2407</v>
      </c>
      <c r="D143" t="s">
        <v>110</v>
      </c>
      <c r="E143" s="87">
        <v>44608</v>
      </c>
      <c r="F143" s="77">
        <v>64645.82</v>
      </c>
      <c r="G143" s="77">
        <v>94.384</v>
      </c>
      <c r="H143" s="77">
        <v>247.569623363256</v>
      </c>
      <c r="I143" s="78">
        <v>0</v>
      </c>
      <c r="J143" s="78">
        <v>5.4999999999999997E-3</v>
      </c>
      <c r="K143" s="78">
        <v>5.9999999999999995E-4</v>
      </c>
      <c r="W143" s="92"/>
    </row>
    <row r="144" spans="2:23">
      <c r="B144" t="s">
        <v>218</v>
      </c>
      <c r="C144" s="16"/>
    </row>
    <row r="145" spans="2:3">
      <c r="B145" t="s">
        <v>306</v>
      </c>
      <c r="C145" s="16"/>
    </row>
    <row r="146" spans="2:3">
      <c r="B146" t="s">
        <v>307</v>
      </c>
      <c r="C146" s="16"/>
    </row>
    <row r="147" spans="2:3">
      <c r="B147" t="s">
        <v>308</v>
      </c>
      <c r="C147" s="16"/>
    </row>
    <row r="148" spans="2:3">
      <c r="C148" s="16"/>
    </row>
    <row r="149" spans="2:3">
      <c r="C149" s="16"/>
    </row>
    <row r="150" spans="2:3">
      <c r="C150" s="16"/>
    </row>
    <row r="151" spans="2:3">
      <c r="C151" s="16"/>
    </row>
    <row r="152" spans="2:3">
      <c r="C152" s="16"/>
    </row>
    <row r="153" spans="2:3">
      <c r="C153" s="16"/>
    </row>
    <row r="154" spans="2:3">
      <c r="C154" s="16"/>
    </row>
    <row r="155" spans="2:3">
      <c r="C155" s="16"/>
    </row>
    <row r="156" spans="2:3">
      <c r="C156" s="16"/>
    </row>
    <row r="157" spans="2:3">
      <c r="C157" s="16"/>
    </row>
    <row r="158" spans="2:3">
      <c r="C158" s="16"/>
    </row>
    <row r="159" spans="2:3">
      <c r="C159" s="16"/>
    </row>
    <row r="160" spans="2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2484</v>
      </c>
    </row>
    <row r="3" spans="2:59" s="1" customFormat="1">
      <c r="B3" s="2" t="s">
        <v>2</v>
      </c>
      <c r="C3" s="26" t="s">
        <v>2485</v>
      </c>
    </row>
    <row r="4" spans="2:59" s="1" customFormat="1">
      <c r="B4" s="2" t="s">
        <v>3</v>
      </c>
      <c r="C4" s="83" t="s">
        <v>196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1923.48</v>
      </c>
      <c r="H11" s="7"/>
      <c r="I11" s="75">
        <v>0.38368033570999999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2408</v>
      </c>
      <c r="C12" s="16"/>
      <c r="D12" s="16"/>
      <c r="G12" s="81">
        <v>1331.06</v>
      </c>
      <c r="I12" s="81">
        <v>4.0229431399999996E-3</v>
      </c>
      <c r="K12" s="80">
        <v>1.0500000000000001E-2</v>
      </c>
      <c r="L12" s="80">
        <v>0</v>
      </c>
    </row>
    <row r="13" spans="2:59">
      <c r="B13" t="s">
        <v>2409</v>
      </c>
      <c r="C13" t="s">
        <v>2410</v>
      </c>
      <c r="D13" t="s">
        <v>627</v>
      </c>
      <c r="E13" t="s">
        <v>102</v>
      </c>
      <c r="F13" s="87">
        <v>44607</v>
      </c>
      <c r="G13" s="77">
        <v>1097.42</v>
      </c>
      <c r="H13" s="77">
        <v>0.3649</v>
      </c>
      <c r="I13" s="77">
        <v>4.0044855799999998E-3</v>
      </c>
      <c r="J13" s="78">
        <v>0</v>
      </c>
      <c r="K13" s="78">
        <v>1.04E-2</v>
      </c>
      <c r="L13" s="78">
        <v>0</v>
      </c>
    </row>
    <row r="14" spans="2:59">
      <c r="B14" t="s">
        <v>2411</v>
      </c>
      <c r="C14" t="s">
        <v>2412</v>
      </c>
      <c r="D14" t="s">
        <v>125</v>
      </c>
      <c r="E14" t="s">
        <v>102</v>
      </c>
      <c r="F14" s="87">
        <v>44537</v>
      </c>
      <c r="G14" s="77">
        <v>233.64</v>
      </c>
      <c r="H14" s="77">
        <v>7.9000000000000008E-3</v>
      </c>
      <c r="I14" s="77">
        <v>1.8457560000000002E-5</v>
      </c>
      <c r="J14" s="78">
        <v>0</v>
      </c>
      <c r="K14" s="78">
        <v>0</v>
      </c>
      <c r="L14" s="78">
        <v>0</v>
      </c>
      <c r="W14" s="92"/>
    </row>
    <row r="15" spans="2:59">
      <c r="B15" s="79" t="s">
        <v>1948</v>
      </c>
      <c r="C15" s="16"/>
      <c r="D15" s="16"/>
      <c r="G15" s="81">
        <v>592.41999999999996</v>
      </c>
      <c r="I15" s="81">
        <v>0.37965739256999997</v>
      </c>
      <c r="K15" s="80">
        <v>0.98950000000000005</v>
      </c>
      <c r="L15" s="80">
        <v>0</v>
      </c>
    </row>
    <row r="16" spans="2:59">
      <c r="B16" t="s">
        <v>2413</v>
      </c>
      <c r="C16" t="s">
        <v>2414</v>
      </c>
      <c r="D16" t="s">
        <v>1439</v>
      </c>
      <c r="E16" t="s">
        <v>106</v>
      </c>
      <c r="F16" s="87">
        <v>44742</v>
      </c>
      <c r="G16" s="77">
        <v>592.41999999999996</v>
      </c>
      <c r="H16" s="77">
        <v>16.649999999999999</v>
      </c>
      <c r="I16" s="77">
        <v>0.37965739256999997</v>
      </c>
      <c r="J16" s="78">
        <v>1E-4</v>
      </c>
      <c r="K16" s="78">
        <v>0.98950000000000005</v>
      </c>
      <c r="L16" s="78">
        <v>0</v>
      </c>
      <c r="W16" s="92"/>
    </row>
    <row r="17" spans="2:4">
      <c r="B17" t="s">
        <v>218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B20" t="s">
        <v>308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2484</v>
      </c>
    </row>
    <row r="3" spans="2:52" s="1" customFormat="1">
      <c r="B3" s="2" t="s">
        <v>2</v>
      </c>
      <c r="C3" s="26" t="s">
        <v>2485</v>
      </c>
    </row>
    <row r="4" spans="2:52" s="1" customFormat="1">
      <c r="B4" s="2" t="s">
        <v>3</v>
      </c>
      <c r="C4" s="83" t="s">
        <v>196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161713</v>
      </c>
      <c r="H11" s="7"/>
      <c r="I11" s="75">
        <v>-2.1928282800000001</v>
      </c>
      <c r="J11" s="7"/>
      <c r="K11" s="76">
        <v>1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161713</v>
      </c>
      <c r="I12" s="81">
        <v>-2.1928282800000001</v>
      </c>
      <c r="K12" s="80">
        <v>1</v>
      </c>
      <c r="L12" s="80">
        <v>0</v>
      </c>
    </row>
    <row r="13" spans="2:52">
      <c r="B13" s="79" t="s">
        <v>1953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1962</v>
      </c>
      <c r="C15" s="16"/>
      <c r="D15" s="16"/>
      <c r="G15" s="81">
        <v>161713</v>
      </c>
      <c r="I15" s="81">
        <v>-2.1928282800000001</v>
      </c>
      <c r="K15" s="80">
        <v>1</v>
      </c>
      <c r="L15" s="80">
        <v>0</v>
      </c>
    </row>
    <row r="16" spans="2:52">
      <c r="B16" t="s">
        <v>2415</v>
      </c>
      <c r="C16" t="s">
        <v>2416</v>
      </c>
      <c r="D16" t="s">
        <v>2638</v>
      </c>
      <c r="E16" t="s">
        <v>106</v>
      </c>
      <c r="F16" s="87">
        <v>45181</v>
      </c>
      <c r="G16" s="77">
        <v>161713</v>
      </c>
      <c r="H16" s="77">
        <v>0.62319999999999998</v>
      </c>
      <c r="I16" s="77">
        <v>3.2989451999999999</v>
      </c>
      <c r="J16" s="78">
        <v>0</v>
      </c>
      <c r="K16" s="78">
        <v>-1.5044</v>
      </c>
      <c r="L16" s="78">
        <v>0</v>
      </c>
    </row>
    <row r="17" spans="2:12">
      <c r="B17" t="s">
        <v>2417</v>
      </c>
      <c r="C17" t="s">
        <v>2418</v>
      </c>
      <c r="D17" t="s">
        <v>2638</v>
      </c>
      <c r="E17" t="s">
        <v>106</v>
      </c>
      <c r="F17" s="87">
        <v>45140</v>
      </c>
      <c r="G17" s="77">
        <v>-48513.9</v>
      </c>
      <c r="H17" s="77">
        <v>2.6110000000000002</v>
      </c>
      <c r="I17" s="77">
        <v>-5.6809776899999997</v>
      </c>
      <c r="J17" s="78">
        <v>0</v>
      </c>
      <c r="K17" s="78">
        <v>2.5907</v>
      </c>
      <c r="L17" s="78">
        <v>0</v>
      </c>
    </row>
    <row r="18" spans="2:12">
      <c r="B18" t="s">
        <v>2417</v>
      </c>
      <c r="C18" t="s">
        <v>2419</v>
      </c>
      <c r="D18" t="s">
        <v>2638</v>
      </c>
      <c r="E18" t="s">
        <v>106</v>
      </c>
      <c r="F18" s="87">
        <v>45140</v>
      </c>
      <c r="G18" s="77">
        <v>48513.9</v>
      </c>
      <c r="H18" s="77">
        <v>7.4800000000000005E-2</v>
      </c>
      <c r="I18" s="77">
        <v>0.18920421000000001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2420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891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1970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1963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1971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891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218</v>
      </c>
      <c r="C36" s="16"/>
      <c r="D36" s="16"/>
    </row>
    <row r="37" spans="2:12">
      <c r="B37" t="s">
        <v>306</v>
      </c>
      <c r="C37" s="16"/>
      <c r="D37" s="16"/>
    </row>
    <row r="38" spans="2:12">
      <c r="B38" t="s">
        <v>307</v>
      </c>
      <c r="C38" s="16"/>
      <c r="D38" s="16"/>
    </row>
    <row r="39" spans="2:12">
      <c r="B39" t="s">
        <v>308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3"/>
  <sheetViews>
    <sheetView rightToLeft="1" workbookViewId="0">
      <selection activeCell="O17" sqref="O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19.5703125" style="16" bestFit="1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5" s="1" customFormat="1">
      <c r="B1" s="2" t="s">
        <v>0</v>
      </c>
      <c r="C1" s="82">
        <v>45197</v>
      </c>
    </row>
    <row r="2" spans="2:15" s="1" customFormat="1">
      <c r="B2" s="2" t="s">
        <v>1</v>
      </c>
      <c r="C2" s="12" t="s">
        <v>2484</v>
      </c>
    </row>
    <row r="3" spans="2:15" s="1" customFormat="1">
      <c r="B3" s="2" t="s">
        <v>2</v>
      </c>
      <c r="C3" s="26" t="s">
        <v>2485</v>
      </c>
    </row>
    <row r="4" spans="2:15" s="1" customFormat="1">
      <c r="B4" s="2" t="s">
        <v>3</v>
      </c>
      <c r="C4" s="83" t="s">
        <v>196</v>
      </c>
    </row>
    <row r="5" spans="2:15">
      <c r="B5" s="2"/>
    </row>
    <row r="7" spans="2:15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5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5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5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J12+J54</f>
        <v>28571.102220621004</v>
      </c>
      <c r="K11" s="76">
        <f>J11/$J$11</f>
        <v>1</v>
      </c>
      <c r="L11" s="76">
        <f>J11/'סכום נכסי הקרן'!$C$42</f>
        <v>6.5902766884632619E-2</v>
      </c>
    </row>
    <row r="12" spans="2:15" ht="20.25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J13+J18+J44+J46+J48+J50+J52</f>
        <v>27463.267600621002</v>
      </c>
      <c r="K12" s="80">
        <f t="shared" ref="K12:K60" si="0">J12/$J$11</f>
        <v>0.96122534540510551</v>
      </c>
      <c r="L12" s="80">
        <f>J12/'סכום נכסי הקרן'!$C$42</f>
        <v>6.334740986183314E-2</v>
      </c>
      <c r="O12" s="23"/>
    </row>
    <row r="13" spans="2:15" ht="20.25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17757.849500000004</v>
      </c>
      <c r="K13" s="80">
        <f t="shared" si="0"/>
        <v>0.62153183180953353</v>
      </c>
      <c r="L13" s="80">
        <f>J13/'סכום נכסי הקרן'!$C$42</f>
        <v>4.0960667423122377E-2</v>
      </c>
      <c r="O13" s="23"/>
    </row>
    <row r="14" spans="2:15" ht="20.25">
      <c r="B14" s="89" t="s">
        <v>2600</v>
      </c>
      <c r="C14" t="s">
        <v>2630</v>
      </c>
      <c r="D14">
        <v>11</v>
      </c>
      <c r="E14" t="s">
        <v>205</v>
      </c>
      <c r="F14" s="83" t="s">
        <v>206</v>
      </c>
      <c r="G14" t="s">
        <v>102</v>
      </c>
      <c r="H14" s="90">
        <v>4.3799999999999999E-2</v>
      </c>
      <c r="I14" s="90">
        <v>4.3799999999999999E-2</v>
      </c>
      <c r="J14" s="77">
        <v>2539.0409500000001</v>
      </c>
      <c r="K14" s="90">
        <f t="shared" si="0"/>
        <v>8.8867448318723383E-2</v>
      </c>
      <c r="L14" s="90">
        <f>J14/'סכום נכסי הקרן'!$C$42</f>
        <v>5.8566107301809642E-3</v>
      </c>
      <c r="O14" s="23"/>
    </row>
    <row r="15" spans="2:15">
      <c r="B15" s="89" t="s">
        <v>2606</v>
      </c>
      <c r="C15" t="s">
        <v>2631</v>
      </c>
      <c r="D15">
        <v>12</v>
      </c>
      <c r="E15" t="s">
        <v>205</v>
      </c>
      <c r="F15" s="83" t="s">
        <v>206</v>
      </c>
      <c r="G15" t="s">
        <v>102</v>
      </c>
      <c r="H15" s="90">
        <v>4.3700000000000003E-2</v>
      </c>
      <c r="I15" s="90">
        <v>4.3700000000000003E-2</v>
      </c>
      <c r="J15" s="77">
        <v>1248.08197</v>
      </c>
      <c r="K15" s="90">
        <f t="shared" si="0"/>
        <v>4.3683367913583855E-2</v>
      </c>
      <c r="L15" s="90">
        <f>J15/'סכום נכסי הקרן'!$C$42</f>
        <v>2.8788548123445568E-3</v>
      </c>
    </row>
    <row r="16" spans="2:15">
      <c r="B16" s="89" t="s">
        <v>2612</v>
      </c>
      <c r="C16" s="89" t="s">
        <v>2632</v>
      </c>
      <c r="D16">
        <v>10</v>
      </c>
      <c r="E16" t="s">
        <v>205</v>
      </c>
      <c r="F16" s="83" t="s">
        <v>206</v>
      </c>
      <c r="G16" t="s">
        <v>102</v>
      </c>
      <c r="H16" s="90">
        <v>4.3900000000000002E-2</v>
      </c>
      <c r="I16" s="90">
        <v>4.3900000000000002E-2</v>
      </c>
      <c r="J16" s="77">
        <f>3431.5296+9979.10592+(9845.69+4453.97)/1000</f>
        <v>13424.93518</v>
      </c>
      <c r="K16" s="90">
        <f t="shared" si="0"/>
        <v>0.46987809837839029</v>
      </c>
      <c r="L16" s="90">
        <f>J16/'סכום נכסי הקרן'!$C$42</f>
        <v>3.0966266781625524E-2</v>
      </c>
    </row>
    <row r="17" spans="2:12">
      <c r="B17" s="89" t="s">
        <v>2623</v>
      </c>
      <c r="C17" s="89" t="s">
        <v>2633</v>
      </c>
      <c r="D17">
        <v>20</v>
      </c>
      <c r="E17" t="s">
        <v>205</v>
      </c>
      <c r="F17" s="83" t="s">
        <v>2602</v>
      </c>
      <c r="G17" t="s">
        <v>102</v>
      </c>
      <c r="H17" s="90">
        <v>4.2700000000000002E-2</v>
      </c>
      <c r="I17" s="90">
        <v>4.2700000000000002E-2</v>
      </c>
      <c r="J17" s="77">
        <v>545.79140000000007</v>
      </c>
      <c r="K17" s="90">
        <f t="shared" si="0"/>
        <v>1.9102917198835917E-2</v>
      </c>
      <c r="L17" s="90">
        <f>J17/'סכום נכסי הקרן'!$C$42</f>
        <v>1.2589350989713225E-3</v>
      </c>
    </row>
    <row r="18" spans="2:12">
      <c r="B18" s="79" t="s">
        <v>207</v>
      </c>
      <c r="C18" s="26"/>
      <c r="D18" s="27"/>
      <c r="E18" s="27"/>
      <c r="F18" s="27"/>
      <c r="G18" s="27"/>
      <c r="H18" s="27"/>
      <c r="I18" s="80">
        <v>0</v>
      </c>
      <c r="J18" s="81">
        <f>SUM(J19:J43)</f>
        <v>9705.4181006209983</v>
      </c>
      <c r="K18" s="80">
        <f t="shared" si="0"/>
        <v>0.33969351359557198</v>
      </c>
      <c r="L18" s="80">
        <f>J18/'סכום נכסי הקרן'!$C$42</f>
        <v>2.2386742438710763E-2</v>
      </c>
    </row>
    <row r="19" spans="2:12">
      <c r="B19" s="89" t="s">
        <v>2600</v>
      </c>
      <c r="C19" s="89" t="s">
        <v>2603</v>
      </c>
      <c r="D19">
        <v>11</v>
      </c>
      <c r="E19" t="s">
        <v>205</v>
      </c>
      <c r="F19" t="s">
        <v>2602</v>
      </c>
      <c r="G19" t="s">
        <v>110</v>
      </c>
      <c r="H19" s="90">
        <v>0</v>
      </c>
      <c r="I19" s="90">
        <v>0</v>
      </c>
      <c r="J19" s="91">
        <v>0.30986999999999998</v>
      </c>
      <c r="K19" s="90">
        <f t="shared" si="0"/>
        <v>1.0845573881162813E-5</v>
      </c>
      <c r="L19" s="90">
        <f>J19/'סכום נכסי הקרן'!$C$42</f>
        <v>7.1475332722033298E-7</v>
      </c>
    </row>
    <row r="20" spans="2:12">
      <c r="B20" s="89" t="s">
        <v>2606</v>
      </c>
      <c r="C20" s="89" t="s">
        <v>2608</v>
      </c>
      <c r="D20">
        <v>12</v>
      </c>
      <c r="E20" t="s">
        <v>205</v>
      </c>
      <c r="F20" t="s">
        <v>206</v>
      </c>
      <c r="G20" t="s">
        <v>110</v>
      </c>
      <c r="H20" s="90">
        <v>3.2300000000000002E-2</v>
      </c>
      <c r="I20" s="90">
        <v>3.2300000000000002E-2</v>
      </c>
      <c r="J20" s="91">
        <v>4.9531099999999997</v>
      </c>
      <c r="K20" s="90">
        <f t="shared" si="0"/>
        <v>1.7336083017564248E-4</v>
      </c>
      <c r="L20" s="90">
        <f>J20/'סכום נכסי הקרן'!$C$42</f>
        <v>1.1424958377991749E-5</v>
      </c>
    </row>
    <row r="21" spans="2:12">
      <c r="B21" s="89" t="s">
        <v>2612</v>
      </c>
      <c r="C21" s="89" t="s">
        <v>2616</v>
      </c>
      <c r="D21">
        <v>10</v>
      </c>
      <c r="E21" t="s">
        <v>205</v>
      </c>
      <c r="F21" t="s">
        <v>2602</v>
      </c>
      <c r="G21" t="s">
        <v>110</v>
      </c>
      <c r="H21" s="90">
        <v>3.3300000000000003E-2</v>
      </c>
      <c r="I21" s="90">
        <v>3.3300000000000003E-2</v>
      </c>
      <c r="J21" s="91">
        <f>732.4197+36.99523005</f>
        <v>769.41493005000007</v>
      </c>
      <c r="K21" s="90">
        <f t="shared" si="0"/>
        <v>2.6929830151763621E-2</v>
      </c>
      <c r="L21" s="90">
        <f>J21/'סכום נכסי הקרן'!$C$42</f>
        <v>1.7747503187344285E-3</v>
      </c>
    </row>
    <row r="22" spans="2:12">
      <c r="B22" s="89" t="s">
        <v>2623</v>
      </c>
      <c r="C22" s="89" t="s">
        <v>2626</v>
      </c>
      <c r="D22">
        <v>20</v>
      </c>
      <c r="E22" t="s">
        <v>205</v>
      </c>
      <c r="F22" t="s">
        <v>2602</v>
      </c>
      <c r="G22" t="s">
        <v>110</v>
      </c>
      <c r="H22" s="90">
        <v>3.1800000000000002E-2</v>
      </c>
      <c r="I22" s="90">
        <v>3.1800000000000002E-2</v>
      </c>
      <c r="J22" s="91">
        <v>0.72882000000000002</v>
      </c>
      <c r="K22" s="90">
        <f t="shared" si="0"/>
        <v>2.5508991370797693E-5</v>
      </c>
      <c r="L22" s="90">
        <f>J22/'סכום נכסי הקרן'!$C$42</f>
        <v>1.6811131117717854E-6</v>
      </c>
    </row>
    <row r="23" spans="2:12">
      <c r="B23" s="89" t="s">
        <v>2600</v>
      </c>
      <c r="C23" s="89" t="s">
        <v>2601</v>
      </c>
      <c r="D23">
        <v>11</v>
      </c>
      <c r="E23" t="s">
        <v>205</v>
      </c>
      <c r="F23" t="s">
        <v>2602</v>
      </c>
      <c r="G23" t="s">
        <v>120</v>
      </c>
      <c r="H23" s="90">
        <v>0</v>
      </c>
      <c r="I23" s="90">
        <v>0</v>
      </c>
      <c r="J23" s="91">
        <v>5.0000000000000002E-5</v>
      </c>
      <c r="K23" s="90">
        <f t="shared" si="0"/>
        <v>1.7500199892152859E-9</v>
      </c>
      <c r="L23" s="90">
        <f>J23/'סכום נכסי הקרן'!$C$42</f>
        <v>1.1533115939270227E-10</v>
      </c>
    </row>
    <row r="24" spans="2:12">
      <c r="B24" s="89" t="s">
        <v>2612</v>
      </c>
      <c r="C24" s="89" t="s">
        <v>2613</v>
      </c>
      <c r="D24">
        <v>10</v>
      </c>
      <c r="E24" t="s">
        <v>205</v>
      </c>
      <c r="F24" t="s">
        <v>2602</v>
      </c>
      <c r="G24" t="s">
        <v>120</v>
      </c>
      <c r="H24" s="90">
        <v>0</v>
      </c>
      <c r="I24" s="90">
        <v>0</v>
      </c>
      <c r="J24" s="91">
        <f>0.255+8.69963193</f>
        <v>8.9546319300000015</v>
      </c>
      <c r="K24" s="90">
        <f t="shared" si="0"/>
        <v>3.1341569747130916E-4</v>
      </c>
      <c r="L24" s="90">
        <f>J24/'סכום נכסי הקרן'!$C$42</f>
        <v>2.0654961648436228E-5</v>
      </c>
    </row>
    <row r="25" spans="2:12">
      <c r="B25" s="89" t="s">
        <v>2623</v>
      </c>
      <c r="C25" s="89" t="s">
        <v>2624</v>
      </c>
      <c r="D25">
        <v>20</v>
      </c>
      <c r="E25" t="s">
        <v>205</v>
      </c>
      <c r="F25" t="s">
        <v>2602</v>
      </c>
      <c r="G25" t="s">
        <v>120</v>
      </c>
      <c r="H25" s="90">
        <v>0</v>
      </c>
      <c r="I25" s="90">
        <v>0</v>
      </c>
      <c r="J25" s="91">
        <v>9.640000000000001E-3</v>
      </c>
      <c r="K25" s="90">
        <f t="shared" si="0"/>
        <v>3.3740385392070718E-7</v>
      </c>
      <c r="L25" s="90">
        <f>J25/'סכום נכסי הקרן'!$C$42</f>
        <v>2.2235847530913001E-8</v>
      </c>
    </row>
    <row r="26" spans="2:12">
      <c r="B26" s="89" t="s">
        <v>2600</v>
      </c>
      <c r="C26" s="89" t="s">
        <v>2605</v>
      </c>
      <c r="D26">
        <v>11</v>
      </c>
      <c r="E26" t="s">
        <v>205</v>
      </c>
      <c r="F26" t="s">
        <v>2602</v>
      </c>
      <c r="G26" t="s">
        <v>106</v>
      </c>
      <c r="H26" s="90">
        <v>4.8099999999999997E-2</v>
      </c>
      <c r="I26" s="90">
        <v>4.8099999999999997E-2</v>
      </c>
      <c r="J26" s="91">
        <v>738.70718000000011</v>
      </c>
      <c r="K26" s="90">
        <f t="shared" si="0"/>
        <v>2.585504662353709E-2</v>
      </c>
      <c r="L26" s="90">
        <f>J26/'סכום נכסי הקרן'!$C$42</f>
        <v>1.7039191104222724E-3</v>
      </c>
    </row>
    <row r="27" spans="2:12">
      <c r="B27" s="89" t="s">
        <v>2606</v>
      </c>
      <c r="C27" s="89" t="s">
        <v>2611</v>
      </c>
      <c r="D27">
        <v>12</v>
      </c>
      <c r="E27" t="s">
        <v>205</v>
      </c>
      <c r="F27" t="s">
        <v>206</v>
      </c>
      <c r="G27" t="s">
        <v>106</v>
      </c>
      <c r="H27" s="90">
        <v>4.8099999999999997E-2</v>
      </c>
      <c r="I27" s="90">
        <v>4.8099999999999997E-2</v>
      </c>
      <c r="J27" s="91">
        <v>1672.65599</v>
      </c>
      <c r="K27" s="90">
        <f t="shared" si="0"/>
        <v>5.8543628351613669E-2</v>
      </c>
      <c r="L27" s="90">
        <f>J27/'סכום נכסי הקרן'!$C$42</f>
        <v>3.8581870918369641E-3</v>
      </c>
    </row>
    <row r="28" spans="2:12">
      <c r="B28" s="89" t="s">
        <v>2612</v>
      </c>
      <c r="C28" s="89" t="s">
        <v>2622</v>
      </c>
      <c r="D28">
        <v>10</v>
      </c>
      <c r="E28" t="s">
        <v>205</v>
      </c>
      <c r="F28" t="s">
        <v>206</v>
      </c>
      <c r="G28" t="s">
        <v>106</v>
      </c>
      <c r="H28" s="90">
        <v>4.7600000000000003E-2</v>
      </c>
      <c r="I28" s="90">
        <v>4.7600000000000003E-2</v>
      </c>
      <c r="J28" s="91">
        <f>2359.86515+1687.46988126</f>
        <v>4047.3350312600001</v>
      </c>
      <c r="K28" s="90">
        <f t="shared" si="0"/>
        <v>0.14165834415512549</v>
      </c>
      <c r="L28" s="90">
        <f>J28/'סכום נכסי הקרן'!$C$42</f>
        <v>9.3356768321182938E-3</v>
      </c>
    </row>
    <row r="29" spans="2:12">
      <c r="B29" s="89" t="s">
        <v>2623</v>
      </c>
      <c r="C29" s="89" t="s">
        <v>2629</v>
      </c>
      <c r="D29">
        <v>20</v>
      </c>
      <c r="E29" t="s">
        <v>205</v>
      </c>
      <c r="F29" t="s">
        <v>2602</v>
      </c>
      <c r="G29" t="s">
        <v>106</v>
      </c>
      <c r="H29" s="90">
        <v>4.9099999999999998E-2</v>
      </c>
      <c r="I29" s="90">
        <v>4.9099999999999998E-2</v>
      </c>
      <c r="J29" s="91">
        <v>2128.8871899999999</v>
      </c>
      <c r="K29" s="90">
        <f t="shared" si="0"/>
        <v>7.4511902745687197E-2</v>
      </c>
      <c r="L29" s="90">
        <f>J29/'סכום נכסי הקרן'!$C$42</f>
        <v>4.9105405567794408E-3</v>
      </c>
    </row>
    <row r="30" spans="2:12">
      <c r="B30" s="89" t="s">
        <v>2612</v>
      </c>
      <c r="C30" s="89" t="s">
        <v>2618</v>
      </c>
      <c r="D30">
        <v>10</v>
      </c>
      <c r="E30" t="s">
        <v>205</v>
      </c>
      <c r="F30" t="s">
        <v>2602</v>
      </c>
      <c r="G30" t="s">
        <v>201</v>
      </c>
      <c r="H30" s="90">
        <v>0</v>
      </c>
      <c r="I30" s="90">
        <v>0</v>
      </c>
      <c r="J30" s="91">
        <v>8.2203497E-2</v>
      </c>
      <c r="K30" s="90">
        <f t="shared" si="0"/>
        <v>2.8771552586679755E-6</v>
      </c>
      <c r="L30" s="90">
        <f>J30/'סכום נכסי הקרן'!$C$42</f>
        <v>1.8961249230289046E-7</v>
      </c>
    </row>
    <row r="31" spans="2:12">
      <c r="B31" s="89" t="s">
        <v>2606</v>
      </c>
      <c r="C31" s="89" t="s">
        <v>2607</v>
      </c>
      <c r="D31">
        <v>12</v>
      </c>
      <c r="E31" t="s">
        <v>205</v>
      </c>
      <c r="F31" t="s">
        <v>2602</v>
      </c>
      <c r="G31" t="s">
        <v>116</v>
      </c>
      <c r="H31" s="90">
        <v>0</v>
      </c>
      <c r="I31" s="90">
        <v>0</v>
      </c>
      <c r="J31" s="91">
        <v>4.6109999999999998E-2</v>
      </c>
      <c r="K31" s="90">
        <f t="shared" si="0"/>
        <v>1.6138684340543365E-6</v>
      </c>
      <c r="L31" s="90">
        <f>J31/'סכום נכסי הקרן'!$C$42</f>
        <v>1.0635839519195004E-7</v>
      </c>
    </row>
    <row r="32" spans="2:12">
      <c r="B32" s="89" t="s">
        <v>2612</v>
      </c>
      <c r="C32" s="89" t="s">
        <v>2614</v>
      </c>
      <c r="D32">
        <v>10</v>
      </c>
      <c r="E32" t="s">
        <v>205</v>
      </c>
      <c r="F32" t="s">
        <v>206</v>
      </c>
      <c r="G32" t="s">
        <v>116</v>
      </c>
      <c r="H32" s="90">
        <v>0</v>
      </c>
      <c r="I32" s="90">
        <v>0</v>
      </c>
      <c r="J32" s="91">
        <f>1.04643+0.258222865</f>
        <v>1.304652865</v>
      </c>
      <c r="K32" s="90">
        <f t="shared" si="0"/>
        <v>4.5663371854739837E-5</v>
      </c>
      <c r="L32" s="90">
        <f>J32/'סכום נכסי הקרן'!$C$42</f>
        <v>3.0093425505092135E-6</v>
      </c>
    </row>
    <row r="33" spans="2:12">
      <c r="B33" s="89" t="s">
        <v>2623</v>
      </c>
      <c r="C33" s="89" t="s">
        <v>2625</v>
      </c>
      <c r="D33">
        <v>20</v>
      </c>
      <c r="E33" t="s">
        <v>205</v>
      </c>
      <c r="F33" t="s">
        <v>2602</v>
      </c>
      <c r="G33" t="s">
        <v>116</v>
      </c>
      <c r="H33" s="90">
        <v>0</v>
      </c>
      <c r="I33" s="90">
        <v>0</v>
      </c>
      <c r="J33" s="91">
        <v>0.67321000000000009</v>
      </c>
      <c r="K33" s="90">
        <f t="shared" si="0"/>
        <v>2.3562619138792456E-5</v>
      </c>
      <c r="L33" s="90">
        <f>J33/'סכום נכסי הקרן'!$C$42</f>
        <v>1.5528417962952221E-6</v>
      </c>
    </row>
    <row r="34" spans="2:12">
      <c r="B34" s="89" t="s">
        <v>2606</v>
      </c>
      <c r="C34" s="89" t="s">
        <v>2610</v>
      </c>
      <c r="D34">
        <v>12</v>
      </c>
      <c r="E34" t="s">
        <v>205</v>
      </c>
      <c r="F34" t="s">
        <v>2602</v>
      </c>
      <c r="G34" t="s">
        <v>199</v>
      </c>
      <c r="H34" s="90">
        <v>0</v>
      </c>
      <c r="I34" s="90">
        <v>0</v>
      </c>
      <c r="J34" s="91">
        <v>0.19739999999999999</v>
      </c>
      <c r="K34" s="90">
        <f t="shared" si="0"/>
        <v>6.9090789174219487E-6</v>
      </c>
      <c r="L34" s="90">
        <f>J34/'סכום נכסי הקרן'!$C$42</f>
        <v>4.5532741728238854E-7</v>
      </c>
    </row>
    <row r="35" spans="2:12">
      <c r="B35" s="89" t="s">
        <v>2612</v>
      </c>
      <c r="C35" s="89" t="s">
        <v>2619</v>
      </c>
      <c r="D35">
        <v>10</v>
      </c>
      <c r="E35" t="s">
        <v>205</v>
      </c>
      <c r="F35" t="s">
        <v>2602</v>
      </c>
      <c r="G35" t="s">
        <v>199</v>
      </c>
      <c r="H35" s="90">
        <v>0</v>
      </c>
      <c r="I35" s="90">
        <v>0</v>
      </c>
      <c r="J35" s="91">
        <v>19.735099999999999</v>
      </c>
      <c r="K35" s="90">
        <f t="shared" si="0"/>
        <v>6.9073638978325174E-4</v>
      </c>
      <c r="L35" s="90">
        <f>J35/'סכום נכסי הקרן'!$C$42</f>
        <v>4.5521439274618369E-5</v>
      </c>
    </row>
    <row r="36" spans="2:12">
      <c r="B36" s="89" t="s">
        <v>2623</v>
      </c>
      <c r="C36" s="89" t="s">
        <v>2628</v>
      </c>
      <c r="D36">
        <v>20</v>
      </c>
      <c r="E36" t="s">
        <v>205</v>
      </c>
      <c r="F36" t="s">
        <v>2602</v>
      </c>
      <c r="G36" t="s">
        <v>199</v>
      </c>
      <c r="H36" s="90">
        <v>0</v>
      </c>
      <c r="I36" s="90">
        <v>0</v>
      </c>
      <c r="J36" s="91">
        <v>8.0000000000000007E-5</v>
      </c>
      <c r="K36" s="90">
        <f t="shared" si="0"/>
        <v>2.8000319827444575E-9</v>
      </c>
      <c r="L36" s="90">
        <f>J36/'סכום נכסי הקרן'!$C$42</f>
        <v>1.8452985502832365E-10</v>
      </c>
    </row>
    <row r="37" spans="2:12">
      <c r="B37" s="89" t="s">
        <v>2612</v>
      </c>
      <c r="C37" s="89" t="s">
        <v>2620</v>
      </c>
      <c r="D37">
        <v>10</v>
      </c>
      <c r="E37" t="s">
        <v>205</v>
      </c>
      <c r="F37" t="s">
        <v>2602</v>
      </c>
      <c r="G37" t="s">
        <v>202</v>
      </c>
      <c r="H37" s="90">
        <v>0</v>
      </c>
      <c r="I37" s="90">
        <v>0</v>
      </c>
      <c r="J37" s="91">
        <v>8.3616499999999991</v>
      </c>
      <c r="K37" s="90">
        <f t="shared" si="0"/>
        <v>2.9266109285643987E-4</v>
      </c>
      <c r="L37" s="90">
        <f>J37/'סכום נכסי הקרן'!$C$42</f>
        <v>1.9287175778719776E-5</v>
      </c>
    </row>
    <row r="38" spans="2:12">
      <c r="B38" s="89" t="s">
        <v>2612</v>
      </c>
      <c r="C38" s="89" t="s">
        <v>2621</v>
      </c>
      <c r="D38">
        <v>10</v>
      </c>
      <c r="E38" t="s">
        <v>205</v>
      </c>
      <c r="F38" t="s">
        <v>2602</v>
      </c>
      <c r="G38" t="s">
        <v>200</v>
      </c>
      <c r="H38" s="90">
        <v>0</v>
      </c>
      <c r="I38" s="90">
        <v>0</v>
      </c>
      <c r="J38" s="91">
        <v>0.22215000000000001</v>
      </c>
      <c r="K38" s="90">
        <f t="shared" si="0"/>
        <v>7.7753388120835163E-6</v>
      </c>
      <c r="L38" s="90">
        <f>J38/'סכום נכסי הקרן'!$C$42</f>
        <v>5.1241634118177618E-7</v>
      </c>
    </row>
    <row r="39" spans="2:12">
      <c r="B39" s="89" t="s">
        <v>2600</v>
      </c>
      <c r="C39" s="89" t="s">
        <v>2604</v>
      </c>
      <c r="D39">
        <v>11</v>
      </c>
      <c r="E39" t="s">
        <v>205</v>
      </c>
      <c r="F39" t="s">
        <v>2602</v>
      </c>
      <c r="G39" t="s">
        <v>113</v>
      </c>
      <c r="H39" s="90">
        <v>0</v>
      </c>
      <c r="I39" s="90">
        <v>0</v>
      </c>
      <c r="J39" s="91">
        <v>1.2800000000000001E-3</v>
      </c>
      <c r="K39" s="90">
        <f t="shared" si="0"/>
        <v>4.480051172391132E-8</v>
      </c>
      <c r="L39" s="90">
        <f>J39/'סכום נכסי הקרן'!$C$42</f>
        <v>2.9524776804531785E-9</v>
      </c>
    </row>
    <row r="40" spans="2:12">
      <c r="B40" s="89" t="s">
        <v>2606</v>
      </c>
      <c r="C40" s="89" t="s">
        <v>2609</v>
      </c>
      <c r="D40">
        <v>12</v>
      </c>
      <c r="E40" t="s">
        <v>205</v>
      </c>
      <c r="F40" t="s">
        <v>206</v>
      </c>
      <c r="G40" t="s">
        <v>113</v>
      </c>
      <c r="H40" s="90">
        <v>4.6870000000000002E-2</v>
      </c>
      <c r="I40" s="90">
        <v>4.6870000000000002E-2</v>
      </c>
      <c r="J40" s="91">
        <v>70.878990000000002</v>
      </c>
      <c r="K40" s="90">
        <f t="shared" si="0"/>
        <v>2.480792986307807E-3</v>
      </c>
      <c r="L40" s="90">
        <f>J40/'סכום נכסי הקרן'!$C$42</f>
        <v>1.6349112186567501E-4</v>
      </c>
    </row>
    <row r="41" spans="2:12">
      <c r="B41" s="89" t="s">
        <v>2612</v>
      </c>
      <c r="C41" s="89" t="s">
        <v>2617</v>
      </c>
      <c r="D41">
        <v>10</v>
      </c>
      <c r="E41" t="s">
        <v>205</v>
      </c>
      <c r="F41" t="s">
        <v>206</v>
      </c>
      <c r="G41" t="s">
        <v>113</v>
      </c>
      <c r="H41" s="90">
        <v>4.632E-2</v>
      </c>
      <c r="I41" s="90">
        <v>4.632E-2</v>
      </c>
      <c r="J41" s="91">
        <f>76.95917+154.013461019</f>
        <v>230.972631019</v>
      </c>
      <c r="K41" s="90">
        <f t="shared" si="0"/>
        <v>8.0841344248979326E-3</v>
      </c>
      <c r="L41" s="90">
        <f>J41/'סכום נכסי הקרן'!$C$42</f>
        <v>5.3276682646808196E-4</v>
      </c>
    </row>
    <row r="42" spans="2:12">
      <c r="B42" s="89" t="s">
        <v>2623</v>
      </c>
      <c r="C42" s="89" t="s">
        <v>2627</v>
      </c>
      <c r="D42">
        <v>20</v>
      </c>
      <c r="E42" t="s">
        <v>205</v>
      </c>
      <c r="F42" t="s">
        <v>2602</v>
      </c>
      <c r="G42" t="s">
        <v>113</v>
      </c>
      <c r="H42" s="90">
        <v>4.4900000000000002E-2</v>
      </c>
      <c r="I42" s="90">
        <v>4.4900000000000002E-2</v>
      </c>
      <c r="J42" s="91">
        <v>9.8200000000000006E-3</v>
      </c>
      <c r="K42" s="90">
        <f t="shared" si="0"/>
        <v>3.437039258818822E-7</v>
      </c>
      <c r="L42" s="90">
        <f>J42/'סכום נכסי הקרן'!$C$42</f>
        <v>2.2651039704726728E-8</v>
      </c>
    </row>
    <row r="43" spans="2:12">
      <c r="B43" s="89" t="s">
        <v>2612</v>
      </c>
      <c r="C43" s="89" t="s">
        <v>2615</v>
      </c>
      <c r="D43">
        <v>10</v>
      </c>
      <c r="E43" t="s">
        <v>205</v>
      </c>
      <c r="F43" t="s">
        <v>2602</v>
      </c>
      <c r="G43" t="s">
        <v>198</v>
      </c>
      <c r="H43" s="90">
        <v>0</v>
      </c>
      <c r="I43" s="90">
        <v>0</v>
      </c>
      <c r="J43" s="91">
        <v>0.97638000000000003</v>
      </c>
      <c r="K43" s="90">
        <f t="shared" si="0"/>
        <v>3.4173690341400418E-5</v>
      </c>
      <c r="L43" s="90">
        <f>J43/'סכום נכסי הקרן'!$C$42</f>
        <v>2.2521407481569328E-6</v>
      </c>
    </row>
    <row r="44" spans="2:12">
      <c r="B44" s="79" t="s">
        <v>211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208</v>
      </c>
      <c r="C45" t="s">
        <v>208</v>
      </c>
      <c r="D45" s="16"/>
      <c r="E45" t="s">
        <v>208</v>
      </c>
      <c r="G45" t="s">
        <v>208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208</v>
      </c>
      <c r="C47" t="s">
        <v>208</v>
      </c>
      <c r="D47" s="16"/>
      <c r="E47" t="s">
        <v>208</v>
      </c>
      <c r="G47" t="s">
        <v>208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208</v>
      </c>
      <c r="C49" t="s">
        <v>208</v>
      </c>
      <c r="D49" s="16"/>
      <c r="E49" t="s">
        <v>208</v>
      </c>
      <c r="G49" t="s">
        <v>208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215</v>
      </c>
      <c r="D52" s="16"/>
      <c r="I52" s="80">
        <v>0</v>
      </c>
      <c r="J52" s="81">
        <v>0</v>
      </c>
      <c r="K52" s="80">
        <f t="shared" si="0"/>
        <v>0</v>
      </c>
      <c r="L52" s="80">
        <f>J52/'סכום נכסי הקרן'!$C$42</f>
        <v>0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8">
        <v>0</v>
      </c>
      <c r="I53" s="78">
        <v>0</v>
      </c>
      <c r="J53" s="77">
        <v>0</v>
      </c>
      <c r="K53" s="78">
        <f t="shared" si="0"/>
        <v>0</v>
      </c>
      <c r="L53" s="78">
        <f>J53/'סכום נכסי הקרן'!$C$42</f>
        <v>0</v>
      </c>
    </row>
    <row r="54" spans="2:12">
      <c r="B54" s="79" t="s">
        <v>216</v>
      </c>
      <c r="D54" s="16"/>
      <c r="I54" s="80">
        <v>0</v>
      </c>
      <c r="J54" s="81">
        <f>J55+J59</f>
        <v>1107.8346200000001</v>
      </c>
      <c r="K54" s="80">
        <f t="shared" si="0"/>
        <v>3.877465459489441E-2</v>
      </c>
      <c r="L54" s="80">
        <f>J54/'סכום נכסי הקרן'!$C$42</f>
        <v>2.5553570227994753E-3</v>
      </c>
    </row>
    <row r="55" spans="2:12">
      <c r="B55" s="79" t="s">
        <v>217</v>
      </c>
      <c r="D55" s="16"/>
      <c r="I55" s="80">
        <v>0</v>
      </c>
      <c r="J55" s="81">
        <f>SUM(J56:J58)</f>
        <v>1107.8346200000001</v>
      </c>
      <c r="K55" s="80">
        <f t="shared" si="0"/>
        <v>3.877465459489441E-2</v>
      </c>
      <c r="L55" s="80">
        <f>J55/'סכום נכסי הקרן'!$C$42</f>
        <v>2.5553570227994753E-3</v>
      </c>
    </row>
    <row r="56" spans="2:12">
      <c r="B56" s="89" t="s">
        <v>2634</v>
      </c>
      <c r="C56" s="89" t="s">
        <v>2635</v>
      </c>
      <c r="D56">
        <v>85</v>
      </c>
      <c r="E56" t="s">
        <v>939</v>
      </c>
      <c r="F56" t="s">
        <v>210</v>
      </c>
      <c r="G56" t="s">
        <v>110</v>
      </c>
      <c r="H56" s="90">
        <v>5.6300000000000003E-2</v>
      </c>
      <c r="I56" s="90">
        <v>5.6300000000000003E-2</v>
      </c>
      <c r="J56" s="91">
        <v>156.70462000000001</v>
      </c>
      <c r="K56" s="90">
        <f t="shared" si="0"/>
        <v>5.4847243480477094E-3</v>
      </c>
      <c r="L56" s="90">
        <f>J56/'סכום נכסי הקרן'!$C$42</f>
        <v>3.6145851013585684E-4</v>
      </c>
    </row>
    <row r="57" spans="2:12">
      <c r="B57" s="89" t="s">
        <v>2634</v>
      </c>
      <c r="C57" s="89" t="s">
        <v>2637</v>
      </c>
      <c r="D57">
        <v>85</v>
      </c>
      <c r="E57" t="s">
        <v>939</v>
      </c>
      <c r="F57" t="s">
        <v>210</v>
      </c>
      <c r="G57" t="s">
        <v>106</v>
      </c>
      <c r="H57" s="90">
        <v>5.2299999999999999E-2</v>
      </c>
      <c r="I57" s="90">
        <v>5.2299999999999999E-2</v>
      </c>
      <c r="J57" s="91">
        <v>904.87377000000004</v>
      </c>
      <c r="K57" s="90">
        <f t="shared" si="0"/>
        <v>3.1670943704331905E-2</v>
      </c>
      <c r="L57" s="90">
        <f>J57/'סכום נכסי הקרן'!$C$42</f>
        <v>2.0872028199629086E-3</v>
      </c>
    </row>
    <row r="58" spans="2:12">
      <c r="B58" s="89" t="s">
        <v>2634</v>
      </c>
      <c r="C58" s="89" t="s">
        <v>2636</v>
      </c>
      <c r="D58">
        <v>85</v>
      </c>
      <c r="E58" t="s">
        <v>939</v>
      </c>
      <c r="F58" t="s">
        <v>210</v>
      </c>
      <c r="G58" t="s">
        <v>199</v>
      </c>
      <c r="H58" s="90">
        <v>0</v>
      </c>
      <c r="I58" s="90">
        <v>0</v>
      </c>
      <c r="J58" s="91">
        <v>46.256230000000002</v>
      </c>
      <c r="K58" s="90">
        <f t="shared" si="0"/>
        <v>1.6189865425147957E-3</v>
      </c>
      <c r="L58" s="90">
        <f>J58/'סכום נכסי הקרן'!$C$42</f>
        <v>1.0669569270070994E-4</v>
      </c>
    </row>
    <row r="59" spans="2:12">
      <c r="B59" s="79" t="s">
        <v>215</v>
      </c>
      <c r="D59" s="16"/>
      <c r="I59" s="80">
        <v>0</v>
      </c>
      <c r="J59" s="81"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208</v>
      </c>
      <c r="C60" t="s">
        <v>208</v>
      </c>
      <c r="D60" s="16"/>
      <c r="E60" t="s">
        <v>208</v>
      </c>
      <c r="G60" t="s">
        <v>208</v>
      </c>
      <c r="H60" s="78">
        <v>0</v>
      </c>
      <c r="I60" s="78">
        <v>0</v>
      </c>
      <c r="J60" s="77">
        <v>0</v>
      </c>
      <c r="K60" s="78">
        <f t="shared" si="0"/>
        <v>0</v>
      </c>
      <c r="L60" s="78">
        <f>J60/'סכום נכסי הקרן'!$C$42</f>
        <v>0</v>
      </c>
    </row>
    <row r="61" spans="2:12">
      <c r="B61" t="s">
        <v>218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E503" s="15"/>
    </row>
  </sheetData>
  <sortState xmlns:xlrd2="http://schemas.microsoft.com/office/spreadsheetml/2017/richdata2" ref="A19:BI43">
    <sortCondition ref="G19:G43"/>
    <sortCondition ref="B19:B43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29"/>
  <sheetViews>
    <sheetView rightToLeft="1" workbookViewId="0">
      <selection activeCell="F18" sqref="F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8.7109375" style="16" bestFit="1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2484</v>
      </c>
    </row>
    <row r="3" spans="2:49" s="1" customFormat="1">
      <c r="B3" s="2" t="s">
        <v>2</v>
      </c>
      <c r="C3" s="26" t="s">
        <v>2485</v>
      </c>
    </row>
    <row r="4" spans="2:49" s="1" customFormat="1">
      <c r="B4" s="2" t="s">
        <v>3</v>
      </c>
      <c r="C4" s="83" t="s">
        <v>196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I12+I369</f>
        <v>-3582.7141066589402</v>
      </c>
      <c r="J11" s="76">
        <f>I11/$I$11</f>
        <v>1</v>
      </c>
      <c r="K11" s="76">
        <f>I11/'סכום נכסי הקרן'!$C$42</f>
        <v>-8.2639714338713036E-3</v>
      </c>
      <c r="N11" s="81"/>
      <c r="O11" s="81"/>
      <c r="AW11" s="16"/>
    </row>
    <row r="12" spans="2:49">
      <c r="B12" s="79" t="s">
        <v>2642</v>
      </c>
      <c r="C12" s="16"/>
      <c r="D12" s="16"/>
      <c r="G12" s="81"/>
      <c r="I12" s="81">
        <f>I13+I23+I288+I363+I367</f>
        <v>-3720.4531454739404</v>
      </c>
      <c r="J12" s="80">
        <f t="shared" ref="J12:J75" si="0">I12/$I$11</f>
        <v>1.0384454451888847</v>
      </c>
      <c r="K12" s="80">
        <f>I12/'סכום נכסי הקרן'!$C$42</f>
        <v>-8.5816834946747106E-3</v>
      </c>
    </row>
    <row r="13" spans="2:49">
      <c r="B13" s="79" t="s">
        <v>1953</v>
      </c>
      <c r="C13" s="16"/>
      <c r="D13" s="16"/>
      <c r="G13" s="81"/>
      <c r="I13" s="81">
        <v>24.075312236000002</v>
      </c>
      <c r="J13" s="80">
        <f t="shared" si="0"/>
        <v>-6.7198530274165339E-3</v>
      </c>
      <c r="K13" s="80">
        <f>I13/'סכום נכסי הקרן'!$C$42</f>
        <v>5.553267345838383E-5</v>
      </c>
    </row>
    <row r="14" spans="2:49">
      <c r="B14" t="s">
        <v>2643</v>
      </c>
      <c r="C14" t="s">
        <v>2644</v>
      </c>
      <c r="D14" t="s">
        <v>2638</v>
      </c>
      <c r="E14" t="s">
        <v>102</v>
      </c>
      <c r="F14" s="87">
        <v>44952</v>
      </c>
      <c r="G14" s="77">
        <v>68554.808139999994</v>
      </c>
      <c r="H14" s="77">
        <v>-35.108198000000002</v>
      </c>
      <c r="I14" s="77">
        <v>-24.068358070000002</v>
      </c>
      <c r="J14" s="78">
        <f t="shared" si="0"/>
        <v>6.7179119945032255E-3</v>
      </c>
      <c r="K14" s="78">
        <f>I14/'סכום נכסי הקרן'!$C$42</f>
        <v>-5.5516632817836044E-5</v>
      </c>
    </row>
    <row r="15" spans="2:49">
      <c r="B15" t="s">
        <v>2645</v>
      </c>
      <c r="C15" t="s">
        <v>2646</v>
      </c>
      <c r="D15" t="s">
        <v>2638</v>
      </c>
      <c r="E15" t="s">
        <v>102</v>
      </c>
      <c r="F15" s="87">
        <v>44952</v>
      </c>
      <c r="G15" s="77">
        <v>114101.119271</v>
      </c>
      <c r="H15" s="77">
        <v>-6.1429830000000001</v>
      </c>
      <c r="I15" s="77">
        <v>-7.0092120140000009</v>
      </c>
      <c r="J15" s="78">
        <f t="shared" si="0"/>
        <v>1.9563972467053592E-3</v>
      </c>
      <c r="K15" s="78">
        <f>I15/'סכום נכסי הקרן'!$C$42</f>
        <v>-1.6167610960077556E-5</v>
      </c>
    </row>
    <row r="16" spans="2:49">
      <c r="B16" t="s">
        <v>2647</v>
      </c>
      <c r="C16" t="s">
        <v>2648</v>
      </c>
      <c r="D16" t="s">
        <v>2638</v>
      </c>
      <c r="E16" t="s">
        <v>102</v>
      </c>
      <c r="F16" s="87">
        <v>44882</v>
      </c>
      <c r="G16" s="77">
        <v>30842.505868</v>
      </c>
      <c r="H16" s="77">
        <v>1.6043970000000001</v>
      </c>
      <c r="I16" s="77">
        <v>0.49483637999999996</v>
      </c>
      <c r="J16" s="78">
        <f t="shared" si="0"/>
        <v>-1.3811774126221295E-4</v>
      </c>
      <c r="K16" s="78">
        <f>I16/'סכום נכסי הקרן'!$C$42</f>
        <v>1.1414010683017558E-6</v>
      </c>
    </row>
    <row r="17" spans="2:11">
      <c r="B17" t="s">
        <v>2647</v>
      </c>
      <c r="C17" t="s">
        <v>2649</v>
      </c>
      <c r="D17" t="s">
        <v>2638</v>
      </c>
      <c r="E17" t="s">
        <v>102</v>
      </c>
      <c r="F17" s="87">
        <v>44965</v>
      </c>
      <c r="G17" s="77">
        <v>32064.538032</v>
      </c>
      <c r="H17" s="77">
        <v>2.1593149999999999</v>
      </c>
      <c r="I17" s="77">
        <v>0.69237439599999995</v>
      </c>
      <c r="J17" s="78">
        <f t="shared" si="0"/>
        <v>-1.9325415743140991E-4</v>
      </c>
      <c r="K17" s="78">
        <f>I17/'סכום נכסי הקרן'!$C$42</f>
        <v>1.597046836490039E-6</v>
      </c>
    </row>
    <row r="18" spans="2:11">
      <c r="B18" t="s">
        <v>2650</v>
      </c>
      <c r="C18" t="s">
        <v>2651</v>
      </c>
      <c r="D18" t="s">
        <v>2638</v>
      </c>
      <c r="E18" t="s">
        <v>102</v>
      </c>
      <c r="F18" s="87">
        <v>44965</v>
      </c>
      <c r="G18" s="77">
        <v>27421.38222</v>
      </c>
      <c r="H18" s="77">
        <v>19.176314000000001</v>
      </c>
      <c r="I18" s="77">
        <v>5.2584103139999998</v>
      </c>
      <c r="J18" s="78">
        <f t="shared" si="0"/>
        <v>-1.4677169758609988E-3</v>
      </c>
      <c r="K18" s="78">
        <f>I18/'סכום נכסי הקרן'!$C$42</f>
        <v>1.2129171161523272E-5</v>
      </c>
    </row>
    <row r="19" spans="2:11">
      <c r="B19" t="s">
        <v>2650</v>
      </c>
      <c r="C19" t="s">
        <v>2652</v>
      </c>
      <c r="D19" t="s">
        <v>2638</v>
      </c>
      <c r="E19" t="s">
        <v>102</v>
      </c>
      <c r="F19" s="87">
        <v>44952</v>
      </c>
      <c r="G19" s="77">
        <v>78948.584854999994</v>
      </c>
      <c r="H19" s="77">
        <v>31.616206999999999</v>
      </c>
      <c r="I19" s="77">
        <v>24.960547645999998</v>
      </c>
      <c r="J19" s="78">
        <f t="shared" si="0"/>
        <v>-6.9669381655677112E-3</v>
      </c>
      <c r="K19" s="78">
        <f>I19/'סכום נכסי הקרן'!$C$42</f>
        <v>5.7574577981799304E-5</v>
      </c>
    </row>
    <row r="20" spans="2:11">
      <c r="B20" t="s">
        <v>2653</v>
      </c>
      <c r="C20" t="s">
        <v>2654</v>
      </c>
      <c r="D20" t="s">
        <v>2638</v>
      </c>
      <c r="E20" t="s">
        <v>102</v>
      </c>
      <c r="F20" s="87">
        <v>45091</v>
      </c>
      <c r="G20" s="77">
        <v>67179.908389999997</v>
      </c>
      <c r="H20" s="77">
        <v>14.644228</v>
      </c>
      <c r="I20" s="77">
        <v>9.8379790630000006</v>
      </c>
      <c r="J20" s="78">
        <f t="shared" si="0"/>
        <v>-2.7459570510286703E-3</v>
      </c>
      <c r="K20" s="78">
        <f>I20/'סכום נכסי הקרן'!$C$42</f>
        <v>2.2692510628338416E-5</v>
      </c>
    </row>
    <row r="21" spans="2:11">
      <c r="B21" t="s">
        <v>2655</v>
      </c>
      <c r="C21" t="s">
        <v>2656</v>
      </c>
      <c r="D21" t="s">
        <v>2638</v>
      </c>
      <c r="E21" t="s">
        <v>102</v>
      </c>
      <c r="F21" s="87">
        <v>44917</v>
      </c>
      <c r="G21" s="77">
        <v>108607.97433599998</v>
      </c>
      <c r="H21" s="77">
        <v>4.2166980000000001</v>
      </c>
      <c r="I21" s="77">
        <v>4.5796707809999999</v>
      </c>
      <c r="J21" s="78">
        <f t="shared" si="0"/>
        <v>-1.2782685541355605E-3</v>
      </c>
      <c r="K21" s="78">
        <f>I21/'סכום נכסי הקרן'!$C$42</f>
        <v>1.0563574816192246E-5</v>
      </c>
    </row>
    <row r="22" spans="2:11">
      <c r="B22" t="s">
        <v>2655</v>
      </c>
      <c r="C22" t="s">
        <v>2657</v>
      </c>
      <c r="D22" t="s">
        <v>2638</v>
      </c>
      <c r="E22" t="s">
        <v>102</v>
      </c>
      <c r="F22" s="87">
        <v>45043</v>
      </c>
      <c r="G22" s="77">
        <v>89507.129879999993</v>
      </c>
      <c r="H22" s="77">
        <v>10.422705000000001</v>
      </c>
      <c r="I22" s="77">
        <v>9.3290637399999987</v>
      </c>
      <c r="J22" s="78">
        <f t="shared" si="0"/>
        <v>-2.6039096233385524E-3</v>
      </c>
      <c r="K22" s="78">
        <f>I22/'סכום נכסי הקרן'!$C$42</f>
        <v>2.151863474365238E-5</v>
      </c>
    </row>
    <row r="23" spans="2:11" s="95" customFormat="1">
      <c r="B23" s="96" t="s">
        <v>3300</v>
      </c>
      <c r="C23" s="96"/>
      <c r="D23" s="96"/>
      <c r="E23" s="96"/>
      <c r="F23" s="97"/>
      <c r="G23" s="98"/>
      <c r="H23" s="98"/>
      <c r="I23" s="98">
        <f>SUM(I24:I287)</f>
        <v>-4770.3139565619404</v>
      </c>
      <c r="J23" s="99">
        <f t="shared" si="0"/>
        <v>1.3314804962237126</v>
      </c>
      <c r="K23" s="99">
        <f>I23/'סכום נכסי הקרן'!$C$42</f>
        <v>-1.1003316785549546E-2</v>
      </c>
    </row>
    <row r="24" spans="2:11">
      <c r="B24" t="s">
        <v>2658</v>
      </c>
      <c r="C24" t="s">
        <v>2659</v>
      </c>
      <c r="D24" t="s">
        <v>2638</v>
      </c>
      <c r="E24" t="s">
        <v>106</v>
      </c>
      <c r="F24" s="87">
        <v>44951</v>
      </c>
      <c r="G24" s="77">
        <v>93672.255250000002</v>
      </c>
      <c r="H24" s="77">
        <v>-16.205981999999999</v>
      </c>
      <c r="I24" s="77">
        <v>-15.180508706000001</v>
      </c>
      <c r="J24" s="78">
        <f t="shared" si="0"/>
        <v>4.237153245854882E-3</v>
      </c>
      <c r="K24" s="78">
        <f>I24/'סכום נכסי הקרן'!$C$42</f>
        <v>-3.5015713384679809E-5</v>
      </c>
    </row>
    <row r="25" spans="2:11">
      <c r="B25" t="s">
        <v>2658</v>
      </c>
      <c r="C25" t="s">
        <v>2660</v>
      </c>
      <c r="D25" t="s">
        <v>2638</v>
      </c>
      <c r="E25" t="s">
        <v>106</v>
      </c>
      <c r="F25" s="87">
        <v>44951</v>
      </c>
      <c r="G25" s="77">
        <v>35152.895100000002</v>
      </c>
      <c r="H25" s="77">
        <v>-16.205981999999999</v>
      </c>
      <c r="I25" s="77">
        <v>-5.696871808</v>
      </c>
      <c r="J25" s="78">
        <f t="shared" si="0"/>
        <v>1.5900994716300759E-3</v>
      </c>
      <c r="K25" s="78">
        <f>I25/'סכום נכסי הקרן'!$C$42</f>
        <v>-1.31405366105648E-5</v>
      </c>
    </row>
    <row r="26" spans="2:11">
      <c r="B26" t="s">
        <v>2661</v>
      </c>
      <c r="C26" t="s">
        <v>2662</v>
      </c>
      <c r="D26" t="s">
        <v>2638</v>
      </c>
      <c r="E26" t="s">
        <v>106</v>
      </c>
      <c r="F26" s="87">
        <v>44951</v>
      </c>
      <c r="G26" s="77">
        <v>107054.00599999999</v>
      </c>
      <c r="H26" s="77">
        <v>-16.205981999999999</v>
      </c>
      <c r="I26" s="77">
        <v>-17.349152806999999</v>
      </c>
      <c r="J26" s="78">
        <f t="shared" si="0"/>
        <v>4.8424608524454526E-3</v>
      </c>
      <c r="K26" s="78">
        <f>I26/'סכום נכסי הקרן'!$C$42</f>
        <v>-4.0017958154249301E-5</v>
      </c>
    </row>
    <row r="27" spans="2:11">
      <c r="B27" t="s">
        <v>2663</v>
      </c>
      <c r="C27" t="s">
        <v>2664</v>
      </c>
      <c r="D27" t="s">
        <v>2638</v>
      </c>
      <c r="E27" t="s">
        <v>106</v>
      </c>
      <c r="F27" s="87">
        <v>44951</v>
      </c>
      <c r="G27" s="77">
        <v>639933.86407999997</v>
      </c>
      <c r="H27" s="77">
        <v>-16.153344000000001</v>
      </c>
      <c r="I27" s="77">
        <v>-103.37072103499999</v>
      </c>
      <c r="J27" s="78">
        <f t="shared" si="0"/>
        <v>2.8852629028610476E-2</v>
      </c>
      <c r="K27" s="78">
        <f>I27/'סכום נכסי הקרן'!$C$42</f>
        <v>-2.384373020845229E-4</v>
      </c>
    </row>
    <row r="28" spans="2:11">
      <c r="B28" t="s">
        <v>2663</v>
      </c>
      <c r="C28" t="s">
        <v>2665</v>
      </c>
      <c r="D28" t="s">
        <v>2638</v>
      </c>
      <c r="E28" t="s">
        <v>106</v>
      </c>
      <c r="F28" s="87">
        <v>44951</v>
      </c>
      <c r="G28" s="77">
        <v>200817.22481300001</v>
      </c>
      <c r="H28" s="77">
        <v>-16.153344000000001</v>
      </c>
      <c r="I28" s="77">
        <v>-32.438697949999998</v>
      </c>
      <c r="J28" s="78">
        <f t="shared" si="0"/>
        <v>9.0542245304219109E-3</v>
      </c>
      <c r="K28" s="78">
        <f>I28/'סכום נכסי הקרן'!$C$42</f>
        <v>-7.482385287526348E-5</v>
      </c>
    </row>
    <row r="29" spans="2:11">
      <c r="B29" t="s">
        <v>2666</v>
      </c>
      <c r="C29" t="s">
        <v>2667</v>
      </c>
      <c r="D29" t="s">
        <v>2638</v>
      </c>
      <c r="E29" t="s">
        <v>106</v>
      </c>
      <c r="F29" s="87">
        <v>44950</v>
      </c>
      <c r="G29" s="77">
        <v>106159.61916000002</v>
      </c>
      <c r="H29" s="77">
        <v>-15.443427</v>
      </c>
      <c r="I29" s="77">
        <v>-16.394683682</v>
      </c>
      <c r="J29" s="78">
        <f t="shared" si="0"/>
        <v>4.5760513381540406E-3</v>
      </c>
      <c r="K29" s="78">
        <f>I29/'סכום נכסי הקרן'!$C$42</f>
        <v>-3.7816357538433537E-5</v>
      </c>
    </row>
    <row r="30" spans="2:11">
      <c r="B30" t="s">
        <v>2668</v>
      </c>
      <c r="C30" t="s">
        <v>2669</v>
      </c>
      <c r="D30" t="s">
        <v>2638</v>
      </c>
      <c r="E30" t="s">
        <v>106</v>
      </c>
      <c r="F30" s="87">
        <v>44950</v>
      </c>
      <c r="G30" s="77">
        <v>161832.66761999999</v>
      </c>
      <c r="H30" s="77">
        <v>-15.311919</v>
      </c>
      <c r="I30" s="77">
        <v>-24.779687273</v>
      </c>
      <c r="J30" s="78">
        <f t="shared" si="0"/>
        <v>6.916456779775905E-3</v>
      </c>
      <c r="K30" s="78">
        <f>I30/'סכום נכסי הקרן'!$C$42</f>
        <v>-5.7157401251673579E-5</v>
      </c>
    </row>
    <row r="31" spans="2:11">
      <c r="B31" t="s">
        <v>2670</v>
      </c>
      <c r="C31" t="s">
        <v>2671</v>
      </c>
      <c r="D31" t="s">
        <v>2638</v>
      </c>
      <c r="E31" t="s">
        <v>106</v>
      </c>
      <c r="F31" s="87">
        <v>44950</v>
      </c>
      <c r="G31" s="77">
        <v>94408.049399999989</v>
      </c>
      <c r="H31" s="77">
        <v>-15.305006000000001</v>
      </c>
      <c r="I31" s="77">
        <v>-14.449157620999998</v>
      </c>
      <c r="J31" s="78">
        <f t="shared" si="0"/>
        <v>4.0330199928998965E-3</v>
      </c>
      <c r="K31" s="78">
        <f>I31/'סכום נכסי הקרן'!$C$42</f>
        <v>-3.3328762013556587E-5</v>
      </c>
    </row>
    <row r="32" spans="2:11">
      <c r="B32" t="s">
        <v>2672</v>
      </c>
      <c r="C32" t="s">
        <v>2673</v>
      </c>
      <c r="D32" t="s">
        <v>2638</v>
      </c>
      <c r="E32" t="s">
        <v>106</v>
      </c>
      <c r="F32" s="87">
        <v>44952</v>
      </c>
      <c r="G32" s="77">
        <v>126898.131656</v>
      </c>
      <c r="H32" s="77">
        <v>-15.185104000000001</v>
      </c>
      <c r="I32" s="77">
        <v>-19.269613540999998</v>
      </c>
      <c r="J32" s="78">
        <f t="shared" si="0"/>
        <v>5.3784960137301819E-3</v>
      </c>
      <c r="K32" s="78">
        <f>I32/'סכום נכסי הקרן'!$C$42</f>
        <v>-4.4447737414656894E-5</v>
      </c>
    </row>
    <row r="33" spans="2:11">
      <c r="B33" t="s">
        <v>2674</v>
      </c>
      <c r="C33" t="s">
        <v>2675</v>
      </c>
      <c r="D33" t="s">
        <v>2638</v>
      </c>
      <c r="E33" t="s">
        <v>106</v>
      </c>
      <c r="F33" s="87">
        <v>44952</v>
      </c>
      <c r="G33" s="77">
        <v>256557.67449999999</v>
      </c>
      <c r="H33" s="77">
        <v>-15.157515</v>
      </c>
      <c r="I33" s="77">
        <v>-38.887767918999998</v>
      </c>
      <c r="J33" s="78">
        <f t="shared" si="0"/>
        <v>1.0854276049189083E-2</v>
      </c>
      <c r="K33" s="78">
        <f>I33/'סכום נכסי הקרן'!$C$42</f>
        <v>-8.9699427205852057E-5</v>
      </c>
    </row>
    <row r="34" spans="2:11">
      <c r="B34" t="s">
        <v>2676</v>
      </c>
      <c r="C34" t="s">
        <v>2677</v>
      </c>
      <c r="D34" t="s">
        <v>2638</v>
      </c>
      <c r="E34" t="s">
        <v>106</v>
      </c>
      <c r="F34" s="87">
        <v>44952</v>
      </c>
      <c r="G34" s="77">
        <v>129679.595256</v>
      </c>
      <c r="H34" s="77">
        <v>-15.112710999999999</v>
      </c>
      <c r="I34" s="77">
        <v>-19.598101965999998</v>
      </c>
      <c r="J34" s="78">
        <f t="shared" si="0"/>
        <v>5.4701830463040231E-3</v>
      </c>
      <c r="K34" s="78">
        <f>I34/'סכום נכסי הקרן'!$C$42</f>
        <v>-4.5205436432703553E-5</v>
      </c>
    </row>
    <row r="35" spans="2:11">
      <c r="B35" t="s">
        <v>2678</v>
      </c>
      <c r="C35" t="s">
        <v>2679</v>
      </c>
      <c r="D35" t="s">
        <v>2638</v>
      </c>
      <c r="E35" t="s">
        <v>106</v>
      </c>
      <c r="F35" s="87">
        <v>44959</v>
      </c>
      <c r="G35" s="77">
        <v>169122.042808</v>
      </c>
      <c r="H35" s="77">
        <v>-13.976167999999999</v>
      </c>
      <c r="I35" s="77">
        <v>-23.636780644999998</v>
      </c>
      <c r="J35" s="78">
        <f t="shared" si="0"/>
        <v>6.5974509663129319E-3</v>
      </c>
      <c r="K35" s="78">
        <f>I35/'סכום נכסי הקרן'!$C$42</f>
        <v>-5.4521146321976693E-5</v>
      </c>
    </row>
    <row r="36" spans="2:11">
      <c r="B36" t="s">
        <v>2680</v>
      </c>
      <c r="C36" t="s">
        <v>2681</v>
      </c>
      <c r="D36" t="s">
        <v>2638</v>
      </c>
      <c r="E36" t="s">
        <v>106</v>
      </c>
      <c r="F36" s="87">
        <v>44959</v>
      </c>
      <c r="G36" s="77">
        <v>69320.213340000002</v>
      </c>
      <c r="H36" s="77">
        <v>-13.962656000000001</v>
      </c>
      <c r="I36" s="77">
        <v>-9.6789426509999998</v>
      </c>
      <c r="J36" s="78">
        <f t="shared" si="0"/>
        <v>2.7015671256074903E-3</v>
      </c>
      <c r="K36" s="78">
        <f>I36/'סכום נכסי הקרן'!$C$42</f>
        <v>-2.2325673552706106E-5</v>
      </c>
    </row>
    <row r="37" spans="2:11">
      <c r="B37" t="s">
        <v>2682</v>
      </c>
      <c r="C37" t="s">
        <v>2683</v>
      </c>
      <c r="D37" t="s">
        <v>2638</v>
      </c>
      <c r="E37" t="s">
        <v>106</v>
      </c>
      <c r="F37" s="87">
        <v>44959</v>
      </c>
      <c r="G37" s="77">
        <v>136514.07177499999</v>
      </c>
      <c r="H37" s="77">
        <v>-13.871530999999999</v>
      </c>
      <c r="I37" s="77">
        <v>-18.936592300000001</v>
      </c>
      <c r="J37" s="78">
        <f t="shared" si="0"/>
        <v>5.2855437906150207E-3</v>
      </c>
      <c r="K37" s="78">
        <f>I37/'סכום נכסי הקרן'!$C$42</f>
        <v>-4.367958289811837E-5</v>
      </c>
    </row>
    <row r="38" spans="2:11">
      <c r="B38" t="s">
        <v>2682</v>
      </c>
      <c r="C38" t="s">
        <v>2684</v>
      </c>
      <c r="D38" t="s">
        <v>2638</v>
      </c>
      <c r="E38" t="s">
        <v>106</v>
      </c>
      <c r="F38" s="87">
        <v>44959</v>
      </c>
      <c r="G38" s="77">
        <v>95630.034952000002</v>
      </c>
      <c r="H38" s="77">
        <v>-13.871530999999999</v>
      </c>
      <c r="I38" s="77">
        <v>-13.265350304</v>
      </c>
      <c r="J38" s="78">
        <f t="shared" si="0"/>
        <v>3.702598060879215E-3</v>
      </c>
      <c r="K38" s="78">
        <f>I38/'סכום נכסי הקרן'!$C$42</f>
        <v>-3.0598164606213108E-5</v>
      </c>
    </row>
    <row r="39" spans="2:11">
      <c r="B39" t="s">
        <v>2685</v>
      </c>
      <c r="C39" t="s">
        <v>2686</v>
      </c>
      <c r="D39" t="s">
        <v>2638</v>
      </c>
      <c r="E39" t="s">
        <v>106</v>
      </c>
      <c r="F39" s="87">
        <v>44958</v>
      </c>
      <c r="G39" s="77">
        <v>72036.884430000006</v>
      </c>
      <c r="H39" s="77">
        <v>-13.379503</v>
      </c>
      <c r="I39" s="77">
        <v>-9.6381773840000005</v>
      </c>
      <c r="J39" s="78">
        <f t="shared" si="0"/>
        <v>2.6901888057677265E-3</v>
      </c>
      <c r="K39" s="78">
        <f>I39/'סכום נכסי הקרן'!$C$42</f>
        <v>-2.2231643442584845E-5</v>
      </c>
    </row>
    <row r="40" spans="2:11">
      <c r="B40" t="s">
        <v>2685</v>
      </c>
      <c r="C40" t="s">
        <v>2687</v>
      </c>
      <c r="D40" t="s">
        <v>2638</v>
      </c>
      <c r="E40" t="s">
        <v>106</v>
      </c>
      <c r="F40" s="87">
        <v>44958</v>
      </c>
      <c r="G40" s="77">
        <v>197441.87022000001</v>
      </c>
      <c r="H40" s="77">
        <v>-13.379503</v>
      </c>
      <c r="I40" s="77">
        <v>-26.416741688999998</v>
      </c>
      <c r="J40" s="78">
        <f t="shared" si="0"/>
        <v>7.3733881360784686E-3</v>
      </c>
      <c r="K40" s="78">
        <f>I40/'סכום נכסי הקרן'!$C$42</f>
        <v>-6.0933468927398038E-5</v>
      </c>
    </row>
    <row r="41" spans="2:11">
      <c r="B41" t="s">
        <v>2688</v>
      </c>
      <c r="C41" t="s">
        <v>2689</v>
      </c>
      <c r="D41" t="s">
        <v>2638</v>
      </c>
      <c r="E41" t="s">
        <v>106</v>
      </c>
      <c r="F41" s="87">
        <v>44958</v>
      </c>
      <c r="G41" s="77">
        <v>292784.41974600003</v>
      </c>
      <c r="H41" s="77">
        <v>-13.32938</v>
      </c>
      <c r="I41" s="77">
        <v>-39.026347328</v>
      </c>
      <c r="J41" s="78">
        <f t="shared" si="0"/>
        <v>1.0892956056824199E-2</v>
      </c>
      <c r="K41" s="78">
        <f>I41/'סכום נכסי הקרן'!$C$42</f>
        <v>-9.0019077684010571E-5</v>
      </c>
    </row>
    <row r="42" spans="2:11">
      <c r="B42" t="s">
        <v>2688</v>
      </c>
      <c r="C42" t="s">
        <v>2690</v>
      </c>
      <c r="D42" t="s">
        <v>2638</v>
      </c>
      <c r="E42" t="s">
        <v>106</v>
      </c>
      <c r="F42" s="87">
        <v>44958</v>
      </c>
      <c r="G42" s="77">
        <v>123455.747025</v>
      </c>
      <c r="H42" s="77">
        <v>-13.32938</v>
      </c>
      <c r="I42" s="77">
        <v>-16.455885416000001</v>
      </c>
      <c r="J42" s="78">
        <f t="shared" si="0"/>
        <v>4.5931338438125998E-3</v>
      </c>
      <c r="K42" s="78">
        <f>I42/'סכום נכסי הקרן'!$C$42</f>
        <v>-3.795752687721482E-5</v>
      </c>
    </row>
    <row r="43" spans="2:11">
      <c r="B43" t="s">
        <v>2691</v>
      </c>
      <c r="C43" t="s">
        <v>2692</v>
      </c>
      <c r="D43" t="s">
        <v>2638</v>
      </c>
      <c r="E43" t="s">
        <v>106</v>
      </c>
      <c r="F43" s="87">
        <v>44958</v>
      </c>
      <c r="G43" s="77">
        <v>101517.03373700001</v>
      </c>
      <c r="H43" s="77">
        <v>-13.31936</v>
      </c>
      <c r="I43" s="77">
        <v>-13.521419608</v>
      </c>
      <c r="J43" s="78">
        <f t="shared" si="0"/>
        <v>3.7740716131573781E-3</v>
      </c>
      <c r="K43" s="78">
        <f>I43/'סכום נכסי הקרן'!$C$42</f>
        <v>-3.1188820000517161E-5</v>
      </c>
    </row>
    <row r="44" spans="2:11">
      <c r="B44" t="s">
        <v>2691</v>
      </c>
      <c r="C44" t="s">
        <v>2693</v>
      </c>
      <c r="D44" t="s">
        <v>2638</v>
      </c>
      <c r="E44" t="s">
        <v>106</v>
      </c>
      <c r="F44" s="87">
        <v>44958</v>
      </c>
      <c r="G44" s="77">
        <v>348583.69876499998</v>
      </c>
      <c r="H44" s="77">
        <v>-13.31936</v>
      </c>
      <c r="I44" s="77">
        <v>-46.429119189999994</v>
      </c>
      <c r="J44" s="78">
        <f t="shared" si="0"/>
        <v>1.2959202941620554E-2</v>
      </c>
      <c r="K44" s="78">
        <f>I44/'סכום נכסי הקרן'!$C$42</f>
        <v>-1.0709448291529322E-4</v>
      </c>
    </row>
    <row r="45" spans="2:11">
      <c r="B45" t="s">
        <v>2694</v>
      </c>
      <c r="C45" t="s">
        <v>2695</v>
      </c>
      <c r="D45" t="s">
        <v>2638</v>
      </c>
      <c r="E45" t="s">
        <v>106</v>
      </c>
      <c r="F45" s="87">
        <v>44963</v>
      </c>
      <c r="G45" s="77">
        <v>123510.325163</v>
      </c>
      <c r="H45" s="77">
        <v>-13.249682</v>
      </c>
      <c r="I45" s="77">
        <v>-16.364724902999999</v>
      </c>
      <c r="J45" s="78">
        <f t="shared" si="0"/>
        <v>4.5676893036438572E-3</v>
      </c>
      <c r="K45" s="78">
        <f>I45/'סכום נכסי הקרן'!$C$42</f>
        <v>-3.7747253924112344E-5</v>
      </c>
    </row>
    <row r="46" spans="2:11">
      <c r="B46" t="s">
        <v>2696</v>
      </c>
      <c r="C46" t="s">
        <v>2697</v>
      </c>
      <c r="D46" t="s">
        <v>2638</v>
      </c>
      <c r="E46" t="s">
        <v>106</v>
      </c>
      <c r="F46" s="87">
        <v>44963</v>
      </c>
      <c r="G46" s="77">
        <v>697598.85114000004</v>
      </c>
      <c r="H46" s="77">
        <v>-13.244389</v>
      </c>
      <c r="I46" s="77">
        <v>-92.392708769999999</v>
      </c>
      <c r="J46" s="78">
        <f t="shared" si="0"/>
        <v>2.5788468189040296E-2</v>
      </c>
      <c r="K46" s="78">
        <f>I46/'סכום נכסי הקרן'!$C$42</f>
        <v>-2.1311516443752783E-4</v>
      </c>
    </row>
    <row r="47" spans="2:11">
      <c r="B47" t="s">
        <v>2698</v>
      </c>
      <c r="C47" t="s">
        <v>2699</v>
      </c>
      <c r="D47" t="s">
        <v>2638</v>
      </c>
      <c r="E47" t="s">
        <v>106</v>
      </c>
      <c r="F47" s="87">
        <v>44963</v>
      </c>
      <c r="G47" s="77">
        <v>109867.8122</v>
      </c>
      <c r="H47" s="77">
        <v>-13.166335999999999</v>
      </c>
      <c r="I47" s="77">
        <v>-14.465565635999999</v>
      </c>
      <c r="J47" s="78">
        <f t="shared" si="0"/>
        <v>4.0375997652488836E-3</v>
      </c>
      <c r="K47" s="78">
        <f>I47/'סכום נכסי הקרן'!$C$42</f>
        <v>-3.3366609121422252E-5</v>
      </c>
    </row>
    <row r="48" spans="2:11">
      <c r="B48" t="s">
        <v>2700</v>
      </c>
      <c r="C48" t="s">
        <v>2701</v>
      </c>
      <c r="D48" t="s">
        <v>2638</v>
      </c>
      <c r="E48" t="s">
        <v>106</v>
      </c>
      <c r="F48" s="87">
        <v>44963</v>
      </c>
      <c r="G48" s="77">
        <v>170445.50199999998</v>
      </c>
      <c r="H48" s="77">
        <v>-13.066484000000001</v>
      </c>
      <c r="I48" s="77">
        <v>-22.271233648000003</v>
      </c>
      <c r="J48" s="78">
        <f t="shared" si="0"/>
        <v>6.2163022180882418E-3</v>
      </c>
      <c r="K48" s="78">
        <f>I48/'סכום נכסי הקרן'!$C$42</f>
        <v>-5.1371343954592049E-5</v>
      </c>
    </row>
    <row r="49" spans="2:11">
      <c r="B49" t="s">
        <v>2702</v>
      </c>
      <c r="C49" t="s">
        <v>2703</v>
      </c>
      <c r="D49" t="s">
        <v>2638</v>
      </c>
      <c r="E49" t="s">
        <v>106</v>
      </c>
      <c r="F49" s="87">
        <v>44964</v>
      </c>
      <c r="G49" s="77">
        <v>567165.73257600004</v>
      </c>
      <c r="H49" s="77">
        <v>-12.258423000000001</v>
      </c>
      <c r="I49" s="77">
        <v>-69.525575447999998</v>
      </c>
      <c r="J49" s="78">
        <f t="shared" si="0"/>
        <v>1.9405839645082947E-2</v>
      </c>
      <c r="K49" s="78">
        <f>I49/'סכום נכסי הקרן'!$C$42</f>
        <v>-1.6036930447725271E-4</v>
      </c>
    </row>
    <row r="50" spans="2:11">
      <c r="B50" t="s">
        <v>2704</v>
      </c>
      <c r="C50" t="s">
        <v>2705</v>
      </c>
      <c r="D50" t="s">
        <v>2638</v>
      </c>
      <c r="E50" t="s">
        <v>106</v>
      </c>
      <c r="F50" s="87">
        <v>44964</v>
      </c>
      <c r="G50" s="77">
        <v>419774.28052600002</v>
      </c>
      <c r="H50" s="77">
        <v>-12.255145000000001</v>
      </c>
      <c r="I50" s="77">
        <v>-51.443945764999995</v>
      </c>
      <c r="J50" s="78">
        <f t="shared" si="0"/>
        <v>1.4358931311148923E-2</v>
      </c>
      <c r="K50" s="78">
        <f>I50/'סכום נכסי הקרן'!$C$42</f>
        <v>-1.186617981762549E-4</v>
      </c>
    </row>
    <row r="51" spans="2:11">
      <c r="B51" t="s">
        <v>2704</v>
      </c>
      <c r="C51" t="s">
        <v>2706</v>
      </c>
      <c r="D51" t="s">
        <v>2638</v>
      </c>
      <c r="E51" t="s">
        <v>106</v>
      </c>
      <c r="F51" s="87">
        <v>44964</v>
      </c>
      <c r="G51" s="77">
        <v>140703.18584399999</v>
      </c>
      <c r="H51" s="77">
        <v>-12.255145000000001</v>
      </c>
      <c r="I51" s="77">
        <v>-17.243379112</v>
      </c>
      <c r="J51" s="78">
        <f t="shared" si="0"/>
        <v>4.8129375101270116E-3</v>
      </c>
      <c r="K51" s="78">
        <f>I51/'סכום נכסי הקרן'!$C$42</f>
        <v>-3.9773978096697297E-5</v>
      </c>
    </row>
    <row r="52" spans="2:11">
      <c r="B52" t="s">
        <v>2707</v>
      </c>
      <c r="C52" t="s">
        <v>2708</v>
      </c>
      <c r="D52" t="s">
        <v>2638</v>
      </c>
      <c r="E52" t="s">
        <v>106</v>
      </c>
      <c r="F52" s="87">
        <v>44964</v>
      </c>
      <c r="G52" s="77">
        <v>55391.553890000003</v>
      </c>
      <c r="H52" s="77">
        <v>-12.219094999999999</v>
      </c>
      <c r="I52" s="77">
        <v>-6.7683466879999994</v>
      </c>
      <c r="J52" s="78">
        <f t="shared" si="0"/>
        <v>1.8891673983754793E-3</v>
      </c>
      <c r="K52" s="78">
        <f>I52/'סכום נכסי הקרן'!$C$42</f>
        <v>-1.5612025413975929E-5</v>
      </c>
    </row>
    <row r="53" spans="2:11">
      <c r="B53" t="s">
        <v>2707</v>
      </c>
      <c r="C53" t="s">
        <v>2709</v>
      </c>
      <c r="D53" t="s">
        <v>2638</v>
      </c>
      <c r="E53" t="s">
        <v>106</v>
      </c>
      <c r="F53" s="87">
        <v>44964</v>
      </c>
      <c r="G53" s="77">
        <v>140748.38574600001</v>
      </c>
      <c r="H53" s="77">
        <v>-12.219094999999999</v>
      </c>
      <c r="I53" s="77">
        <v>-17.198179209999999</v>
      </c>
      <c r="J53" s="78">
        <f t="shared" si="0"/>
        <v>4.8003214038303942E-3</v>
      </c>
      <c r="K53" s="78">
        <f>I53/'סכום נכסי הקרן'!$C$42</f>
        <v>-3.9669718954655368E-5</v>
      </c>
    </row>
    <row r="54" spans="2:11">
      <c r="B54" t="s">
        <v>2707</v>
      </c>
      <c r="C54" t="s">
        <v>2710</v>
      </c>
      <c r="D54" t="s">
        <v>2638</v>
      </c>
      <c r="E54" t="s">
        <v>106</v>
      </c>
      <c r="F54" s="87">
        <v>44964</v>
      </c>
      <c r="G54" s="77">
        <v>48503.207084000001</v>
      </c>
      <c r="H54" s="77">
        <v>-12.219094999999999</v>
      </c>
      <c r="I54" s="77">
        <v>-5.9266530359999994</v>
      </c>
      <c r="J54" s="78">
        <f t="shared" si="0"/>
        <v>1.6542355486820854E-3</v>
      </c>
      <c r="K54" s="78">
        <f>I54/'סכום נכסי הקרן'!$C$42</f>
        <v>-1.3670555319203175E-5</v>
      </c>
    </row>
    <row r="55" spans="2:11">
      <c r="B55" t="s">
        <v>2711</v>
      </c>
      <c r="C55" t="s">
        <v>2712</v>
      </c>
      <c r="D55" t="s">
        <v>2638</v>
      </c>
      <c r="E55" t="s">
        <v>106</v>
      </c>
      <c r="F55" s="87">
        <v>44964</v>
      </c>
      <c r="G55" s="77">
        <v>422356.10245200002</v>
      </c>
      <c r="H55" s="77">
        <v>-12.189617</v>
      </c>
      <c r="I55" s="77">
        <v>-51.483592416999997</v>
      </c>
      <c r="J55" s="78">
        <f t="shared" si="0"/>
        <v>1.4369997405405874E-2</v>
      </c>
      <c r="K55" s="78">
        <f>I55/'סכום נכסי הקרן'!$C$42</f>
        <v>-1.1875324806307889E-4</v>
      </c>
    </row>
    <row r="56" spans="2:11">
      <c r="B56" t="s">
        <v>2713</v>
      </c>
      <c r="C56" t="s">
        <v>2714</v>
      </c>
      <c r="D56" t="s">
        <v>2638</v>
      </c>
      <c r="E56" t="s">
        <v>106</v>
      </c>
      <c r="F56" s="87">
        <v>44964</v>
      </c>
      <c r="G56" s="77">
        <v>97037.098498000007</v>
      </c>
      <c r="H56" s="77">
        <v>-12.107398</v>
      </c>
      <c r="I56" s="77">
        <v>-11.748667326000001</v>
      </c>
      <c r="J56" s="78">
        <f t="shared" si="0"/>
        <v>3.2792645397419725E-3</v>
      </c>
      <c r="K56" s="78">
        <f>I56/'סכום נכסי הקרן'!$C$42</f>
        <v>-2.7099748480534787E-5</v>
      </c>
    </row>
    <row r="57" spans="2:11">
      <c r="B57" t="s">
        <v>2715</v>
      </c>
      <c r="C57" t="s">
        <v>2716</v>
      </c>
      <c r="D57" t="s">
        <v>2638</v>
      </c>
      <c r="E57" t="s">
        <v>106</v>
      </c>
      <c r="F57" s="87">
        <v>44956</v>
      </c>
      <c r="G57" s="77">
        <v>124802.00775</v>
      </c>
      <c r="H57" s="77">
        <v>-12.116547000000001</v>
      </c>
      <c r="I57" s="77">
        <v>-15.121694246000001</v>
      </c>
      <c r="J57" s="78">
        <f t="shared" si="0"/>
        <v>4.220737071343305E-3</v>
      </c>
      <c r="K57" s="78">
        <f>I57/'סכום נכסי הקרן'!$C$42</f>
        <v>-3.4880050587462697E-5</v>
      </c>
    </row>
    <row r="58" spans="2:11">
      <c r="B58" t="s">
        <v>2717</v>
      </c>
      <c r="C58" t="s">
        <v>2718</v>
      </c>
      <c r="D58" t="s">
        <v>2638</v>
      </c>
      <c r="E58" t="s">
        <v>106</v>
      </c>
      <c r="F58" s="87">
        <v>44956</v>
      </c>
      <c r="G58" s="77">
        <v>55467.559000000001</v>
      </c>
      <c r="H58" s="77">
        <v>-12.116547000000001</v>
      </c>
      <c r="I58" s="77">
        <v>-6.7207529999999993</v>
      </c>
      <c r="J58" s="78">
        <f t="shared" si="0"/>
        <v>1.8758831433154561E-3</v>
      </c>
      <c r="K58" s="78">
        <f>I58/'סכום נכסי הקרן'!$C$42</f>
        <v>-1.5502244709639638E-5</v>
      </c>
    </row>
    <row r="59" spans="2:11">
      <c r="B59" t="s">
        <v>2719</v>
      </c>
      <c r="C59" t="s">
        <v>2720</v>
      </c>
      <c r="D59" t="s">
        <v>2638</v>
      </c>
      <c r="E59" t="s">
        <v>106</v>
      </c>
      <c r="F59" s="87">
        <v>44957</v>
      </c>
      <c r="G59" s="77">
        <v>430124.23739999993</v>
      </c>
      <c r="H59" s="77">
        <v>-12.046379</v>
      </c>
      <c r="I59" s="77">
        <v>-51.814394143999998</v>
      </c>
      <c r="J59" s="78">
        <f t="shared" si="0"/>
        <v>1.4462330122209922E-2</v>
      </c>
      <c r="K59" s="78">
        <f>I59/'סכום נכסי הקרן'!$C$42</f>
        <v>-1.1951628299715926E-4</v>
      </c>
    </row>
    <row r="60" spans="2:11">
      <c r="B60" t="s">
        <v>2721</v>
      </c>
      <c r="C60" t="s">
        <v>2722</v>
      </c>
      <c r="D60" t="s">
        <v>2638</v>
      </c>
      <c r="E60" t="s">
        <v>106</v>
      </c>
      <c r="F60" s="87">
        <v>44964</v>
      </c>
      <c r="G60" s="77">
        <v>478102.82520000002</v>
      </c>
      <c r="H60" s="77">
        <v>-12.006135</v>
      </c>
      <c r="I60" s="77">
        <v>-57.401671022000002</v>
      </c>
      <c r="J60" s="78">
        <f t="shared" si="0"/>
        <v>1.6021839676046583E-2</v>
      </c>
      <c r="K60" s="78">
        <f>I60/'סכום נכסי הקרן'!$C$42</f>
        <v>-1.3240402540091483E-4</v>
      </c>
    </row>
    <row r="61" spans="2:11">
      <c r="B61" t="s">
        <v>2721</v>
      </c>
      <c r="C61" t="s">
        <v>2723</v>
      </c>
      <c r="D61" t="s">
        <v>2638</v>
      </c>
      <c r="E61" t="s">
        <v>106</v>
      </c>
      <c r="F61" s="87">
        <v>44964</v>
      </c>
      <c r="G61" s="77">
        <v>602958.08661899995</v>
      </c>
      <c r="H61" s="77">
        <v>-12.006135</v>
      </c>
      <c r="I61" s="77">
        <v>-72.391962356000008</v>
      </c>
      <c r="J61" s="78">
        <f t="shared" si="0"/>
        <v>2.0205899829252388E-2</v>
      </c>
      <c r="K61" s="78">
        <f>I61/'סכום נכסי הקרן'!$C$42</f>
        <v>-1.6698097898460679E-4</v>
      </c>
    </row>
    <row r="62" spans="2:11">
      <c r="B62" t="s">
        <v>2724</v>
      </c>
      <c r="C62" t="s">
        <v>2725</v>
      </c>
      <c r="D62" t="s">
        <v>2638</v>
      </c>
      <c r="E62" t="s">
        <v>106</v>
      </c>
      <c r="F62" s="87">
        <v>44956</v>
      </c>
      <c r="G62" s="77">
        <v>127705.564665</v>
      </c>
      <c r="H62" s="77">
        <v>-12.002259</v>
      </c>
      <c r="I62" s="77">
        <v>-15.327552938</v>
      </c>
      <c r="J62" s="78">
        <f t="shared" si="0"/>
        <v>4.2781959379655076E-3</v>
      </c>
      <c r="K62" s="78">
        <f>I62/'סכום נכסי הקרן'!$C$42</f>
        <v>-3.5354889019851199E-5</v>
      </c>
    </row>
    <row r="63" spans="2:11">
      <c r="B63" t="s">
        <v>2726</v>
      </c>
      <c r="C63" t="s">
        <v>2727</v>
      </c>
      <c r="D63" t="s">
        <v>2638</v>
      </c>
      <c r="E63" t="s">
        <v>106</v>
      </c>
      <c r="F63" s="87">
        <v>44956</v>
      </c>
      <c r="G63" s="77">
        <v>99946.396223999982</v>
      </c>
      <c r="H63" s="77">
        <v>-11.998996999999999</v>
      </c>
      <c r="I63" s="77">
        <v>-11.992565379</v>
      </c>
      <c r="J63" s="78">
        <f t="shared" si="0"/>
        <v>3.3473408767700046E-3</v>
      </c>
      <c r="K63" s="78">
        <f>I63/'סכום נכסי הקרן'!$C$42</f>
        <v>-2.7662329385057038E-5</v>
      </c>
    </row>
    <row r="64" spans="2:11">
      <c r="B64" t="s">
        <v>2728</v>
      </c>
      <c r="C64" t="s">
        <v>2729</v>
      </c>
      <c r="D64" t="s">
        <v>2638</v>
      </c>
      <c r="E64" t="s">
        <v>106</v>
      </c>
      <c r="F64" s="87">
        <v>44972</v>
      </c>
      <c r="G64" s="77">
        <v>250818.36528</v>
      </c>
      <c r="H64" s="77">
        <v>-10.195836999999999</v>
      </c>
      <c r="I64" s="77">
        <v>-25.573030499000001</v>
      </c>
      <c r="J64" s="78">
        <f t="shared" si="0"/>
        <v>7.1378931552113518E-3</v>
      </c>
      <c r="K64" s="78">
        <f>I64/'סכום נכסי הקרן'!$C$42</f>
        <v>-5.8987345132692116E-5</v>
      </c>
    </row>
    <row r="65" spans="2:11">
      <c r="B65" t="s">
        <v>2730</v>
      </c>
      <c r="C65" t="s">
        <v>2731</v>
      </c>
      <c r="D65" t="s">
        <v>2638</v>
      </c>
      <c r="E65" t="s">
        <v>106</v>
      </c>
      <c r="F65" s="87">
        <v>44972</v>
      </c>
      <c r="G65" s="77">
        <v>143406.96179999999</v>
      </c>
      <c r="H65" s="77">
        <v>-10.132687000000001</v>
      </c>
      <c r="I65" s="77">
        <v>-14.530978644999999</v>
      </c>
      <c r="J65" s="78">
        <f t="shared" si="0"/>
        <v>4.0558577135675674E-3</v>
      </c>
      <c r="K65" s="78">
        <f>I65/'סכום נכסי הקרן'!$C$42</f>
        <v>-3.3517492284768957E-5</v>
      </c>
    </row>
    <row r="66" spans="2:11">
      <c r="B66" t="s">
        <v>2732</v>
      </c>
      <c r="C66" t="s">
        <v>2733</v>
      </c>
      <c r="D66" t="s">
        <v>2638</v>
      </c>
      <c r="E66" t="s">
        <v>106</v>
      </c>
      <c r="F66" s="87">
        <v>44972</v>
      </c>
      <c r="G66" s="77">
        <v>141135.02075</v>
      </c>
      <c r="H66" s="77">
        <v>-10.101139</v>
      </c>
      <c r="I66" s="77">
        <v>-14.256245251000001</v>
      </c>
      <c r="J66" s="78">
        <f t="shared" si="0"/>
        <v>3.9791746777960635E-3</v>
      </c>
      <c r="K66" s="78">
        <f>I66/'סכום נכסי הקרן'!$C$42</f>
        <v>-3.2883785867690716E-5</v>
      </c>
    </row>
    <row r="67" spans="2:11">
      <c r="B67" t="s">
        <v>2732</v>
      </c>
      <c r="C67" t="s">
        <v>2734</v>
      </c>
      <c r="D67" t="s">
        <v>2638</v>
      </c>
      <c r="E67" t="s">
        <v>106</v>
      </c>
      <c r="F67" s="87">
        <v>44972</v>
      </c>
      <c r="G67" s="77">
        <v>98867.074959999998</v>
      </c>
      <c r="H67" s="77">
        <v>-10.101139</v>
      </c>
      <c r="I67" s="77">
        <v>-9.9867011059999999</v>
      </c>
      <c r="J67" s="78">
        <f t="shared" si="0"/>
        <v>2.7874680503918569E-3</v>
      </c>
      <c r="K67" s="78">
        <f>I67/'סכום נכסי הקרן'!$C$42</f>
        <v>-2.303555634126724E-5</v>
      </c>
    </row>
    <row r="68" spans="2:11">
      <c r="B68" t="s">
        <v>2735</v>
      </c>
      <c r="C68" t="s">
        <v>2736</v>
      </c>
      <c r="D68" t="s">
        <v>2638</v>
      </c>
      <c r="E68" t="s">
        <v>106</v>
      </c>
      <c r="F68" s="87">
        <v>44972</v>
      </c>
      <c r="G68" s="77">
        <v>28231.85554</v>
      </c>
      <c r="H68" s="77">
        <v>-10.08222</v>
      </c>
      <c r="I68" s="77">
        <v>-2.8463976600000001</v>
      </c>
      <c r="J68" s="78">
        <f t="shared" si="0"/>
        <v>7.9448082522398308E-4</v>
      </c>
      <c r="K68" s="78">
        <f>I68/'סכום נכסי הקרן'!$C$42</f>
        <v>-6.5655668444094954E-6</v>
      </c>
    </row>
    <row r="69" spans="2:11">
      <c r="B69" t="s">
        <v>2737</v>
      </c>
      <c r="C69" t="s">
        <v>2738</v>
      </c>
      <c r="D69" t="s">
        <v>2638</v>
      </c>
      <c r="E69" t="s">
        <v>106</v>
      </c>
      <c r="F69" s="87">
        <v>44973</v>
      </c>
      <c r="G69" s="77">
        <v>141579.73149999999</v>
      </c>
      <c r="H69" s="77">
        <v>-9.7217570000000002</v>
      </c>
      <c r="I69" s="77">
        <v>-13.764037573</v>
      </c>
      <c r="J69" s="78">
        <f t="shared" si="0"/>
        <v>3.8417906545816049E-3</v>
      </c>
      <c r="K69" s="78">
        <f>I69/'סכום נכסי הקרן'!$C$42</f>
        <v>-3.1748448224376114E-5</v>
      </c>
    </row>
    <row r="70" spans="2:11">
      <c r="B70" t="s">
        <v>2739</v>
      </c>
      <c r="C70" t="s">
        <v>2740</v>
      </c>
      <c r="D70" t="s">
        <v>2638</v>
      </c>
      <c r="E70" t="s">
        <v>106</v>
      </c>
      <c r="F70" s="87">
        <v>44973</v>
      </c>
      <c r="G70" s="77">
        <v>351157.83894400002</v>
      </c>
      <c r="H70" s="77">
        <v>-9.7092259999999992</v>
      </c>
      <c r="I70" s="77">
        <v>-34.094708356000005</v>
      </c>
      <c r="J70" s="78">
        <f t="shared" si="0"/>
        <v>9.516446844762343E-3</v>
      </c>
      <c r="K70" s="78">
        <f>I70/'סכום נכסי הקרן'!$C$42</f>
        <v>-7.8643644877070688E-5</v>
      </c>
    </row>
    <row r="71" spans="2:11">
      <c r="B71" t="s">
        <v>2741</v>
      </c>
      <c r="C71" t="s">
        <v>2742</v>
      </c>
      <c r="D71" t="s">
        <v>2638</v>
      </c>
      <c r="E71" t="s">
        <v>106</v>
      </c>
      <c r="F71" s="87">
        <v>44977</v>
      </c>
      <c r="G71" s="77">
        <v>247129.56403099999</v>
      </c>
      <c r="H71" s="77">
        <v>-9.369707</v>
      </c>
      <c r="I71" s="77">
        <v>-23.155315384000001</v>
      </c>
      <c r="J71" s="78">
        <f t="shared" si="0"/>
        <v>6.4630653450586072E-3</v>
      </c>
      <c r="K71" s="78">
        <f>I71/'סכום נכסי הקרן'!$C$42</f>
        <v>-5.34105873868079E-5</v>
      </c>
    </row>
    <row r="72" spans="2:11">
      <c r="B72" t="s">
        <v>2743</v>
      </c>
      <c r="C72" t="s">
        <v>2744</v>
      </c>
      <c r="D72" t="s">
        <v>2638</v>
      </c>
      <c r="E72" t="s">
        <v>106</v>
      </c>
      <c r="F72" s="87">
        <v>44977</v>
      </c>
      <c r="G72" s="77">
        <v>233888.31841899999</v>
      </c>
      <c r="H72" s="77">
        <v>-9.3323610000000006</v>
      </c>
      <c r="I72" s="77">
        <v>-21.827302503999999</v>
      </c>
      <c r="J72" s="78">
        <f t="shared" si="0"/>
        <v>6.0923930445443914E-3</v>
      </c>
      <c r="K72" s="78">
        <f>I72/'סכום נכסי הקרן'!$C$42</f>
        <v>-5.0347362084031063E-5</v>
      </c>
    </row>
    <row r="73" spans="2:11">
      <c r="B73" t="s">
        <v>2745</v>
      </c>
      <c r="C73" t="s">
        <v>2746</v>
      </c>
      <c r="D73" t="s">
        <v>2638</v>
      </c>
      <c r="E73" t="s">
        <v>106</v>
      </c>
      <c r="F73" s="87">
        <v>45013</v>
      </c>
      <c r="G73" s="77">
        <v>142186.15525000001</v>
      </c>
      <c r="H73" s="77">
        <v>-9.1732849999999999</v>
      </c>
      <c r="I73" s="77">
        <v>-13.043141233</v>
      </c>
      <c r="J73" s="78">
        <f t="shared" si="0"/>
        <v>3.6405755091531377E-3</v>
      </c>
      <c r="K73" s="78">
        <f>I73/'סכום נכסי הקרן'!$C$42</f>
        <v>-3.0085612010493005E-5</v>
      </c>
    </row>
    <row r="74" spans="2:11">
      <c r="B74" t="s">
        <v>2745</v>
      </c>
      <c r="C74" t="s">
        <v>2747</v>
      </c>
      <c r="D74" t="s">
        <v>2638</v>
      </c>
      <c r="E74" t="s">
        <v>106</v>
      </c>
      <c r="F74" s="87">
        <v>45013</v>
      </c>
      <c r="G74" s="77">
        <v>37351.278570000002</v>
      </c>
      <c r="H74" s="77">
        <v>-9.1732849999999999</v>
      </c>
      <c r="I74" s="77">
        <v>-3.4263392260000001</v>
      </c>
      <c r="J74" s="78">
        <f t="shared" si="0"/>
        <v>9.563529558866288E-4</v>
      </c>
      <c r="K74" s="78">
        <f>I74/'סכום נכסי הקרן'!$C$42</f>
        <v>-7.9032735081454824E-6</v>
      </c>
    </row>
    <row r="75" spans="2:11">
      <c r="B75" t="s">
        <v>2748</v>
      </c>
      <c r="C75" t="s">
        <v>2749</v>
      </c>
      <c r="D75" t="s">
        <v>2638</v>
      </c>
      <c r="E75" t="s">
        <v>106</v>
      </c>
      <c r="F75" s="87">
        <v>45013</v>
      </c>
      <c r="G75" s="77">
        <v>48384.529600000002</v>
      </c>
      <c r="H75" s="77">
        <v>-9.0802399999999999</v>
      </c>
      <c r="I75" s="77">
        <v>-4.3934312040000005</v>
      </c>
      <c r="J75" s="78">
        <f t="shared" si="0"/>
        <v>1.2262857356757095E-3</v>
      </c>
      <c r="K75" s="78">
        <f>I75/'סכום נכסי הקרן'!$C$42</f>
        <v>-1.0133990289387918E-5</v>
      </c>
    </row>
    <row r="76" spans="2:11">
      <c r="B76" t="s">
        <v>2750</v>
      </c>
      <c r="C76" t="s">
        <v>2751</v>
      </c>
      <c r="D76" t="s">
        <v>2638</v>
      </c>
      <c r="E76" t="s">
        <v>106</v>
      </c>
      <c r="F76" s="87">
        <v>45013</v>
      </c>
      <c r="G76" s="77">
        <v>56987.661200000002</v>
      </c>
      <c r="H76" s="77">
        <v>-8.9564249999999994</v>
      </c>
      <c r="I76" s="77">
        <v>-5.1040573929999997</v>
      </c>
      <c r="J76" s="78">
        <f t="shared" ref="J76:J139" si="1">I76/$I$11</f>
        <v>1.4246342970859565E-3</v>
      </c>
      <c r="K76" s="78">
        <f>I76/'סכום נכסי הקרן'!$C$42</f>
        <v>-1.1773137134831667E-5</v>
      </c>
    </row>
    <row r="77" spans="2:11">
      <c r="B77" t="s">
        <v>2752</v>
      </c>
      <c r="C77" t="s">
        <v>2753</v>
      </c>
      <c r="D77" t="s">
        <v>2638</v>
      </c>
      <c r="E77" t="s">
        <v>106</v>
      </c>
      <c r="F77" s="87">
        <v>45014</v>
      </c>
      <c r="G77" s="77">
        <v>48467.003230000002</v>
      </c>
      <c r="H77" s="77">
        <v>-8.8678559999999997</v>
      </c>
      <c r="I77" s="77">
        <v>-4.2979840190000003</v>
      </c>
      <c r="J77" s="78">
        <f t="shared" si="1"/>
        <v>1.1996447081869129E-3</v>
      </c>
      <c r="K77" s="78">
        <f>I77/'סכום נכסי הקרן'!$C$42</f>
        <v>-9.9138295992515232E-6</v>
      </c>
    </row>
    <row r="78" spans="2:11">
      <c r="B78" t="s">
        <v>2752</v>
      </c>
      <c r="C78" t="s">
        <v>2754</v>
      </c>
      <c r="D78" t="s">
        <v>2638</v>
      </c>
      <c r="E78" t="s">
        <v>106</v>
      </c>
      <c r="F78" s="87">
        <v>45014</v>
      </c>
      <c r="G78" s="77">
        <v>62411.434099999999</v>
      </c>
      <c r="H78" s="77">
        <v>-8.8678559999999997</v>
      </c>
      <c r="I78" s="77">
        <v>-5.5345560579999997</v>
      </c>
      <c r="J78" s="78">
        <f t="shared" si="1"/>
        <v>1.544794223941371E-3</v>
      </c>
      <c r="K78" s="78">
        <f>I78/'סכום נכסי הקרן'!$C$42</f>
        <v>-1.2766135337860879E-5</v>
      </c>
    </row>
    <row r="79" spans="2:11">
      <c r="B79" t="s">
        <v>2755</v>
      </c>
      <c r="C79" t="s">
        <v>2756</v>
      </c>
      <c r="D79" t="s">
        <v>2638</v>
      </c>
      <c r="E79" t="s">
        <v>106</v>
      </c>
      <c r="F79" s="87">
        <v>45012</v>
      </c>
      <c r="G79" s="77">
        <v>199654.912625</v>
      </c>
      <c r="H79" s="77">
        <v>-8.8269129999999993</v>
      </c>
      <c r="I79" s="77">
        <v>-17.623366055999998</v>
      </c>
      <c r="J79" s="78">
        <f t="shared" si="1"/>
        <v>4.9189987063842687E-3</v>
      </c>
      <c r="K79" s="78">
        <f>I79/'סכום נכסי הקרן'!$C$42</f>
        <v>-4.0650464792809491E-5</v>
      </c>
    </row>
    <row r="80" spans="2:11">
      <c r="B80" t="s">
        <v>2757</v>
      </c>
      <c r="C80" t="s">
        <v>2758</v>
      </c>
      <c r="D80" t="s">
        <v>2638</v>
      </c>
      <c r="E80" t="s">
        <v>106</v>
      </c>
      <c r="F80" s="87">
        <v>45014</v>
      </c>
      <c r="G80" s="77">
        <v>242472.47219999999</v>
      </c>
      <c r="H80" s="77">
        <v>-8.8061389999999999</v>
      </c>
      <c r="I80" s="77">
        <v>-21.352464044000001</v>
      </c>
      <c r="J80" s="78">
        <f t="shared" si="1"/>
        <v>5.9598570827389405E-3</v>
      </c>
      <c r="K80" s="78">
        <f>I80/'סכום נכסי הקרן'!$C$42</f>
        <v>-4.9252088681710164E-5</v>
      </c>
    </row>
    <row r="81" spans="2:11">
      <c r="B81" t="s">
        <v>2759</v>
      </c>
      <c r="C81" t="s">
        <v>2760</v>
      </c>
      <c r="D81" t="s">
        <v>2638</v>
      </c>
      <c r="E81" t="s">
        <v>106</v>
      </c>
      <c r="F81" s="87">
        <v>45012</v>
      </c>
      <c r="G81" s="77">
        <v>85627.03349999999</v>
      </c>
      <c r="H81" s="77">
        <v>-8.7498400000000007</v>
      </c>
      <c r="I81" s="77">
        <v>-7.4922287919999997</v>
      </c>
      <c r="J81" s="78">
        <f t="shared" si="1"/>
        <v>2.0912159242834137E-3</v>
      </c>
      <c r="K81" s="78">
        <f>I81/'סכום נכסי הקרן'!$C$42</f>
        <v>-1.7281748660334904E-5</v>
      </c>
    </row>
    <row r="82" spans="2:11">
      <c r="B82" t="s">
        <v>2761</v>
      </c>
      <c r="C82" t="s">
        <v>2762</v>
      </c>
      <c r="D82" t="s">
        <v>2638</v>
      </c>
      <c r="E82" t="s">
        <v>106</v>
      </c>
      <c r="F82" s="87">
        <v>45090</v>
      </c>
      <c r="G82" s="77">
        <v>243091.02442500004</v>
      </c>
      <c r="H82" s="77">
        <v>-8.4759170000000008</v>
      </c>
      <c r="I82" s="77">
        <v>-20.604194544000002</v>
      </c>
      <c r="J82" s="78">
        <f t="shared" si="1"/>
        <v>5.7510015956072037E-3</v>
      </c>
      <c r="K82" s="78">
        <f>I82/'סכום נכסי הקרן'!$C$42</f>
        <v>-4.7526112902246212E-5</v>
      </c>
    </row>
    <row r="83" spans="2:11">
      <c r="B83" t="s">
        <v>2763</v>
      </c>
      <c r="C83" t="s">
        <v>2764</v>
      </c>
      <c r="D83" t="s">
        <v>2638</v>
      </c>
      <c r="E83" t="s">
        <v>106</v>
      </c>
      <c r="F83" s="87">
        <v>45090</v>
      </c>
      <c r="G83" s="77">
        <v>100237.80305</v>
      </c>
      <c r="H83" s="77">
        <v>-8.3227890000000002</v>
      </c>
      <c r="I83" s="77">
        <v>-8.3425812320000006</v>
      </c>
      <c r="J83" s="78">
        <f t="shared" si="1"/>
        <v>2.3285645975754045E-3</v>
      </c>
      <c r="K83" s="78">
        <f>I83/'סכום נכסי הקרן'!$C$42</f>
        <v>-1.9243191316287172E-5</v>
      </c>
    </row>
    <row r="84" spans="2:11">
      <c r="B84" t="s">
        <v>2765</v>
      </c>
      <c r="C84" t="s">
        <v>2766</v>
      </c>
      <c r="D84" t="s">
        <v>2638</v>
      </c>
      <c r="E84" t="s">
        <v>106</v>
      </c>
      <c r="F84" s="87">
        <v>45090</v>
      </c>
      <c r="G84" s="77">
        <v>266826.51204300002</v>
      </c>
      <c r="H84" s="77">
        <v>-8.1700929999999996</v>
      </c>
      <c r="I84" s="77">
        <v>-21.799974279999997</v>
      </c>
      <c r="J84" s="78">
        <f t="shared" si="1"/>
        <v>6.0847652452876181E-3</v>
      </c>
      <c r="K84" s="78">
        <f>I84/'סכום נכסי הקרן'!$C$42</f>
        <v>-5.0284326168869794E-5</v>
      </c>
    </row>
    <row r="85" spans="2:11">
      <c r="B85" t="s">
        <v>2765</v>
      </c>
      <c r="C85" t="s">
        <v>2767</v>
      </c>
      <c r="D85" t="s">
        <v>2638</v>
      </c>
      <c r="E85" t="s">
        <v>106</v>
      </c>
      <c r="F85" s="87">
        <v>45090</v>
      </c>
      <c r="G85" s="77">
        <v>50226.513160000002</v>
      </c>
      <c r="H85" s="77">
        <v>-8.1700929999999996</v>
      </c>
      <c r="I85" s="77">
        <v>-4.1035528539999993</v>
      </c>
      <c r="J85" s="78">
        <f t="shared" si="1"/>
        <v>1.1453754700585829E-3</v>
      </c>
      <c r="K85" s="78">
        <f>I85/'סכום נכסי הקרן'!$C$42</f>
        <v>-9.4653501656210441E-6</v>
      </c>
    </row>
    <row r="86" spans="2:11">
      <c r="B86" t="s">
        <v>2768</v>
      </c>
      <c r="C86" t="s">
        <v>2769</v>
      </c>
      <c r="D86" t="s">
        <v>2638</v>
      </c>
      <c r="E86" t="s">
        <v>106</v>
      </c>
      <c r="F86" s="87">
        <v>44993</v>
      </c>
      <c r="G86" s="77">
        <v>255276.71924999999</v>
      </c>
      <c r="H86" s="77">
        <v>-8.1637520000000006</v>
      </c>
      <c r="I86" s="77">
        <v>-20.840158560999999</v>
      </c>
      <c r="J86" s="78">
        <f t="shared" si="1"/>
        <v>5.8168634003661788E-3</v>
      </c>
      <c r="K86" s="78">
        <f>I86/'סכום נכסי הקרן'!$C$42</f>
        <v>-4.8070392975357596E-5</v>
      </c>
    </row>
    <row r="87" spans="2:11">
      <c r="B87" t="s">
        <v>2770</v>
      </c>
      <c r="C87" t="s">
        <v>2771</v>
      </c>
      <c r="D87" t="s">
        <v>2638</v>
      </c>
      <c r="E87" t="s">
        <v>106</v>
      </c>
      <c r="F87" s="87">
        <v>45019</v>
      </c>
      <c r="G87" s="77">
        <v>244328.12887499999</v>
      </c>
      <c r="H87" s="77">
        <v>-7.9744539999999997</v>
      </c>
      <c r="I87" s="77">
        <v>-19.483833790000002</v>
      </c>
      <c r="J87" s="78">
        <f t="shared" si="1"/>
        <v>5.4382887414283947E-3</v>
      </c>
      <c r="K87" s="78">
        <f>I87/'סכום נכסי הקרן'!$C$42</f>
        <v>-4.4941862808308173E-5</v>
      </c>
    </row>
    <row r="88" spans="2:11">
      <c r="B88" t="s">
        <v>2770</v>
      </c>
      <c r="C88" t="s">
        <v>2772</v>
      </c>
      <c r="D88" t="s">
        <v>2638</v>
      </c>
      <c r="E88" t="s">
        <v>106</v>
      </c>
      <c r="F88" s="87">
        <v>45019</v>
      </c>
      <c r="G88" s="77">
        <v>88094.641950000005</v>
      </c>
      <c r="H88" s="77">
        <v>-7.9744539999999997</v>
      </c>
      <c r="I88" s="77">
        <v>-7.0250665360000015</v>
      </c>
      <c r="J88" s="78">
        <f t="shared" si="1"/>
        <v>1.9608225291945572E-3</v>
      </c>
      <c r="K88" s="78">
        <f>I88/'סכום נכסי הקרן'!$C$42</f>
        <v>-1.6204181368155099E-5</v>
      </c>
    </row>
    <row r="89" spans="2:11">
      <c r="B89" t="s">
        <v>2773</v>
      </c>
      <c r="C89" t="s">
        <v>2774</v>
      </c>
      <c r="D89" t="s">
        <v>2638</v>
      </c>
      <c r="E89" t="s">
        <v>106</v>
      </c>
      <c r="F89" s="87">
        <v>45019</v>
      </c>
      <c r="G89" s="77">
        <v>37773.962928000001</v>
      </c>
      <c r="H89" s="77">
        <v>-7.9198110000000002</v>
      </c>
      <c r="I89" s="77">
        <v>-2.9916264179999996</v>
      </c>
      <c r="J89" s="78">
        <f t="shared" si="1"/>
        <v>8.3501678586066154E-4</v>
      </c>
      <c r="K89" s="78">
        <f>I89/'סכום נכסי הקרן'!$C$42</f>
        <v>-6.9005548651555378E-6</v>
      </c>
    </row>
    <row r="90" spans="2:11">
      <c r="B90" t="s">
        <v>2773</v>
      </c>
      <c r="C90" t="s">
        <v>2775</v>
      </c>
      <c r="D90" t="s">
        <v>2638</v>
      </c>
      <c r="E90" t="s">
        <v>106</v>
      </c>
      <c r="F90" s="87">
        <v>45019</v>
      </c>
      <c r="G90" s="77">
        <v>247744.19123999999</v>
      </c>
      <c r="H90" s="77">
        <v>-7.9198110000000002</v>
      </c>
      <c r="I90" s="77">
        <v>-19.620871399999999</v>
      </c>
      <c r="J90" s="78">
        <f t="shared" si="1"/>
        <v>5.4765384052085139E-3</v>
      </c>
      <c r="K90" s="78">
        <f>I90/'סכום נכסי הקרן'!$C$42</f>
        <v>-4.5257956937142263E-5</v>
      </c>
    </row>
    <row r="91" spans="2:11">
      <c r="B91" t="s">
        <v>2773</v>
      </c>
      <c r="C91" t="s">
        <v>2776</v>
      </c>
      <c r="D91" t="s">
        <v>2638</v>
      </c>
      <c r="E91" t="s">
        <v>106</v>
      </c>
      <c r="F91" s="87">
        <v>45019</v>
      </c>
      <c r="G91" s="77">
        <v>57518.079839999999</v>
      </c>
      <c r="H91" s="77">
        <v>-7.9198110000000002</v>
      </c>
      <c r="I91" s="77">
        <v>-4.5553231390000004</v>
      </c>
      <c r="J91" s="78">
        <f t="shared" si="1"/>
        <v>1.2714726889687736E-3</v>
      </c>
      <c r="K91" s="78">
        <f>I91/'סכום נכסי הקרן'!$C$42</f>
        <v>-1.0507413980585478E-5</v>
      </c>
    </row>
    <row r="92" spans="2:11">
      <c r="B92" t="s">
        <v>2777</v>
      </c>
      <c r="C92" t="s">
        <v>2778</v>
      </c>
      <c r="D92" t="s">
        <v>2638</v>
      </c>
      <c r="E92" t="s">
        <v>106</v>
      </c>
      <c r="F92" s="87">
        <v>45091</v>
      </c>
      <c r="G92" s="77">
        <v>136032.14584799999</v>
      </c>
      <c r="H92" s="77">
        <v>-8.0831250000000008</v>
      </c>
      <c r="I92" s="77">
        <v>-10.995647755</v>
      </c>
      <c r="J92" s="78">
        <f t="shared" si="1"/>
        <v>3.0690832222875831E-3</v>
      </c>
      <c r="K92" s="78">
        <f>I92/'סכום נכסי הקרן'!$C$42</f>
        <v>-2.5362816077158279E-5</v>
      </c>
    </row>
    <row r="93" spans="2:11">
      <c r="B93" t="s">
        <v>2779</v>
      </c>
      <c r="C93" t="s">
        <v>2780</v>
      </c>
      <c r="D93" t="s">
        <v>2638</v>
      </c>
      <c r="E93" t="s">
        <v>106</v>
      </c>
      <c r="F93" s="87">
        <v>45019</v>
      </c>
      <c r="G93" s="77">
        <v>28768.742699999999</v>
      </c>
      <c r="H93" s="77">
        <v>-7.883413</v>
      </c>
      <c r="I93" s="77">
        <v>-2.2679587889999997</v>
      </c>
      <c r="J93" s="78">
        <f t="shared" si="1"/>
        <v>6.3302812378601551E-4</v>
      </c>
      <c r="K93" s="78">
        <f>I93/'סכום נכסי הקרן'!$C$42</f>
        <v>-5.2313263318047797E-6</v>
      </c>
    </row>
    <row r="94" spans="2:11">
      <c r="B94" t="s">
        <v>2781</v>
      </c>
      <c r="C94" t="s">
        <v>2782</v>
      </c>
      <c r="D94" t="s">
        <v>2638</v>
      </c>
      <c r="E94" t="s">
        <v>106</v>
      </c>
      <c r="F94" s="87">
        <v>45091</v>
      </c>
      <c r="G94" s="77">
        <v>113423.8428</v>
      </c>
      <c r="H94" s="77">
        <v>-8.0224039999999999</v>
      </c>
      <c r="I94" s="77">
        <v>-9.0993185350000001</v>
      </c>
      <c r="J94" s="78">
        <f t="shared" si="1"/>
        <v>2.5397836009542971E-3</v>
      </c>
      <c r="K94" s="78">
        <f>I94/'סכום נכסי הקרן'!$C$42</f>
        <v>-2.0988699126501103E-5</v>
      </c>
    </row>
    <row r="95" spans="2:11">
      <c r="B95" t="s">
        <v>2781</v>
      </c>
      <c r="C95" t="s">
        <v>2783</v>
      </c>
      <c r="D95" t="s">
        <v>2638</v>
      </c>
      <c r="E95" t="s">
        <v>106</v>
      </c>
      <c r="F95" s="87">
        <v>45091</v>
      </c>
      <c r="G95" s="77">
        <v>351079.96607999993</v>
      </c>
      <c r="H95" s="77">
        <v>-8.0224039999999999</v>
      </c>
      <c r="I95" s="77">
        <v>-28.165052122000002</v>
      </c>
      <c r="J95" s="78">
        <f t="shared" si="1"/>
        <v>7.8613730494575575E-3</v>
      </c>
      <c r="K95" s="78">
        <f>I95/'סכום נכסי הקרן'!$C$42</f>
        <v>-6.4966162311722996E-5</v>
      </c>
    </row>
    <row r="96" spans="2:11">
      <c r="B96" t="s">
        <v>2784</v>
      </c>
      <c r="C96" t="s">
        <v>2785</v>
      </c>
      <c r="D96" t="s">
        <v>2638</v>
      </c>
      <c r="E96" t="s">
        <v>106</v>
      </c>
      <c r="F96" s="87">
        <v>45131</v>
      </c>
      <c r="G96" s="77">
        <v>292566.6384</v>
      </c>
      <c r="H96" s="77">
        <v>-7.4373379999999996</v>
      </c>
      <c r="I96" s="77">
        <v>-21.759169789000001</v>
      </c>
      <c r="J96" s="78">
        <f t="shared" si="1"/>
        <v>6.07337597732338E-3</v>
      </c>
      <c r="K96" s="78">
        <f>I96/'סכום נכסי הקרן'!$C$42</f>
        <v>-5.0190205583760619E-5</v>
      </c>
    </row>
    <row r="97" spans="2:11">
      <c r="B97" t="s">
        <v>2784</v>
      </c>
      <c r="C97" t="s">
        <v>2786</v>
      </c>
      <c r="D97" t="s">
        <v>2638</v>
      </c>
      <c r="E97" t="s">
        <v>106</v>
      </c>
      <c r="F97" s="87">
        <v>45131</v>
      </c>
      <c r="G97" s="77">
        <v>103625.69040000001</v>
      </c>
      <c r="H97" s="77">
        <v>-7.4373379999999996</v>
      </c>
      <c r="I97" s="77">
        <v>-7.7069928570000004</v>
      </c>
      <c r="J97" s="78">
        <f t="shared" si="1"/>
        <v>2.151160440816517E-3</v>
      </c>
      <c r="K97" s="78">
        <f>I97/'סכום נכסי הקרן'!$C$42</f>
        <v>-1.7777128432581698E-5</v>
      </c>
    </row>
    <row r="98" spans="2:11">
      <c r="B98" t="s">
        <v>2787</v>
      </c>
      <c r="C98" t="s">
        <v>2788</v>
      </c>
      <c r="D98" t="s">
        <v>2638</v>
      </c>
      <c r="E98" t="s">
        <v>106</v>
      </c>
      <c r="F98" s="87">
        <v>45019</v>
      </c>
      <c r="G98" s="77">
        <v>299906.07521400001</v>
      </c>
      <c r="H98" s="77">
        <v>-7.8137189999999999</v>
      </c>
      <c r="I98" s="77">
        <v>-23.433817591</v>
      </c>
      <c r="J98" s="78">
        <f t="shared" si="1"/>
        <v>6.5408003243812287E-3</v>
      </c>
      <c r="K98" s="78">
        <f>I98/'סכום נכסי הקרן'!$C$42</f>
        <v>-5.4052987035342629E-5</v>
      </c>
    </row>
    <row r="99" spans="2:11">
      <c r="B99" t="s">
        <v>2789</v>
      </c>
      <c r="C99" t="s">
        <v>2790</v>
      </c>
      <c r="D99" t="s">
        <v>2638</v>
      </c>
      <c r="E99" t="s">
        <v>106</v>
      </c>
      <c r="F99" s="87">
        <v>44993</v>
      </c>
      <c r="G99" s="77">
        <v>80656.622732000003</v>
      </c>
      <c r="H99" s="77">
        <v>-7.7865029999999997</v>
      </c>
      <c r="I99" s="77">
        <v>-6.2803306039999995</v>
      </c>
      <c r="J99" s="78">
        <f t="shared" si="1"/>
        <v>1.7529533244997663E-3</v>
      </c>
      <c r="K99" s="78">
        <f>I99/'סכום נכסי הקרן'!$C$42</f>
        <v>-1.4486356198575801E-5</v>
      </c>
    </row>
    <row r="100" spans="2:11">
      <c r="B100" t="s">
        <v>2791</v>
      </c>
      <c r="C100" t="s">
        <v>2792</v>
      </c>
      <c r="D100" t="s">
        <v>2638</v>
      </c>
      <c r="E100" t="s">
        <v>106</v>
      </c>
      <c r="F100" s="87">
        <v>45131</v>
      </c>
      <c r="G100" s="77">
        <v>387977.46789899998</v>
      </c>
      <c r="H100" s="77">
        <v>-7.3468770000000001</v>
      </c>
      <c r="I100" s="77">
        <v>-28.504227954000001</v>
      </c>
      <c r="J100" s="78">
        <f t="shared" si="1"/>
        <v>7.9560431297102906E-3</v>
      </c>
      <c r="K100" s="78">
        <f>I100/'סכום נכסי הקרן'!$C$42</f>
        <v>-6.574851315057388E-5</v>
      </c>
    </row>
    <row r="101" spans="2:11">
      <c r="B101" t="s">
        <v>2793</v>
      </c>
      <c r="C101" t="s">
        <v>2794</v>
      </c>
      <c r="D101" t="s">
        <v>2638</v>
      </c>
      <c r="E101" t="s">
        <v>106</v>
      </c>
      <c r="F101" s="87">
        <v>45131</v>
      </c>
      <c r="G101" s="77">
        <v>103895.14339300001</v>
      </c>
      <c r="H101" s="77">
        <v>-7.316757</v>
      </c>
      <c r="I101" s="77">
        <v>-7.6017555679999989</v>
      </c>
      <c r="J101" s="78">
        <f t="shared" si="1"/>
        <v>2.1217868190685791E-3</v>
      </c>
      <c r="K101" s="78">
        <f>I101/'סכום נכסי הקרן'!$C$42</f>
        <v>-1.7534385661547397E-5</v>
      </c>
    </row>
    <row r="102" spans="2:11">
      <c r="B102" t="s">
        <v>2795</v>
      </c>
      <c r="C102" t="s">
        <v>2796</v>
      </c>
      <c r="D102" t="s">
        <v>2638</v>
      </c>
      <c r="E102" t="s">
        <v>106</v>
      </c>
      <c r="F102" s="87">
        <v>44993</v>
      </c>
      <c r="G102" s="77">
        <v>100905.67774</v>
      </c>
      <c r="H102" s="77">
        <v>-7.6958149999999996</v>
      </c>
      <c r="I102" s="77">
        <v>-7.7655139220000002</v>
      </c>
      <c r="J102" s="78">
        <f t="shared" si="1"/>
        <v>2.1674947235021578E-3</v>
      </c>
      <c r="K102" s="78">
        <f>I102/'סכום נכסי הקרן'!$C$42</f>
        <v>-1.791211447808861E-5</v>
      </c>
    </row>
    <row r="103" spans="2:11">
      <c r="B103" t="s">
        <v>2797</v>
      </c>
      <c r="C103" t="s">
        <v>2798</v>
      </c>
      <c r="D103" t="s">
        <v>2638</v>
      </c>
      <c r="E103" t="s">
        <v>106</v>
      </c>
      <c r="F103" s="87">
        <v>44993</v>
      </c>
      <c r="G103" s="77">
        <v>476859.08917900006</v>
      </c>
      <c r="H103" s="77">
        <v>-7.6927940000000001</v>
      </c>
      <c r="I103" s="77">
        <v>-36.683788929000002</v>
      </c>
      <c r="J103" s="78">
        <f t="shared" si="1"/>
        <v>1.0239105839011381E-2</v>
      </c>
      <c r="K103" s="78">
        <f>I103/'סכום נכסי הקרן'!$C$42</f>
        <v>-8.4615678161974929E-5</v>
      </c>
    </row>
    <row r="104" spans="2:11">
      <c r="B104" t="s">
        <v>2797</v>
      </c>
      <c r="C104" t="s">
        <v>2799</v>
      </c>
      <c r="D104" t="s">
        <v>2638</v>
      </c>
      <c r="E104" t="s">
        <v>106</v>
      </c>
      <c r="F104" s="87">
        <v>44993</v>
      </c>
      <c r="G104" s="77">
        <v>237844.74033500001</v>
      </c>
      <c r="H104" s="77">
        <v>-7.6927940000000001</v>
      </c>
      <c r="I104" s="77">
        <v>-18.296906667999998</v>
      </c>
      <c r="J104" s="78">
        <f t="shared" si="1"/>
        <v>5.1069960156722577E-3</v>
      </c>
      <c r="K104" s="78">
        <f>I104/'סכום נכסי הקרן'!$C$42</f>
        <v>-4.2204069186410098E-5</v>
      </c>
    </row>
    <row r="105" spans="2:11">
      <c r="B105" t="s">
        <v>2800</v>
      </c>
      <c r="C105" t="s">
        <v>2801</v>
      </c>
      <c r="D105" t="s">
        <v>2638</v>
      </c>
      <c r="E105" t="s">
        <v>106</v>
      </c>
      <c r="F105" s="87">
        <v>44986</v>
      </c>
      <c r="G105" s="77">
        <v>402406.27597199997</v>
      </c>
      <c r="H105" s="77">
        <v>-7.7094550000000002</v>
      </c>
      <c r="I105" s="77">
        <v>-31.023328812000003</v>
      </c>
      <c r="J105" s="78">
        <f t="shared" si="1"/>
        <v>8.6591695257902685E-3</v>
      </c>
      <c r="K105" s="78">
        <f>I105/'סכום נכסי הקרן'!$C$42</f>
        <v>-7.1559129602179707E-5</v>
      </c>
    </row>
    <row r="106" spans="2:11">
      <c r="B106" t="s">
        <v>2800</v>
      </c>
      <c r="C106" t="s">
        <v>2802</v>
      </c>
      <c r="D106" t="s">
        <v>2638</v>
      </c>
      <c r="E106" t="s">
        <v>106</v>
      </c>
      <c r="F106" s="87">
        <v>44986</v>
      </c>
      <c r="G106" s="77">
        <v>147058.72965299999</v>
      </c>
      <c r="H106" s="77">
        <v>-7.7094550000000002</v>
      </c>
      <c r="I106" s="77">
        <v>-11.337425878999998</v>
      </c>
      <c r="J106" s="78">
        <f t="shared" si="1"/>
        <v>3.1644796490816604E-3</v>
      </c>
      <c r="K106" s="78">
        <f>I106/'סכום נכסי הקרן'!$C$42</f>
        <v>-2.6151169423077927E-5</v>
      </c>
    </row>
    <row r="107" spans="2:11">
      <c r="B107" t="s">
        <v>2803</v>
      </c>
      <c r="C107" t="s">
        <v>2804</v>
      </c>
      <c r="D107" t="s">
        <v>2638</v>
      </c>
      <c r="E107" t="s">
        <v>106</v>
      </c>
      <c r="F107" s="87">
        <v>44986</v>
      </c>
      <c r="G107" s="77">
        <v>132678.401128</v>
      </c>
      <c r="H107" s="77">
        <v>-7.6792600000000002</v>
      </c>
      <c r="I107" s="77">
        <v>-10.188719544</v>
      </c>
      <c r="J107" s="78">
        <f t="shared" si="1"/>
        <v>2.843855032993824E-3</v>
      </c>
      <c r="K107" s="78">
        <f>I107/'סכום נכסי הקרן'!$C$42</f>
        <v>-2.3501536754732096E-5</v>
      </c>
    </row>
    <row r="108" spans="2:11">
      <c r="B108" t="s">
        <v>2805</v>
      </c>
      <c r="C108" t="s">
        <v>2806</v>
      </c>
      <c r="D108" t="s">
        <v>2638</v>
      </c>
      <c r="E108" t="s">
        <v>106</v>
      </c>
      <c r="F108" s="87">
        <v>44993</v>
      </c>
      <c r="G108" s="77">
        <v>173194.62300000002</v>
      </c>
      <c r="H108" s="77">
        <v>-7.5630800000000002</v>
      </c>
      <c r="I108" s="77">
        <v>-13.098848427</v>
      </c>
      <c r="J108" s="78">
        <f t="shared" si="1"/>
        <v>3.6561243897898763E-3</v>
      </c>
      <c r="K108" s="78">
        <f>I108/'סכום נכסי הקרן'!$C$42</f>
        <v>-3.0214107515903687E-5</v>
      </c>
    </row>
    <row r="109" spans="2:11">
      <c r="B109" t="s">
        <v>2805</v>
      </c>
      <c r="C109" t="s">
        <v>2807</v>
      </c>
      <c r="D109" t="s">
        <v>2638</v>
      </c>
      <c r="E109" t="s">
        <v>106</v>
      </c>
      <c r="F109" s="87">
        <v>44993</v>
      </c>
      <c r="G109" s="77">
        <v>25276.0998</v>
      </c>
      <c r="H109" s="77">
        <v>-7.5630800000000002</v>
      </c>
      <c r="I109" s="77">
        <v>-1.911651727</v>
      </c>
      <c r="J109" s="78">
        <f t="shared" si="1"/>
        <v>5.3357640885912344E-4</v>
      </c>
      <c r="K109" s="78">
        <f>I109/'סכום נכסי הקרן'!$C$42</f>
        <v>-4.4094602005994312E-6</v>
      </c>
    </row>
    <row r="110" spans="2:11">
      <c r="B110" t="s">
        <v>2808</v>
      </c>
      <c r="C110" t="s">
        <v>2809</v>
      </c>
      <c r="D110" t="s">
        <v>2638</v>
      </c>
      <c r="E110" t="s">
        <v>106</v>
      </c>
      <c r="F110" s="87">
        <v>44980</v>
      </c>
      <c r="G110" s="77">
        <v>113796.612171</v>
      </c>
      <c r="H110" s="77">
        <v>-7.5541650000000002</v>
      </c>
      <c r="I110" s="77">
        <v>-8.596383487999999</v>
      </c>
      <c r="J110" s="78">
        <f t="shared" si="1"/>
        <v>2.3994053759473864E-3</v>
      </c>
      <c r="K110" s="78">
        <f>I110/'סכום נכסי הקרן'!$C$42</f>
        <v>-1.9828617485106436E-5</v>
      </c>
    </row>
    <row r="111" spans="2:11">
      <c r="B111" t="s">
        <v>2808</v>
      </c>
      <c r="C111" t="s">
        <v>2810</v>
      </c>
      <c r="D111" t="s">
        <v>2638</v>
      </c>
      <c r="E111" t="s">
        <v>106</v>
      </c>
      <c r="F111" s="87">
        <v>44980</v>
      </c>
      <c r="G111" s="77">
        <v>220146.122691</v>
      </c>
      <c r="H111" s="77">
        <v>-7.5541650000000002</v>
      </c>
      <c r="I111" s="77">
        <v>-16.630200651999999</v>
      </c>
      <c r="J111" s="78">
        <f t="shared" si="1"/>
        <v>4.6417883640479732E-3</v>
      </c>
      <c r="K111" s="78">
        <f>I111/'סכום נכסי הקרן'!$C$42</f>
        <v>-3.8359606442568665E-5</v>
      </c>
    </row>
    <row r="112" spans="2:11">
      <c r="B112" t="s">
        <v>2808</v>
      </c>
      <c r="C112" t="s">
        <v>2811</v>
      </c>
      <c r="D112" t="s">
        <v>2638</v>
      </c>
      <c r="E112" t="s">
        <v>106</v>
      </c>
      <c r="F112" s="87">
        <v>44980</v>
      </c>
      <c r="G112" s="77">
        <v>115518.06442</v>
      </c>
      <c r="H112" s="77">
        <v>-7.5541650000000002</v>
      </c>
      <c r="I112" s="77">
        <v>-8.7264248250000005</v>
      </c>
      <c r="J112" s="78">
        <f t="shared" si="1"/>
        <v>2.4357022539925263E-3</v>
      </c>
      <c r="K112" s="78">
        <f>I112/'סכום נכסי הקרן'!$C$42</f>
        <v>-2.0128573848410181E-5</v>
      </c>
    </row>
    <row r="113" spans="2:11">
      <c r="B113" t="s">
        <v>2812</v>
      </c>
      <c r="C113" t="s">
        <v>2813</v>
      </c>
      <c r="D113" t="s">
        <v>2638</v>
      </c>
      <c r="E113" t="s">
        <v>106</v>
      </c>
      <c r="F113" s="87">
        <v>44998</v>
      </c>
      <c r="G113" s="77">
        <v>86645.825400000016</v>
      </c>
      <c r="H113" s="77">
        <v>-7.3144119999999999</v>
      </c>
      <c r="I113" s="77">
        <v>-6.3376327320000012</v>
      </c>
      <c r="J113" s="78">
        <f t="shared" si="1"/>
        <v>1.7689473799264882E-3</v>
      </c>
      <c r="K113" s="78">
        <f>I113/'סכום נכסי הקרן'!$C$42</f>
        <v>-1.4618530615733985E-5</v>
      </c>
    </row>
    <row r="114" spans="2:11">
      <c r="B114" t="s">
        <v>2814</v>
      </c>
      <c r="C114" t="s">
        <v>2815</v>
      </c>
      <c r="D114" t="s">
        <v>2638</v>
      </c>
      <c r="E114" t="s">
        <v>106</v>
      </c>
      <c r="F114" s="87">
        <v>45126</v>
      </c>
      <c r="G114" s="77">
        <v>184618.89858400001</v>
      </c>
      <c r="H114" s="77">
        <v>-7.4711470000000002</v>
      </c>
      <c r="I114" s="77">
        <v>-13.793149103999999</v>
      </c>
      <c r="J114" s="78">
        <f t="shared" si="1"/>
        <v>3.849916206923583E-3</v>
      </c>
      <c r="K114" s="78">
        <f>I114/'סכום נכסי הקרן'!$C$42</f>
        <v>-3.1815597556814651E-5</v>
      </c>
    </row>
    <row r="115" spans="2:11">
      <c r="B115" t="s">
        <v>2816</v>
      </c>
      <c r="C115" t="s">
        <v>2817</v>
      </c>
      <c r="D115" t="s">
        <v>2638</v>
      </c>
      <c r="E115" t="s">
        <v>106</v>
      </c>
      <c r="F115" s="87">
        <v>44991</v>
      </c>
      <c r="G115" s="77">
        <v>293873.32647600002</v>
      </c>
      <c r="H115" s="77">
        <v>-7.3856080000000004</v>
      </c>
      <c r="I115" s="77">
        <v>-21.704332774999997</v>
      </c>
      <c r="J115" s="78">
        <f t="shared" si="1"/>
        <v>6.0580699795888459E-3</v>
      </c>
      <c r="K115" s="78">
        <f>I115/'סכום נכסי הקרן'!$C$42</f>
        <v>-5.0063717255715533E-5</v>
      </c>
    </row>
    <row r="116" spans="2:11">
      <c r="B116" t="s">
        <v>2818</v>
      </c>
      <c r="C116" t="s">
        <v>2819</v>
      </c>
      <c r="D116" t="s">
        <v>2638</v>
      </c>
      <c r="E116" t="s">
        <v>106</v>
      </c>
      <c r="F116" s="87">
        <v>44991</v>
      </c>
      <c r="G116" s="77">
        <v>257433.98730000001</v>
      </c>
      <c r="H116" s="77">
        <v>-7.4462289999999998</v>
      </c>
      <c r="I116" s="77">
        <v>-19.169124348</v>
      </c>
      <c r="J116" s="78">
        <f t="shared" si="1"/>
        <v>5.3504476710468443E-3</v>
      </c>
      <c r="K116" s="78">
        <f>I116/'סכום נכסי הקרן'!$C$42</f>
        <v>-4.4215946711954364E-5</v>
      </c>
    </row>
    <row r="117" spans="2:11">
      <c r="B117" t="s">
        <v>2820</v>
      </c>
      <c r="C117" t="s">
        <v>2821</v>
      </c>
      <c r="D117" t="s">
        <v>2638</v>
      </c>
      <c r="E117" t="s">
        <v>106</v>
      </c>
      <c r="F117" s="87">
        <v>45092</v>
      </c>
      <c r="G117" s="77">
        <v>152166.36887999999</v>
      </c>
      <c r="H117" s="77">
        <v>-7.3543190000000003</v>
      </c>
      <c r="I117" s="77">
        <v>-11.190800493000001</v>
      </c>
      <c r="J117" s="78">
        <f t="shared" si="1"/>
        <v>3.1235538644293283E-3</v>
      </c>
      <c r="K117" s="78">
        <f>I117/'סכום נכסי הקרן'!$C$42</f>
        <v>-2.5812959907802285E-5</v>
      </c>
    </row>
    <row r="118" spans="2:11">
      <c r="B118" t="s">
        <v>2822</v>
      </c>
      <c r="C118" t="s">
        <v>2823</v>
      </c>
      <c r="D118" t="s">
        <v>2638</v>
      </c>
      <c r="E118" t="s">
        <v>106</v>
      </c>
      <c r="F118" s="87">
        <v>44998</v>
      </c>
      <c r="G118" s="77">
        <v>145064.64665000001</v>
      </c>
      <c r="H118" s="77">
        <v>-6.8299089999999998</v>
      </c>
      <c r="I118" s="77">
        <v>-9.9077835699999994</v>
      </c>
      <c r="J118" s="78">
        <f t="shared" si="1"/>
        <v>2.7654407454909937E-3</v>
      </c>
      <c r="K118" s="78">
        <f>I118/'סכום נכסי הקרן'!$C$42</f>
        <v>-2.2853523322801332E-5</v>
      </c>
    </row>
    <row r="119" spans="2:11">
      <c r="B119" t="s">
        <v>2822</v>
      </c>
      <c r="C119" t="s">
        <v>2824</v>
      </c>
      <c r="D119" t="s">
        <v>2638</v>
      </c>
      <c r="E119" t="s">
        <v>106</v>
      </c>
      <c r="F119" s="87">
        <v>44998</v>
      </c>
      <c r="G119" s="77">
        <v>127024.79174</v>
      </c>
      <c r="H119" s="77">
        <v>-6.8299089999999998</v>
      </c>
      <c r="I119" s="77">
        <v>-8.6756778699999995</v>
      </c>
      <c r="J119" s="78">
        <f t="shared" si="1"/>
        <v>2.4215378653504962E-3</v>
      </c>
      <c r="K119" s="78">
        <f>I119/'סכום נכסי הקרן'!$C$42</f>
        <v>-2.0011519745294192E-5</v>
      </c>
    </row>
    <row r="120" spans="2:11">
      <c r="B120" t="s">
        <v>2825</v>
      </c>
      <c r="C120" t="s">
        <v>2826</v>
      </c>
      <c r="D120" t="s">
        <v>2638</v>
      </c>
      <c r="E120" t="s">
        <v>106</v>
      </c>
      <c r="F120" s="87">
        <v>45098</v>
      </c>
      <c r="G120" s="77">
        <v>1615995</v>
      </c>
      <c r="H120" s="77">
        <v>-6.813701</v>
      </c>
      <c r="I120" s="77">
        <v>-110.10906</v>
      </c>
      <c r="J120" s="78">
        <f t="shared" si="1"/>
        <v>3.0733420731324332E-2</v>
      </c>
      <c r="K120" s="78">
        <f>I120/'סכום נכסי הקרן'!$C$42</f>
        <v>-2.5398011098881238E-4</v>
      </c>
    </row>
    <row r="121" spans="2:11">
      <c r="B121" t="s">
        <v>2827</v>
      </c>
      <c r="C121" t="s">
        <v>2828</v>
      </c>
      <c r="D121" t="s">
        <v>2638</v>
      </c>
      <c r="E121" t="s">
        <v>106</v>
      </c>
      <c r="F121" s="87">
        <v>44987</v>
      </c>
      <c r="G121" s="77">
        <v>36930.374474999997</v>
      </c>
      <c r="H121" s="77">
        <v>-6.9160159999999999</v>
      </c>
      <c r="I121" s="77">
        <v>-2.5541106359999999</v>
      </c>
      <c r="J121" s="78">
        <f t="shared" si="1"/>
        <v>7.1289825533465067E-4</v>
      </c>
      <c r="K121" s="78">
        <f>I121/'סכום נכסי הקרן'!$C$42</f>
        <v>-5.8913708173422432E-6</v>
      </c>
    </row>
    <row r="122" spans="2:11">
      <c r="B122" t="s">
        <v>2827</v>
      </c>
      <c r="C122" t="s">
        <v>2829</v>
      </c>
      <c r="D122" t="s">
        <v>2638</v>
      </c>
      <c r="E122" t="s">
        <v>106</v>
      </c>
      <c r="F122" s="87">
        <v>44987</v>
      </c>
      <c r="G122" s="77">
        <v>89085.861549999987</v>
      </c>
      <c r="H122" s="77">
        <v>-6.9160159999999999</v>
      </c>
      <c r="I122" s="77">
        <v>-6.1611925080000001</v>
      </c>
      <c r="J122" s="78">
        <f t="shared" si="1"/>
        <v>1.7196997372881701E-3</v>
      </c>
      <c r="K122" s="78">
        <f>I122/'סכום נכסי הקרן'!$C$42</f>
        <v>-1.4211549503785421E-5</v>
      </c>
    </row>
    <row r="123" spans="2:11">
      <c r="B123" t="s">
        <v>2830</v>
      </c>
      <c r="C123" t="s">
        <v>2831</v>
      </c>
      <c r="D123" t="s">
        <v>2638</v>
      </c>
      <c r="E123" t="s">
        <v>106</v>
      </c>
      <c r="F123" s="87">
        <v>45097</v>
      </c>
      <c r="G123" s="77">
        <v>87227.992199999993</v>
      </c>
      <c r="H123" s="77">
        <v>-6.897958</v>
      </c>
      <c r="I123" s="77">
        <v>-6.0169499340000003</v>
      </c>
      <c r="J123" s="78">
        <f t="shared" si="1"/>
        <v>1.6794390383582983E-3</v>
      </c>
      <c r="K123" s="78">
        <f>I123/'סכום נכסי הקרן'!$C$42</f>
        <v>-1.3878836237921269E-5</v>
      </c>
    </row>
    <row r="124" spans="2:11">
      <c r="B124" t="s">
        <v>2832</v>
      </c>
      <c r="C124" t="s">
        <v>2833</v>
      </c>
      <c r="D124" t="s">
        <v>2638</v>
      </c>
      <c r="E124" t="s">
        <v>106</v>
      </c>
      <c r="F124" s="87">
        <v>44987</v>
      </c>
      <c r="G124" s="77">
        <v>221643.88307999997</v>
      </c>
      <c r="H124" s="77">
        <v>-6.8862839999999998</v>
      </c>
      <c r="I124" s="77">
        <v>-15.263027588000003</v>
      </c>
      <c r="J124" s="78">
        <f t="shared" si="1"/>
        <v>4.260185751252572E-3</v>
      </c>
      <c r="K124" s="78">
        <f>I124/'סכום נכסי הקרן'!$C$42</f>
        <v>-3.5206053351336811E-5</v>
      </c>
    </row>
    <row r="125" spans="2:11">
      <c r="B125" t="s">
        <v>2834</v>
      </c>
      <c r="C125" t="s">
        <v>2835</v>
      </c>
      <c r="D125" t="s">
        <v>2638</v>
      </c>
      <c r="E125" t="s">
        <v>106</v>
      </c>
      <c r="F125" s="87">
        <v>44987</v>
      </c>
      <c r="G125" s="77">
        <v>128147.84972</v>
      </c>
      <c r="H125" s="77">
        <v>-6.6336979999999999</v>
      </c>
      <c r="I125" s="77">
        <v>-8.5009412740000005</v>
      </c>
      <c r="J125" s="78">
        <f t="shared" si="1"/>
        <v>2.3727657359541737E-3</v>
      </c>
      <c r="K125" s="78">
        <f>I125/'סכום נכסי הקרן'!$C$42</f>
        <v>-1.9608468261193912E-5</v>
      </c>
    </row>
    <row r="126" spans="2:11">
      <c r="B126" t="s">
        <v>2836</v>
      </c>
      <c r="C126" t="s">
        <v>2837</v>
      </c>
      <c r="D126" t="s">
        <v>2638</v>
      </c>
      <c r="E126" t="s">
        <v>106</v>
      </c>
      <c r="F126" s="87">
        <v>44987</v>
      </c>
      <c r="G126" s="77">
        <v>174747.06779999996</v>
      </c>
      <c r="H126" s="77">
        <v>-6.6336979999999999</v>
      </c>
      <c r="I126" s="77">
        <v>-11.592192646999999</v>
      </c>
      <c r="J126" s="78">
        <f t="shared" si="1"/>
        <v>3.2355896401151298E-3</v>
      </c>
      <c r="K126" s="78">
        <f>I126/'סכום נכסי הקרן'!$C$42</f>
        <v>-2.6738820357641363E-5</v>
      </c>
    </row>
    <row r="127" spans="2:11">
      <c r="B127" t="s">
        <v>2838</v>
      </c>
      <c r="C127" t="s">
        <v>2839</v>
      </c>
      <c r="D127" t="s">
        <v>2638</v>
      </c>
      <c r="E127" t="s">
        <v>106</v>
      </c>
      <c r="F127" s="87">
        <v>44987</v>
      </c>
      <c r="G127" s="77">
        <v>50192.438204999991</v>
      </c>
      <c r="H127" s="77">
        <v>-6.6093409999999997</v>
      </c>
      <c r="I127" s="77">
        <v>-3.3173895610000002</v>
      </c>
      <c r="J127" s="78">
        <f t="shared" si="1"/>
        <v>9.2594314317020164E-4</v>
      </c>
      <c r="K127" s="78">
        <f>I127/'סכום נכסי הקרן'!$C$42</f>
        <v>-7.6519676845475524E-6</v>
      </c>
    </row>
    <row r="128" spans="2:11">
      <c r="B128" t="s">
        <v>2840</v>
      </c>
      <c r="C128" t="s">
        <v>2841</v>
      </c>
      <c r="D128" t="s">
        <v>2638</v>
      </c>
      <c r="E128" t="s">
        <v>106</v>
      </c>
      <c r="F128" s="87">
        <v>44987</v>
      </c>
      <c r="G128" s="77">
        <v>145662.98475</v>
      </c>
      <c r="H128" s="77">
        <v>-6.6041020000000001</v>
      </c>
      <c r="I128" s="77">
        <v>-9.6197322889999999</v>
      </c>
      <c r="J128" s="78">
        <f t="shared" si="1"/>
        <v>2.6850404477210383E-3</v>
      </c>
      <c r="K128" s="78">
        <f>I128/'סכום נכסי הקרן'!$C$42</f>
        <v>-2.2189097558755674E-5</v>
      </c>
    </row>
    <row r="129" spans="2:11">
      <c r="B129" t="s">
        <v>2842</v>
      </c>
      <c r="C129" t="s">
        <v>2843</v>
      </c>
      <c r="D129" t="s">
        <v>2638</v>
      </c>
      <c r="E129" t="s">
        <v>106</v>
      </c>
      <c r="F129" s="87">
        <v>44987</v>
      </c>
      <c r="G129" s="77">
        <v>198156.64168</v>
      </c>
      <c r="H129" s="77">
        <v>-6.5745230000000001</v>
      </c>
      <c r="I129" s="77">
        <v>-13.027853493</v>
      </c>
      <c r="J129" s="78">
        <f t="shared" si="1"/>
        <v>3.636308425722845E-3</v>
      </c>
      <c r="K129" s="78">
        <f>I129/'סכום נכסי הקרן'!$C$42</f>
        <v>-3.0050348954919121E-5</v>
      </c>
    </row>
    <row r="130" spans="2:11">
      <c r="B130" t="s">
        <v>2844</v>
      </c>
      <c r="C130" t="s">
        <v>2845</v>
      </c>
      <c r="D130" t="s">
        <v>2638</v>
      </c>
      <c r="E130" t="s">
        <v>106</v>
      </c>
      <c r="F130" s="87">
        <v>45033</v>
      </c>
      <c r="G130" s="77">
        <v>145707.45582500001</v>
      </c>
      <c r="H130" s="77">
        <v>-6.5715659999999998</v>
      </c>
      <c r="I130" s="77">
        <v>-9.5752612139999993</v>
      </c>
      <c r="J130" s="78">
        <f t="shared" si="1"/>
        <v>2.6726277701598156E-3</v>
      </c>
      <c r="K130" s="78">
        <f>I130/'סכום נכסי הקרן'!$C$42</f>
        <v>-2.2086519545971876E-5</v>
      </c>
    </row>
    <row r="131" spans="2:11">
      <c r="B131" t="s">
        <v>2846</v>
      </c>
      <c r="C131" t="s">
        <v>2847</v>
      </c>
      <c r="D131" t="s">
        <v>2638</v>
      </c>
      <c r="E131" t="s">
        <v>106</v>
      </c>
      <c r="F131" s="87">
        <v>45034</v>
      </c>
      <c r="G131" s="77">
        <v>116611.24429999999</v>
      </c>
      <c r="H131" s="77">
        <v>-6.4359450000000002</v>
      </c>
      <c r="I131" s="77">
        <v>-7.5050356449999995</v>
      </c>
      <c r="J131" s="78">
        <f t="shared" si="1"/>
        <v>2.094790547493286E-3</v>
      </c>
      <c r="K131" s="78">
        <f>I131/'סכום נכסי הקרן'!$C$42</f>
        <v>-1.731128924442814E-5</v>
      </c>
    </row>
    <row r="132" spans="2:11">
      <c r="B132" t="s">
        <v>2848</v>
      </c>
      <c r="C132" t="s">
        <v>2849</v>
      </c>
      <c r="D132" t="s">
        <v>2638</v>
      </c>
      <c r="E132" t="s">
        <v>106</v>
      </c>
      <c r="F132" s="87">
        <v>45033</v>
      </c>
      <c r="G132" s="77">
        <v>116679.16376</v>
      </c>
      <c r="H132" s="77">
        <v>-6.4681730000000002</v>
      </c>
      <c r="I132" s="77">
        <v>-7.5470098710000002</v>
      </c>
      <c r="J132" s="78">
        <f t="shared" si="1"/>
        <v>2.1065063095525543E-3</v>
      </c>
      <c r="K132" s="78">
        <f>I132/'סכום נכסי הקרן'!$C$42</f>
        <v>-1.7408107967411968E-5</v>
      </c>
    </row>
    <row r="133" spans="2:11">
      <c r="B133" t="s">
        <v>2850</v>
      </c>
      <c r="C133" t="s">
        <v>2851</v>
      </c>
      <c r="D133" t="s">
        <v>2638</v>
      </c>
      <c r="E133" t="s">
        <v>106</v>
      </c>
      <c r="F133" s="87">
        <v>45034</v>
      </c>
      <c r="G133" s="77">
        <v>113325.53369200001</v>
      </c>
      <c r="H133" s="77">
        <v>-6.3621949999999998</v>
      </c>
      <c r="I133" s="77">
        <v>-7.2099915780000003</v>
      </c>
      <c r="J133" s="78">
        <f t="shared" si="1"/>
        <v>2.0124384372728187E-3</v>
      </c>
      <c r="K133" s="78">
        <f>I133/'סכום נכסי הקרן'!$C$42</f>
        <v>-1.6630733758047179E-5</v>
      </c>
    </row>
    <row r="134" spans="2:11">
      <c r="B134" t="s">
        <v>2852</v>
      </c>
      <c r="C134" t="s">
        <v>2853</v>
      </c>
      <c r="D134" t="s">
        <v>2638</v>
      </c>
      <c r="E134" t="s">
        <v>106</v>
      </c>
      <c r="F134" s="87">
        <v>45034</v>
      </c>
      <c r="G134" s="77">
        <v>145885.34012499999</v>
      </c>
      <c r="H134" s="77">
        <v>-6.3474570000000003</v>
      </c>
      <c r="I134" s="77">
        <v>-9.2600098059999993</v>
      </c>
      <c r="J134" s="78">
        <f t="shared" si="1"/>
        <v>2.5846354273116761E-3</v>
      </c>
      <c r="K134" s="78">
        <f>I134/'סכום נכסי הקרן'!$C$42</f>
        <v>-2.1359353338275441E-5</v>
      </c>
    </row>
    <row r="135" spans="2:11">
      <c r="B135" t="s">
        <v>2852</v>
      </c>
      <c r="C135" t="s">
        <v>2854</v>
      </c>
      <c r="D135" t="s">
        <v>2638</v>
      </c>
      <c r="E135" t="s">
        <v>106</v>
      </c>
      <c r="F135" s="87">
        <v>45034</v>
      </c>
      <c r="G135" s="77">
        <v>153292.11113999999</v>
      </c>
      <c r="H135" s="77">
        <v>-6.3474570000000003</v>
      </c>
      <c r="I135" s="77">
        <v>-9.7301514400000002</v>
      </c>
      <c r="J135" s="78">
        <f t="shared" si="1"/>
        <v>2.715860420432445E-3</v>
      </c>
      <c r="K135" s="78">
        <f>I135/'סכום נכסי הקרן'!$C$42</f>
        <v>-2.2443792932835431E-5</v>
      </c>
    </row>
    <row r="136" spans="2:11">
      <c r="B136" t="s">
        <v>2855</v>
      </c>
      <c r="C136" t="s">
        <v>2856</v>
      </c>
      <c r="D136" t="s">
        <v>2638</v>
      </c>
      <c r="E136" t="s">
        <v>106</v>
      </c>
      <c r="F136" s="87">
        <v>45034</v>
      </c>
      <c r="G136" s="77">
        <v>131296.806113</v>
      </c>
      <c r="H136" s="77">
        <v>-6.3474570000000003</v>
      </c>
      <c r="I136" s="77">
        <v>-8.3340088250000015</v>
      </c>
      <c r="J136" s="78">
        <f t="shared" si="1"/>
        <v>2.3261718844688616E-3</v>
      </c>
      <c r="K136" s="78">
        <f>I136/'סכום נכסי הקרן'!$C$42</f>
        <v>-1.9223418003525252E-5</v>
      </c>
    </row>
    <row r="137" spans="2:11">
      <c r="B137" t="s">
        <v>2857</v>
      </c>
      <c r="C137" t="s">
        <v>2858</v>
      </c>
      <c r="D137" t="s">
        <v>2638</v>
      </c>
      <c r="E137" t="s">
        <v>106</v>
      </c>
      <c r="F137" s="87">
        <v>45034</v>
      </c>
      <c r="G137" s="77">
        <v>116730.91192</v>
      </c>
      <c r="H137" s="77">
        <v>-6.3895929999999996</v>
      </c>
      <c r="I137" s="77">
        <v>-7.4586304819999993</v>
      </c>
      <c r="J137" s="78">
        <f t="shared" si="1"/>
        <v>2.0818380311555321E-3</v>
      </c>
      <c r="K137" s="78">
        <f>I137/'סכום נכסי הקרן'!$C$42</f>
        <v>-1.7204250019416195E-5</v>
      </c>
    </row>
    <row r="138" spans="2:11">
      <c r="B138" t="s">
        <v>2859</v>
      </c>
      <c r="C138" t="s">
        <v>2860</v>
      </c>
      <c r="D138" t="s">
        <v>2638</v>
      </c>
      <c r="E138" t="s">
        <v>106</v>
      </c>
      <c r="F138" s="87">
        <v>45007</v>
      </c>
      <c r="G138" s="77">
        <v>169344.23647</v>
      </c>
      <c r="H138" s="77">
        <v>-6.1623479999999997</v>
      </c>
      <c r="I138" s="77">
        <v>-10.435581813000001</v>
      </c>
      <c r="J138" s="78">
        <f t="shared" si="1"/>
        <v>2.9127587360666357E-3</v>
      </c>
      <c r="K138" s="78">
        <f>I138/'סכום נכסי הקרן'!$C$42</f>
        <v>-2.407095498861376E-5</v>
      </c>
    </row>
    <row r="139" spans="2:11">
      <c r="B139" t="s">
        <v>2861</v>
      </c>
      <c r="C139" t="s">
        <v>2862</v>
      </c>
      <c r="D139" t="s">
        <v>2638</v>
      </c>
      <c r="E139" t="s">
        <v>106</v>
      </c>
      <c r="F139" s="87">
        <v>45007</v>
      </c>
      <c r="G139" s="77">
        <v>219040.25850000003</v>
      </c>
      <c r="H139" s="77">
        <v>-6.1329570000000002</v>
      </c>
      <c r="I139" s="77">
        <v>-13.433644452000001</v>
      </c>
      <c r="J139" s="78">
        <f t="shared" si="1"/>
        <v>3.7495719870675212E-3</v>
      </c>
      <c r="K139" s="78">
        <f>I139/'סכום נכסי הקרן'!$C$42</f>
        <v>-3.098635579037005E-5</v>
      </c>
    </row>
    <row r="140" spans="2:11">
      <c r="B140" t="s">
        <v>2863</v>
      </c>
      <c r="C140" t="s">
        <v>2864</v>
      </c>
      <c r="D140" t="s">
        <v>2638</v>
      </c>
      <c r="E140" t="s">
        <v>106</v>
      </c>
      <c r="F140" s="87">
        <v>45034</v>
      </c>
      <c r="G140" s="77">
        <v>146034.92465</v>
      </c>
      <c r="H140" s="77">
        <v>-6.3012350000000001</v>
      </c>
      <c r="I140" s="77">
        <v>-9.2020033530000003</v>
      </c>
      <c r="J140" s="78">
        <f t="shared" ref="J140:J203" si="2">I140/$I$11</f>
        <v>2.5684447820988228E-3</v>
      </c>
      <c r="K140" s="78">
        <f>I140/'סכום נכסי הקרן'!$C$42</f>
        <v>-2.1225554308740477E-5</v>
      </c>
    </row>
    <row r="141" spans="2:11">
      <c r="B141" t="s">
        <v>2865</v>
      </c>
      <c r="C141" t="s">
        <v>2866</v>
      </c>
      <c r="D141" t="s">
        <v>2638</v>
      </c>
      <c r="E141" t="s">
        <v>106</v>
      </c>
      <c r="F141" s="87">
        <v>44985</v>
      </c>
      <c r="G141" s="77">
        <v>87628.231874999998</v>
      </c>
      <c r="H141" s="77">
        <v>-6.3342099999999997</v>
      </c>
      <c r="I141" s="77">
        <v>-5.550556147</v>
      </c>
      <c r="J141" s="78">
        <f t="shared" si="2"/>
        <v>1.5492601368006366E-3</v>
      </c>
      <c r="K141" s="78">
        <f>I141/'סכום נכסי הקרן'!$C$42</f>
        <v>-1.2803041514156007E-5</v>
      </c>
    </row>
    <row r="142" spans="2:11">
      <c r="B142" t="s">
        <v>2865</v>
      </c>
      <c r="C142" t="s">
        <v>2867</v>
      </c>
      <c r="D142" t="s">
        <v>2638</v>
      </c>
      <c r="E142" t="s">
        <v>106</v>
      </c>
      <c r="F142" s="87">
        <v>44985</v>
      </c>
      <c r="G142" s="77">
        <v>371101.46812500001</v>
      </c>
      <c r="H142" s="77">
        <v>-6.3342099999999997</v>
      </c>
      <c r="I142" s="77">
        <v>-23.506345970000002</v>
      </c>
      <c r="J142" s="78">
        <f t="shared" si="2"/>
        <v>6.5610443005514728E-3</v>
      </c>
      <c r="K142" s="78">
        <f>I142/'סכום נכסי הקרן'!$C$42</f>
        <v>-5.4220282676121496E-5</v>
      </c>
    </row>
    <row r="143" spans="2:11">
      <c r="B143" t="s">
        <v>2868</v>
      </c>
      <c r="C143" t="s">
        <v>2869</v>
      </c>
      <c r="D143" t="s">
        <v>2638</v>
      </c>
      <c r="E143" t="s">
        <v>106</v>
      </c>
      <c r="F143" s="87">
        <v>44991</v>
      </c>
      <c r="G143" s="77">
        <v>222660.88087499997</v>
      </c>
      <c r="H143" s="77">
        <v>-6.3028579999999996</v>
      </c>
      <c r="I143" s="77">
        <v>-14.033998388000001</v>
      </c>
      <c r="J143" s="78">
        <f t="shared" si="2"/>
        <v>3.9171415776424884E-3</v>
      </c>
      <c r="K143" s="78">
        <f>I143/'סכום נכסי הקרן'!$C$42</f>
        <v>-3.2371146100067095E-5</v>
      </c>
    </row>
    <row r="144" spans="2:11">
      <c r="B144" t="s">
        <v>2870</v>
      </c>
      <c r="C144" t="s">
        <v>2871</v>
      </c>
      <c r="D144" t="s">
        <v>2638</v>
      </c>
      <c r="E144" t="s">
        <v>106</v>
      </c>
      <c r="F144" s="87">
        <v>44985</v>
      </c>
      <c r="G144" s="77">
        <v>38369.780073000002</v>
      </c>
      <c r="H144" s="77">
        <v>-6.3223719999999997</v>
      </c>
      <c r="I144" s="77">
        <v>-2.4258803969999998</v>
      </c>
      <c r="J144" s="78">
        <f t="shared" si="2"/>
        <v>6.7710688734308596E-4</v>
      </c>
      <c r="K144" s="78">
        <f>I144/'סכום נכסי הקרן'!$C$42</f>
        <v>-5.5955919746807766E-6</v>
      </c>
    </row>
    <row r="145" spans="2:11">
      <c r="B145" t="s">
        <v>2872</v>
      </c>
      <c r="C145" t="s">
        <v>2873</v>
      </c>
      <c r="D145" t="s">
        <v>2638</v>
      </c>
      <c r="E145" t="s">
        <v>106</v>
      </c>
      <c r="F145" s="87">
        <v>44985</v>
      </c>
      <c r="G145" s="77">
        <v>87640.360350000003</v>
      </c>
      <c r="H145" s="77">
        <v>-6.3194939999999997</v>
      </c>
      <c r="I145" s="77">
        <v>-5.5384276720000001</v>
      </c>
      <c r="J145" s="78">
        <f t="shared" si="2"/>
        <v>1.5458748611021215E-3</v>
      </c>
      <c r="K145" s="78">
        <f>I145/'סכום נכסי הקרן'!$C$42</f>
        <v>-1.27750656924877E-5</v>
      </c>
    </row>
    <row r="146" spans="2:11">
      <c r="B146" t="s">
        <v>2874</v>
      </c>
      <c r="C146" t="s">
        <v>2875</v>
      </c>
      <c r="D146" t="s">
        <v>2638</v>
      </c>
      <c r="E146" t="s">
        <v>106</v>
      </c>
      <c r="F146" s="87">
        <v>44985</v>
      </c>
      <c r="G146" s="77">
        <v>333180.851586</v>
      </c>
      <c r="H146" s="77">
        <v>-6.2724320000000002</v>
      </c>
      <c r="I146" s="77">
        <v>-20.898542897999999</v>
      </c>
      <c r="J146" s="78">
        <f t="shared" si="2"/>
        <v>5.8331595198057636E-3</v>
      </c>
      <c r="K146" s="78">
        <f>I146/'סכום נכסי הקרן'!$C$42</f>
        <v>-4.8205063640889281E-5</v>
      </c>
    </row>
    <row r="147" spans="2:11">
      <c r="B147" t="s">
        <v>2874</v>
      </c>
      <c r="C147" t="s">
        <v>2876</v>
      </c>
      <c r="D147" t="s">
        <v>2638</v>
      </c>
      <c r="E147" t="s">
        <v>106</v>
      </c>
      <c r="F147" s="87">
        <v>44985</v>
      </c>
      <c r="G147" s="77">
        <v>2559.1874039999998</v>
      </c>
      <c r="H147" s="77">
        <v>-6.2724320000000002</v>
      </c>
      <c r="I147" s="77">
        <v>-0.16052329199999998</v>
      </c>
      <c r="J147" s="78">
        <f t="shared" si="2"/>
        <v>4.4804940394670778E-5</v>
      </c>
      <c r="K147" s="78">
        <f>I147/'סכום נכסי הקרן'!$C$42</f>
        <v>-3.7026674751786572E-7</v>
      </c>
    </row>
    <row r="148" spans="2:11">
      <c r="B148" t="s">
        <v>2877</v>
      </c>
      <c r="C148" t="s">
        <v>2878</v>
      </c>
      <c r="D148" t="s">
        <v>2638</v>
      </c>
      <c r="E148" t="s">
        <v>106</v>
      </c>
      <c r="F148" s="87">
        <v>44991</v>
      </c>
      <c r="G148" s="77">
        <v>102375.992344</v>
      </c>
      <c r="H148" s="77">
        <v>-6.2322810000000004</v>
      </c>
      <c r="I148" s="77">
        <v>-6.3803597209999996</v>
      </c>
      <c r="J148" s="78">
        <f t="shared" si="2"/>
        <v>1.7808732516896258E-3</v>
      </c>
      <c r="K148" s="78">
        <f>I148/'סכום נכסי הקרן'!$C$42</f>
        <v>-1.4717085679308568E-5</v>
      </c>
    </row>
    <row r="149" spans="2:11">
      <c r="B149" t="s">
        <v>2879</v>
      </c>
      <c r="C149" t="s">
        <v>2880</v>
      </c>
      <c r="D149" t="s">
        <v>2638</v>
      </c>
      <c r="E149" t="s">
        <v>106</v>
      </c>
      <c r="F149" s="87">
        <v>45035</v>
      </c>
      <c r="G149" s="77">
        <v>388754.00917500001</v>
      </c>
      <c r="H149" s="77">
        <v>-6.1492779999999998</v>
      </c>
      <c r="I149" s="77">
        <v>-23.905564793</v>
      </c>
      <c r="J149" s="78">
        <f t="shared" si="2"/>
        <v>6.6724734604328038E-3</v>
      </c>
      <c r="K149" s="78">
        <f>I149/'סכום נכסי הקרן'!$C$42</f>
        <v>-5.514113007028109E-5</v>
      </c>
    </row>
    <row r="150" spans="2:11">
      <c r="B150" t="s">
        <v>2881</v>
      </c>
      <c r="C150" t="s">
        <v>2882</v>
      </c>
      <c r="D150" t="s">
        <v>2638</v>
      </c>
      <c r="E150" t="s">
        <v>106</v>
      </c>
      <c r="F150" s="87">
        <v>45035</v>
      </c>
      <c r="G150" s="77">
        <v>99825.320959999983</v>
      </c>
      <c r="H150" s="77">
        <v>-6.119923</v>
      </c>
      <c r="I150" s="77">
        <v>-6.1092323439999996</v>
      </c>
      <c r="J150" s="78">
        <f t="shared" si="2"/>
        <v>1.7051967201751311E-3</v>
      </c>
      <c r="K150" s="78">
        <f>I150/'סכום נכסי הקרן'!$C$42</f>
        <v>-1.4091696984658322E-5</v>
      </c>
    </row>
    <row r="151" spans="2:11">
      <c r="B151" t="s">
        <v>2881</v>
      </c>
      <c r="C151" t="s">
        <v>2883</v>
      </c>
      <c r="D151" t="s">
        <v>2638</v>
      </c>
      <c r="E151" t="s">
        <v>106</v>
      </c>
      <c r="F151" s="87">
        <v>45035</v>
      </c>
      <c r="G151" s="77">
        <v>201494.15104</v>
      </c>
      <c r="H151" s="77">
        <v>-6.119923</v>
      </c>
      <c r="I151" s="77">
        <v>-12.331286018999998</v>
      </c>
      <c r="J151" s="78">
        <f t="shared" si="2"/>
        <v>3.4418839047415757E-3</v>
      </c>
      <c r="K151" s="78">
        <f>I151/'סכום נכסי הקרן'!$C$42</f>
        <v>-2.8443630267485797E-5</v>
      </c>
    </row>
    <row r="152" spans="2:11">
      <c r="B152" t="s">
        <v>2884</v>
      </c>
      <c r="C152" t="s">
        <v>2885</v>
      </c>
      <c r="D152" t="s">
        <v>2638</v>
      </c>
      <c r="E152" t="s">
        <v>106</v>
      </c>
      <c r="F152" s="87">
        <v>45035</v>
      </c>
      <c r="G152" s="77">
        <v>319456.47100800002</v>
      </c>
      <c r="H152" s="77">
        <v>-6.119923</v>
      </c>
      <c r="I152" s="77">
        <v>-19.550488658999999</v>
      </c>
      <c r="J152" s="78">
        <f t="shared" si="2"/>
        <v>5.4568933152279366E-3</v>
      </c>
      <c r="K152" s="78">
        <f>I152/'סכום נכסי הקרן'!$C$42</f>
        <v>-4.5095610474726937E-5</v>
      </c>
    </row>
    <row r="153" spans="2:11">
      <c r="B153" t="s">
        <v>2886</v>
      </c>
      <c r="C153" t="s">
        <v>2887</v>
      </c>
      <c r="D153" t="s">
        <v>2638</v>
      </c>
      <c r="E153" t="s">
        <v>106</v>
      </c>
      <c r="F153" s="87">
        <v>44991</v>
      </c>
      <c r="G153" s="77">
        <v>319544.81627100002</v>
      </c>
      <c r="H153" s="77">
        <v>-6.170604</v>
      </c>
      <c r="I153" s="77">
        <v>-19.717844008</v>
      </c>
      <c r="J153" s="78">
        <f t="shared" si="2"/>
        <v>5.5036052057159182E-3</v>
      </c>
      <c r="K153" s="78">
        <f>I153/'סכום נכסי הקרן'!$C$42</f>
        <v>-4.5481636203341745E-5</v>
      </c>
    </row>
    <row r="154" spans="2:11">
      <c r="B154" t="s">
        <v>2888</v>
      </c>
      <c r="C154" t="s">
        <v>2889</v>
      </c>
      <c r="D154" t="s">
        <v>2638</v>
      </c>
      <c r="E154" t="s">
        <v>106</v>
      </c>
      <c r="F154" s="87">
        <v>45007</v>
      </c>
      <c r="G154" s="77">
        <v>116983.1842</v>
      </c>
      <c r="H154" s="77">
        <v>-6.1549469999999999</v>
      </c>
      <c r="I154" s="77">
        <v>-7.2002529869999989</v>
      </c>
      <c r="J154" s="78">
        <f t="shared" si="2"/>
        <v>2.0097202212192686E-3</v>
      </c>
      <c r="K154" s="78">
        <f>I154/'סכום נכסי הקרן'!$C$42</f>
        <v>-1.660827049822955E-5</v>
      </c>
    </row>
    <row r="155" spans="2:11">
      <c r="B155" t="s">
        <v>2888</v>
      </c>
      <c r="C155" t="s">
        <v>2890</v>
      </c>
      <c r="D155" t="s">
        <v>2638</v>
      </c>
      <c r="E155" t="s">
        <v>106</v>
      </c>
      <c r="F155" s="87">
        <v>45007</v>
      </c>
      <c r="G155" s="77">
        <v>111469.121955</v>
      </c>
      <c r="H155" s="77">
        <v>-6.1549469999999999</v>
      </c>
      <c r="I155" s="77">
        <v>-6.8608653679999998</v>
      </c>
      <c r="J155" s="78">
        <f t="shared" si="2"/>
        <v>1.9149910274024347E-3</v>
      </c>
      <c r="K155" s="78">
        <f>I155/'סכום נכסי הקרן'!$C$42</f>
        <v>-1.5825431146573577E-5</v>
      </c>
    </row>
    <row r="156" spans="2:11">
      <c r="B156" t="s">
        <v>2888</v>
      </c>
      <c r="C156" t="s">
        <v>2891</v>
      </c>
      <c r="D156" t="s">
        <v>2638</v>
      </c>
      <c r="E156" t="s">
        <v>106</v>
      </c>
      <c r="F156" s="87">
        <v>45007</v>
      </c>
      <c r="G156" s="77">
        <v>100774.93699000002</v>
      </c>
      <c r="H156" s="77">
        <v>-6.1549469999999999</v>
      </c>
      <c r="I156" s="77">
        <v>-6.2026439609999997</v>
      </c>
      <c r="J156" s="78">
        <f t="shared" si="2"/>
        <v>1.7312695839926439E-3</v>
      </c>
      <c r="K156" s="78">
        <f>I156/'סכום נכסי הקרן'!$C$42</f>
        <v>-1.4307162386445462E-5</v>
      </c>
    </row>
    <row r="157" spans="2:11">
      <c r="B157" t="s">
        <v>2892</v>
      </c>
      <c r="C157" t="s">
        <v>2893</v>
      </c>
      <c r="D157" t="s">
        <v>2638</v>
      </c>
      <c r="E157" t="s">
        <v>106</v>
      </c>
      <c r="F157" s="87">
        <v>45036</v>
      </c>
      <c r="G157" s="77">
        <v>233966.36840000001</v>
      </c>
      <c r="H157" s="77">
        <v>-6.0836269999999999</v>
      </c>
      <c r="I157" s="77">
        <v>-14.233641897</v>
      </c>
      <c r="J157" s="78">
        <f t="shared" si="2"/>
        <v>3.9728656748091971E-3</v>
      </c>
      <c r="K157" s="78">
        <f>I157/'סכום נכסי הקרן'!$C$42</f>
        <v>-3.2831648447231042E-5</v>
      </c>
    </row>
    <row r="158" spans="2:11">
      <c r="B158" t="s">
        <v>2894</v>
      </c>
      <c r="C158" t="s">
        <v>2895</v>
      </c>
      <c r="D158" t="s">
        <v>2638</v>
      </c>
      <c r="E158" t="s">
        <v>106</v>
      </c>
      <c r="F158" s="87">
        <v>45055</v>
      </c>
      <c r="G158" s="77">
        <v>312372.41363999998</v>
      </c>
      <c r="H158" s="77">
        <v>-5.9540110000000004</v>
      </c>
      <c r="I158" s="77">
        <v>-18.598688023999998</v>
      </c>
      <c r="J158" s="78">
        <f t="shared" si="2"/>
        <v>5.191228624531306E-3</v>
      </c>
      <c r="K158" s="78">
        <f>I158/'סכום נכסי הקרן'!$C$42</f>
        <v>-4.2900165059821733E-5</v>
      </c>
    </row>
    <row r="159" spans="2:11">
      <c r="B159" t="s">
        <v>2896</v>
      </c>
      <c r="C159" t="s">
        <v>2897</v>
      </c>
      <c r="D159" t="s">
        <v>2638</v>
      </c>
      <c r="E159" t="s">
        <v>106</v>
      </c>
      <c r="F159" s="87">
        <v>45055</v>
      </c>
      <c r="G159" s="77">
        <v>260310.34469999999</v>
      </c>
      <c r="H159" s="77">
        <v>-5.9540110000000004</v>
      </c>
      <c r="I159" s="77">
        <v>-15.498906687</v>
      </c>
      <c r="J159" s="78">
        <f t="shared" si="2"/>
        <v>4.3260238538691282E-3</v>
      </c>
      <c r="K159" s="78">
        <f>I159/'סכום נכסי הקרן'!$C$42</f>
        <v>-3.5750137550620323E-5</v>
      </c>
    </row>
    <row r="160" spans="2:11">
      <c r="B160" t="s">
        <v>2898</v>
      </c>
      <c r="C160" t="s">
        <v>2899</v>
      </c>
      <c r="D160" t="s">
        <v>2638</v>
      </c>
      <c r="E160" t="s">
        <v>106</v>
      </c>
      <c r="F160" s="87">
        <v>45036</v>
      </c>
      <c r="G160" s="77">
        <v>117080.212</v>
      </c>
      <c r="H160" s="77">
        <v>-5.9957130000000003</v>
      </c>
      <c r="I160" s="77">
        <v>-7.0197931479999998</v>
      </c>
      <c r="J160" s="78">
        <f t="shared" si="2"/>
        <v>1.9593506316769181E-3</v>
      </c>
      <c r="K160" s="78">
        <f>I160/'סכום נכסי הקרן'!$C$42</f>
        <v>-1.6192017649115744E-5</v>
      </c>
    </row>
    <row r="161" spans="2:11">
      <c r="B161" t="s">
        <v>2898</v>
      </c>
      <c r="C161" t="s">
        <v>2900</v>
      </c>
      <c r="D161" t="s">
        <v>2638</v>
      </c>
      <c r="E161" t="s">
        <v>106</v>
      </c>
      <c r="F161" s="87">
        <v>45036</v>
      </c>
      <c r="G161" s="77">
        <v>148748.7684</v>
      </c>
      <c r="H161" s="77">
        <v>-5.9957130000000003</v>
      </c>
      <c r="I161" s="77">
        <v>-8.9185488090000007</v>
      </c>
      <c r="J161" s="78">
        <f t="shared" si="2"/>
        <v>2.4893275163719365E-3</v>
      </c>
      <c r="K161" s="78">
        <f>I161/'סכום נכסי הקרן'!$C$42</f>
        <v>-2.0571731484847483E-5</v>
      </c>
    </row>
    <row r="162" spans="2:11">
      <c r="B162" t="s">
        <v>2901</v>
      </c>
      <c r="C162" t="s">
        <v>2902</v>
      </c>
      <c r="D162" t="s">
        <v>2638</v>
      </c>
      <c r="E162" t="s">
        <v>106</v>
      </c>
      <c r="F162" s="87">
        <v>45036</v>
      </c>
      <c r="G162" s="77">
        <v>185935.96049999996</v>
      </c>
      <c r="H162" s="77">
        <v>-5.9957130000000003</v>
      </c>
      <c r="I162" s="77">
        <v>-11.148186011000002</v>
      </c>
      <c r="J162" s="78">
        <f t="shared" si="2"/>
        <v>3.1116593953951412E-3</v>
      </c>
      <c r="K162" s="78">
        <f>I162/'סכום נכסי הקרן'!$C$42</f>
        <v>-2.5714664355482697E-5</v>
      </c>
    </row>
    <row r="163" spans="2:11">
      <c r="B163" t="s">
        <v>2901</v>
      </c>
      <c r="C163" t="s">
        <v>2903</v>
      </c>
      <c r="D163" t="s">
        <v>2638</v>
      </c>
      <c r="E163" t="s">
        <v>106</v>
      </c>
      <c r="F163" s="87">
        <v>45036</v>
      </c>
      <c r="G163" s="77">
        <v>146350.26500000001</v>
      </c>
      <c r="H163" s="77">
        <v>-5.9957130000000003</v>
      </c>
      <c r="I163" s="77">
        <v>-8.7747414360000011</v>
      </c>
      <c r="J163" s="78">
        <f t="shared" si="2"/>
        <v>2.4491882898752659E-3</v>
      </c>
      <c r="K163" s="78">
        <f>I163/'סכום נכסי הקרן'!$C$42</f>
        <v>-2.0240022063701305E-5</v>
      </c>
    </row>
    <row r="164" spans="2:11">
      <c r="B164" t="s">
        <v>2904</v>
      </c>
      <c r="C164" t="s">
        <v>2905</v>
      </c>
      <c r="D164" t="s">
        <v>2638</v>
      </c>
      <c r="E164" t="s">
        <v>106</v>
      </c>
      <c r="F164" s="87">
        <v>45036</v>
      </c>
      <c r="G164" s="77">
        <v>117080.212</v>
      </c>
      <c r="H164" s="77">
        <v>-5.9957130000000003</v>
      </c>
      <c r="I164" s="77">
        <v>-7.0197931479999998</v>
      </c>
      <c r="J164" s="78">
        <f t="shared" si="2"/>
        <v>1.9593506316769181E-3</v>
      </c>
      <c r="K164" s="78">
        <f>I164/'סכום נכסי הקרן'!$C$42</f>
        <v>-1.6192017649115744E-5</v>
      </c>
    </row>
    <row r="165" spans="2:11">
      <c r="B165" t="s">
        <v>2906</v>
      </c>
      <c r="C165" t="s">
        <v>2907</v>
      </c>
      <c r="D165" t="s">
        <v>2638</v>
      </c>
      <c r="E165" t="s">
        <v>106</v>
      </c>
      <c r="F165" s="87">
        <v>45061</v>
      </c>
      <c r="G165" s="77">
        <v>334684.72889999999</v>
      </c>
      <c r="H165" s="77">
        <v>-5.9887620000000004</v>
      </c>
      <c r="I165" s="77">
        <v>-20.043473305999999</v>
      </c>
      <c r="J165" s="78">
        <f t="shared" si="2"/>
        <v>5.5944942044765999E-3</v>
      </c>
      <c r="K165" s="78">
        <f>I165/'סכום נכסי הקרן'!$C$42</f>
        <v>-4.6232740292753179E-5</v>
      </c>
    </row>
    <row r="166" spans="2:11">
      <c r="B166" t="s">
        <v>2908</v>
      </c>
      <c r="C166" t="s">
        <v>2909</v>
      </c>
      <c r="D166" t="s">
        <v>2638</v>
      </c>
      <c r="E166" t="s">
        <v>106</v>
      </c>
      <c r="F166" s="87">
        <v>45055</v>
      </c>
      <c r="G166" s="77">
        <v>394293.12693299999</v>
      </c>
      <c r="H166" s="77">
        <v>-5.9247500000000004</v>
      </c>
      <c r="I166" s="77">
        <v>-23.360882310000001</v>
      </c>
      <c r="J166" s="78">
        <f t="shared" si="2"/>
        <v>6.5204427745380973E-3</v>
      </c>
      <c r="K166" s="78">
        <f>I166/'סכום נכסי הקרן'!$C$42</f>
        <v>-5.3884752824975381E-5</v>
      </c>
    </row>
    <row r="167" spans="2:11">
      <c r="B167" t="s">
        <v>2910</v>
      </c>
      <c r="C167" t="s">
        <v>2911</v>
      </c>
      <c r="D167" t="s">
        <v>2638</v>
      </c>
      <c r="E167" t="s">
        <v>106</v>
      </c>
      <c r="F167" s="87">
        <v>45040</v>
      </c>
      <c r="G167" s="77">
        <v>38155859.280000001</v>
      </c>
      <c r="H167" s="77">
        <v>-5.8936809999999999</v>
      </c>
      <c r="I167" s="77">
        <f>-2248.78456+2.71257868205612</f>
        <v>-2246.0719813179439</v>
      </c>
      <c r="J167" s="78">
        <f t="shared" si="2"/>
        <v>0.62691912177511655</v>
      </c>
      <c r="K167" s="78">
        <f>I167/'סכום נכסי הקרן'!$C$42</f>
        <v>-5.1808417136972474E-3</v>
      </c>
    </row>
    <row r="168" spans="2:11">
      <c r="B168" t="s">
        <v>2912</v>
      </c>
      <c r="C168" t="s">
        <v>2913</v>
      </c>
      <c r="D168" t="s">
        <v>2638</v>
      </c>
      <c r="E168" t="s">
        <v>106</v>
      </c>
      <c r="F168" s="87">
        <v>44984</v>
      </c>
      <c r="G168" s="77">
        <v>87931.443750000006</v>
      </c>
      <c r="H168" s="77">
        <v>-5.9675399999999996</v>
      </c>
      <c r="I168" s="77">
        <v>-5.2473442720000003</v>
      </c>
      <c r="J168" s="78">
        <f t="shared" si="2"/>
        <v>1.4646282443377574E-3</v>
      </c>
      <c r="K168" s="78">
        <f>I168/'סכום נכסי הקרן'!$C$42</f>
        <v>-1.2103645972448307E-5</v>
      </c>
    </row>
    <row r="169" spans="2:11">
      <c r="B169" t="s">
        <v>2914</v>
      </c>
      <c r="C169" t="s">
        <v>2915</v>
      </c>
      <c r="D169" t="s">
        <v>2638</v>
      </c>
      <c r="E169" t="s">
        <v>106</v>
      </c>
      <c r="F169" s="87">
        <v>45061</v>
      </c>
      <c r="G169" s="77">
        <v>117403.63800000001</v>
      </c>
      <c r="H169" s="77">
        <v>-5.6967819999999998</v>
      </c>
      <c r="I169" s="77">
        <v>-6.6882297500000014</v>
      </c>
      <c r="J169" s="78">
        <f t="shared" si="2"/>
        <v>1.8668053187858491E-3</v>
      </c>
      <c r="K169" s="78">
        <f>I169/'סכום נכסי הקרן'!$C$42</f>
        <v>-1.5427225827045269E-5</v>
      </c>
    </row>
    <row r="170" spans="2:11">
      <c r="B170" t="s">
        <v>2916</v>
      </c>
      <c r="C170" t="s">
        <v>2917</v>
      </c>
      <c r="D170" t="s">
        <v>2638</v>
      </c>
      <c r="E170" t="s">
        <v>106</v>
      </c>
      <c r="F170" s="87">
        <v>45061</v>
      </c>
      <c r="G170" s="77">
        <v>176105.45699999999</v>
      </c>
      <c r="H170" s="77">
        <v>-5.6967819999999998</v>
      </c>
      <c r="I170" s="77">
        <v>-10.032344625</v>
      </c>
      <c r="J170" s="78">
        <f t="shared" si="2"/>
        <v>2.8002079781787731E-3</v>
      </c>
      <c r="K170" s="78">
        <f>I170/'סכום נכסי הקרן'!$C$42</f>
        <v>-2.31408387405679E-5</v>
      </c>
    </row>
    <row r="171" spans="2:11">
      <c r="B171" t="s">
        <v>2918</v>
      </c>
      <c r="C171" t="s">
        <v>2919</v>
      </c>
      <c r="D171" t="s">
        <v>2638</v>
      </c>
      <c r="E171" t="s">
        <v>106</v>
      </c>
      <c r="F171" s="87">
        <v>45061</v>
      </c>
      <c r="G171" s="77">
        <v>372899.19149999996</v>
      </c>
      <c r="H171" s="77">
        <v>-5.6967819999999998</v>
      </c>
      <c r="I171" s="77">
        <v>-21.243255396000006</v>
      </c>
      <c r="J171" s="78">
        <f t="shared" si="2"/>
        <v>5.9293749832052337E-3</v>
      </c>
      <c r="K171" s="78">
        <f>I171/'סכום נכסי הקרן'!$C$42</f>
        <v>-4.9000185481919183E-5</v>
      </c>
    </row>
    <row r="172" spans="2:11">
      <c r="B172" t="s">
        <v>2920</v>
      </c>
      <c r="C172" t="s">
        <v>2921</v>
      </c>
      <c r="D172" t="s">
        <v>2638</v>
      </c>
      <c r="E172" t="s">
        <v>106</v>
      </c>
      <c r="F172" s="87">
        <v>45061</v>
      </c>
      <c r="G172" s="77">
        <v>234917.24084000001</v>
      </c>
      <c r="H172" s="77">
        <v>-5.6473060000000004</v>
      </c>
      <c r="I172" s="77">
        <v>-13.266494661000001</v>
      </c>
      <c r="J172" s="78">
        <f t="shared" si="2"/>
        <v>3.7029174715176114E-3</v>
      </c>
      <c r="K172" s="78">
        <f>I172/'סכום נכסי הקרן'!$C$42</f>
        <v>-3.0600804206604493E-5</v>
      </c>
    </row>
    <row r="173" spans="2:11">
      <c r="B173" t="s">
        <v>2922</v>
      </c>
      <c r="C173" t="s">
        <v>2923</v>
      </c>
      <c r="D173" t="s">
        <v>2638</v>
      </c>
      <c r="E173" t="s">
        <v>106</v>
      </c>
      <c r="F173" s="87">
        <v>45085</v>
      </c>
      <c r="G173" s="77">
        <v>1090200</v>
      </c>
      <c r="H173" s="77">
        <v>-5.552746</v>
      </c>
      <c r="I173" s="77">
        <v>-60.53604</v>
      </c>
      <c r="J173" s="78">
        <f t="shared" si="2"/>
        <v>1.6896698479927801E-2</v>
      </c>
      <c r="K173" s="78">
        <f>I173/'סכום נכסי הקרן'!$C$42</f>
        <v>-1.3963383356486E-4</v>
      </c>
    </row>
    <row r="174" spans="2:11">
      <c r="B174" t="s">
        <v>2924</v>
      </c>
      <c r="C174" t="s">
        <v>2925</v>
      </c>
      <c r="D174" t="s">
        <v>2638</v>
      </c>
      <c r="E174" t="s">
        <v>106</v>
      </c>
      <c r="F174" s="87">
        <v>45005</v>
      </c>
      <c r="G174" s="77">
        <v>132333.790725</v>
      </c>
      <c r="H174" s="77">
        <v>-5.5763870000000004</v>
      </c>
      <c r="I174" s="77">
        <v>-7.3794444780000017</v>
      </c>
      <c r="J174" s="78">
        <f t="shared" si="2"/>
        <v>2.0597357920031476E-3</v>
      </c>
      <c r="K174" s="78">
        <f>I174/'סכום נכסי הקרן'!$C$42</f>
        <v>-1.7021597746436297E-5</v>
      </c>
    </row>
    <row r="175" spans="2:11">
      <c r="B175" t="s">
        <v>2926</v>
      </c>
      <c r="C175" t="s">
        <v>2927</v>
      </c>
      <c r="D175" t="s">
        <v>2638</v>
      </c>
      <c r="E175" t="s">
        <v>106</v>
      </c>
      <c r="F175" s="87">
        <v>45105</v>
      </c>
      <c r="G175" s="77">
        <v>209571.40016399999</v>
      </c>
      <c r="H175" s="77">
        <v>-5.5838049999999999</v>
      </c>
      <c r="I175" s="77">
        <v>-11.702057391999999</v>
      </c>
      <c r="J175" s="78">
        <f t="shared" si="2"/>
        <v>3.2662548681320126E-3</v>
      </c>
      <c r="K175" s="78">
        <f>I175/'סכום נכסי הקרן'!$C$42</f>
        <v>-2.6992236925986034E-5</v>
      </c>
    </row>
    <row r="176" spans="2:11">
      <c r="B176" t="s">
        <v>2928</v>
      </c>
      <c r="C176" t="s">
        <v>2929</v>
      </c>
      <c r="D176" t="s">
        <v>2638</v>
      </c>
      <c r="E176" t="s">
        <v>106</v>
      </c>
      <c r="F176" s="87">
        <v>45106</v>
      </c>
      <c r="G176" s="77">
        <v>127344.560262</v>
      </c>
      <c r="H176" s="77">
        <v>-5.1846410000000001</v>
      </c>
      <c r="I176" s="77">
        <v>-6.6023579029999997</v>
      </c>
      <c r="J176" s="78">
        <f t="shared" si="2"/>
        <v>1.8428369404995667E-3</v>
      </c>
      <c r="K176" s="78">
        <f>I176/'סכום נכסי הקרן'!$C$42</f>
        <v>-1.5229151833571209E-5</v>
      </c>
    </row>
    <row r="177" spans="2:11">
      <c r="B177" t="s">
        <v>2930</v>
      </c>
      <c r="C177" t="s">
        <v>2931</v>
      </c>
      <c r="D177" t="s">
        <v>2638</v>
      </c>
      <c r="E177" t="s">
        <v>106</v>
      </c>
      <c r="F177" s="87">
        <v>45106</v>
      </c>
      <c r="G177" s="77">
        <v>280293.10007500002</v>
      </c>
      <c r="H177" s="77">
        <v>-5.0981639999999997</v>
      </c>
      <c r="I177" s="77">
        <v>-14.289801588</v>
      </c>
      <c r="J177" s="78">
        <f t="shared" si="2"/>
        <v>3.9885408555040839E-3</v>
      </c>
      <c r="K177" s="78">
        <f>I177/'סכום נכסי הקרן'!$C$42</f>
        <v>-3.2961187692714362E-5</v>
      </c>
    </row>
    <row r="178" spans="2:11">
      <c r="B178" t="s">
        <v>2932</v>
      </c>
      <c r="C178" t="s">
        <v>2933</v>
      </c>
      <c r="D178" t="s">
        <v>2638</v>
      </c>
      <c r="E178" t="s">
        <v>106</v>
      </c>
      <c r="F178" s="87">
        <v>45138</v>
      </c>
      <c r="G178" s="77">
        <v>221508.40316300001</v>
      </c>
      <c r="H178" s="77">
        <v>-4.6942180000000002</v>
      </c>
      <c r="I178" s="77">
        <v>-10.398086251999999</v>
      </c>
      <c r="J178" s="78">
        <f t="shared" si="2"/>
        <v>2.9022930500298091E-3</v>
      </c>
      <c r="K178" s="78">
        <f>I178/'סכום נכסי הקרן'!$C$42</f>
        <v>-2.3984466858169561E-5</v>
      </c>
    </row>
    <row r="179" spans="2:11">
      <c r="B179" t="s">
        <v>2934</v>
      </c>
      <c r="C179" t="s">
        <v>2935</v>
      </c>
      <c r="D179" t="s">
        <v>2638</v>
      </c>
      <c r="E179" t="s">
        <v>106</v>
      </c>
      <c r="F179" s="87">
        <v>45106</v>
      </c>
      <c r="G179" s="77">
        <v>188144.59207499999</v>
      </c>
      <c r="H179" s="77">
        <v>-4.6964779999999999</v>
      </c>
      <c r="I179" s="77">
        <v>-8.836169932999999</v>
      </c>
      <c r="J179" s="78">
        <f t="shared" si="2"/>
        <v>2.4663340891691102E-3</v>
      </c>
      <c r="K179" s="78">
        <f>I179/'סכום נכסי הקרן'!$C$42</f>
        <v>-2.0381714459276524E-5</v>
      </c>
    </row>
    <row r="180" spans="2:11">
      <c r="B180" t="s">
        <v>2936</v>
      </c>
      <c r="C180" t="s">
        <v>2869</v>
      </c>
      <c r="D180" t="s">
        <v>2638</v>
      </c>
      <c r="E180" t="s">
        <v>106</v>
      </c>
      <c r="F180" s="87">
        <v>45145</v>
      </c>
      <c r="G180" s="77">
        <v>1539174</v>
      </c>
      <c r="H180" s="77">
        <v>-4.6685080000000001</v>
      </c>
      <c r="I180" s="77">
        <v>-71.856460000000013</v>
      </c>
      <c r="J180" s="78">
        <f t="shared" si="2"/>
        <v>2.0056431482055864E-2</v>
      </c>
      <c r="K180" s="78">
        <f>I180/'סכום נכסי הקרן'!$C$42</f>
        <v>-1.6574577683310673E-4</v>
      </c>
    </row>
    <row r="181" spans="2:11">
      <c r="B181" t="s">
        <v>2937</v>
      </c>
      <c r="C181" t="s">
        <v>2938</v>
      </c>
      <c r="D181" t="s">
        <v>2638</v>
      </c>
      <c r="E181" t="s">
        <v>106</v>
      </c>
      <c r="F181" s="87">
        <v>45132</v>
      </c>
      <c r="G181" s="77">
        <v>80449.789984000003</v>
      </c>
      <c r="H181" s="77">
        <v>-4.3424469999999999</v>
      </c>
      <c r="I181" s="77">
        <v>-3.4934894399999994</v>
      </c>
      <c r="J181" s="78">
        <f t="shared" si="2"/>
        <v>9.7509578939243156E-4</v>
      </c>
      <c r="K181" s="78">
        <f>I181/'סכום נכסי הקרן'!$C$42</f>
        <v>-8.0581637488272433E-6</v>
      </c>
    </row>
    <row r="182" spans="2:11">
      <c r="B182" t="s">
        <v>2939</v>
      </c>
      <c r="C182" t="s">
        <v>2940</v>
      </c>
      <c r="D182" t="s">
        <v>2638</v>
      </c>
      <c r="E182" t="s">
        <v>106</v>
      </c>
      <c r="F182" s="87">
        <v>45132</v>
      </c>
      <c r="G182" s="77">
        <v>78058.5435</v>
      </c>
      <c r="H182" s="77">
        <v>-4.0698790000000002</v>
      </c>
      <c r="I182" s="77">
        <v>-3.1768882010000001</v>
      </c>
      <c r="J182" s="78">
        <f t="shared" si="2"/>
        <v>8.8672668441373544E-4</v>
      </c>
      <c r="K182" s="78">
        <f>I182/'סכום נכסי הקרן'!$C$42</f>
        <v>-7.3278839896465233E-6</v>
      </c>
    </row>
    <row r="183" spans="2:11">
      <c r="B183" t="s">
        <v>2941</v>
      </c>
      <c r="C183" t="s">
        <v>2942</v>
      </c>
      <c r="D183" t="s">
        <v>2638</v>
      </c>
      <c r="E183" t="s">
        <v>106</v>
      </c>
      <c r="F183" s="87">
        <v>45132</v>
      </c>
      <c r="G183" s="77">
        <v>216494.538187</v>
      </c>
      <c r="H183" s="77">
        <v>-4.0472289999999997</v>
      </c>
      <c r="I183" s="77">
        <v>-8.762030115</v>
      </c>
      <c r="J183" s="78">
        <f t="shared" si="2"/>
        <v>2.4456403313662754E-3</v>
      </c>
      <c r="K183" s="78">
        <f>I183/'סכום נכסי הקרן'!$C$42</f>
        <v>-2.021070183593445E-5</v>
      </c>
    </row>
    <row r="184" spans="2:11">
      <c r="B184" t="s">
        <v>2943</v>
      </c>
      <c r="C184" t="s">
        <v>2944</v>
      </c>
      <c r="D184" t="s">
        <v>2638</v>
      </c>
      <c r="E184" t="s">
        <v>106</v>
      </c>
      <c r="F184" s="87">
        <v>45132</v>
      </c>
      <c r="G184" s="77">
        <v>118894.63185999999</v>
      </c>
      <c r="H184" s="77">
        <v>-4.0387380000000004</v>
      </c>
      <c r="I184" s="77">
        <v>-4.8018427539999999</v>
      </c>
      <c r="J184" s="78">
        <f t="shared" si="2"/>
        <v>1.3402807511420324E-3</v>
      </c>
      <c r="K184" s="78">
        <f>I184/'סכום נכסי הקרן'!$C$42</f>
        <v>-1.1076041840805328E-5</v>
      </c>
    </row>
    <row r="185" spans="2:11">
      <c r="B185" t="s">
        <v>2945</v>
      </c>
      <c r="C185" t="s">
        <v>2946</v>
      </c>
      <c r="D185" t="s">
        <v>2638</v>
      </c>
      <c r="E185" t="s">
        <v>106</v>
      </c>
      <c r="F185" s="87">
        <v>45133</v>
      </c>
      <c r="G185" s="77">
        <v>256168.80095199999</v>
      </c>
      <c r="H185" s="77">
        <v>-3.9904630000000001</v>
      </c>
      <c r="I185" s="77">
        <v>-10.222321491000001</v>
      </c>
      <c r="J185" s="78">
        <f t="shared" si="2"/>
        <v>2.8532339412738758E-3</v>
      </c>
      <c r="K185" s="78">
        <f>I185/'סכום נכסי הקרן'!$C$42</f>
        <v>-2.357904378483934E-5</v>
      </c>
    </row>
    <row r="186" spans="2:11">
      <c r="B186" t="s">
        <v>2947</v>
      </c>
      <c r="C186" t="s">
        <v>2948</v>
      </c>
      <c r="D186" t="s">
        <v>2638</v>
      </c>
      <c r="E186" t="s">
        <v>106</v>
      </c>
      <c r="F186" s="87">
        <v>45132</v>
      </c>
      <c r="G186" s="77">
        <v>89268.001695000014</v>
      </c>
      <c r="H186" s="77">
        <v>-3.925656</v>
      </c>
      <c r="I186" s="77">
        <v>-3.5043542649999999</v>
      </c>
      <c r="J186" s="78">
        <f t="shared" si="2"/>
        <v>9.7812835762884384E-4</v>
      </c>
      <c r="K186" s="78">
        <f>I186/'סכום נכסי הקרן'!$C$42</f>
        <v>-8.0832248061042202E-6</v>
      </c>
    </row>
    <row r="187" spans="2:11">
      <c r="B187" t="s">
        <v>2949</v>
      </c>
      <c r="C187" t="s">
        <v>2950</v>
      </c>
      <c r="D187" t="s">
        <v>2638</v>
      </c>
      <c r="E187" t="s">
        <v>106</v>
      </c>
      <c r="F187" s="87">
        <v>45110</v>
      </c>
      <c r="G187" s="77">
        <v>59736.782199999994</v>
      </c>
      <c r="H187" s="77">
        <v>-3.8723550000000002</v>
      </c>
      <c r="I187" s="77">
        <v>-2.3132203740000001</v>
      </c>
      <c r="J187" s="78">
        <f t="shared" si="2"/>
        <v>6.4566144691829562E-4</v>
      </c>
      <c r="K187" s="78">
        <f>I187/'סכום נכסי הקרן'!$C$42</f>
        <v>-5.3357277532848078E-6</v>
      </c>
    </row>
    <row r="188" spans="2:11">
      <c r="B188" t="s">
        <v>2949</v>
      </c>
      <c r="C188" t="s">
        <v>2951</v>
      </c>
      <c r="D188" t="s">
        <v>2638</v>
      </c>
      <c r="E188" t="s">
        <v>106</v>
      </c>
      <c r="F188" s="87">
        <v>45110</v>
      </c>
      <c r="G188" s="77">
        <v>75894.74454</v>
      </c>
      <c r="H188" s="77">
        <v>-3.8723550000000002</v>
      </c>
      <c r="I188" s="77">
        <v>-2.9389140639999995</v>
      </c>
      <c r="J188" s="78">
        <f t="shared" si="2"/>
        <v>8.2030381897836764E-4</v>
      </c>
      <c r="K188" s="78">
        <f>I188/'סכום נכסי הקרן'!$C$42</f>
        <v>-6.7789673271327669E-6</v>
      </c>
    </row>
    <row r="189" spans="2:11">
      <c r="B189" t="s">
        <v>2952</v>
      </c>
      <c r="C189" t="s">
        <v>2953</v>
      </c>
      <c r="D189" t="s">
        <v>2638</v>
      </c>
      <c r="E189" t="s">
        <v>106</v>
      </c>
      <c r="F189" s="87">
        <v>45110</v>
      </c>
      <c r="G189" s="77">
        <v>212180.39303999997</v>
      </c>
      <c r="H189" s="77">
        <v>-3.7616879999999999</v>
      </c>
      <c r="I189" s="77">
        <v>-7.981565045</v>
      </c>
      <c r="J189" s="78">
        <f t="shared" si="2"/>
        <v>2.2277984810915342E-3</v>
      </c>
      <c r="K189" s="78">
        <f>I189/'סכום נכסי הקרן'!$C$42</f>
        <v>-1.8410463008162316E-5</v>
      </c>
    </row>
    <row r="190" spans="2:11">
      <c r="B190" t="s">
        <v>2954</v>
      </c>
      <c r="C190" t="s">
        <v>2955</v>
      </c>
      <c r="D190" t="s">
        <v>2638</v>
      </c>
      <c r="E190" t="s">
        <v>106</v>
      </c>
      <c r="F190" s="87">
        <v>45110</v>
      </c>
      <c r="G190" s="77">
        <v>265832.950908</v>
      </c>
      <c r="H190" s="77">
        <v>-3.7936809999999999</v>
      </c>
      <c r="I190" s="77">
        <v>-10.084854207000001</v>
      </c>
      <c r="J190" s="78">
        <f t="shared" si="2"/>
        <v>2.8148643477457461E-3</v>
      </c>
      <c r="K190" s="78">
        <f>I190/'סכום נכסי הקרן'!$C$42</f>
        <v>-2.3261958559993624E-5</v>
      </c>
    </row>
    <row r="191" spans="2:11">
      <c r="B191" t="s">
        <v>2954</v>
      </c>
      <c r="C191" t="s">
        <v>2956</v>
      </c>
      <c r="D191" t="s">
        <v>2638</v>
      </c>
      <c r="E191" t="s">
        <v>106</v>
      </c>
      <c r="F191" s="87">
        <v>45110</v>
      </c>
      <c r="G191" s="77">
        <v>65434.653880000005</v>
      </c>
      <c r="H191" s="77">
        <v>-3.7936809999999999</v>
      </c>
      <c r="I191" s="77">
        <v>-2.4823820460000001</v>
      </c>
      <c r="J191" s="78">
        <f t="shared" si="2"/>
        <v>6.9287751467139681E-4</v>
      </c>
      <c r="K191" s="78">
        <f>I191/'סכום נכסי הקרן'!$C$42</f>
        <v>-5.7259199884161682E-6</v>
      </c>
    </row>
    <row r="192" spans="2:11">
      <c r="B192" t="s">
        <v>2957</v>
      </c>
      <c r="C192" t="s">
        <v>2958</v>
      </c>
      <c r="D192" t="s">
        <v>2638</v>
      </c>
      <c r="E192" t="s">
        <v>106</v>
      </c>
      <c r="F192" s="87">
        <v>45078</v>
      </c>
      <c r="G192" s="77">
        <v>369930</v>
      </c>
      <c r="H192" s="77">
        <v>-3.8800180000000002</v>
      </c>
      <c r="I192" s="77">
        <v>-14.353350000000001</v>
      </c>
      <c r="J192" s="78">
        <f t="shared" si="2"/>
        <v>4.0062783612352529E-3</v>
      </c>
      <c r="K192" s="78">
        <f>I192/'סכום נכסי הקרן'!$C$42</f>
        <v>-3.3107769933384863E-5</v>
      </c>
    </row>
    <row r="193" spans="2:11">
      <c r="B193" t="s">
        <v>2959</v>
      </c>
      <c r="C193" t="s">
        <v>2960</v>
      </c>
      <c r="D193" t="s">
        <v>2638</v>
      </c>
      <c r="E193" t="s">
        <v>106</v>
      </c>
      <c r="F193" s="87">
        <v>45152</v>
      </c>
      <c r="G193" s="77">
        <v>302071.79835</v>
      </c>
      <c r="H193" s="77">
        <v>-2.8117939999999999</v>
      </c>
      <c r="I193" s="77">
        <v>-8.4936357279999992</v>
      </c>
      <c r="J193" s="78">
        <f t="shared" si="2"/>
        <v>2.3707266265576349E-3</v>
      </c>
      <c r="K193" s="78">
        <f>I193/'סכום נכסי הקרן'!$C$42</f>
        <v>-1.9591617119390375E-5</v>
      </c>
    </row>
    <row r="194" spans="2:11">
      <c r="B194" t="s">
        <v>2961</v>
      </c>
      <c r="C194" t="s">
        <v>2962</v>
      </c>
      <c r="D194" t="s">
        <v>2638</v>
      </c>
      <c r="E194" t="s">
        <v>106</v>
      </c>
      <c r="F194" s="87">
        <v>45160</v>
      </c>
      <c r="G194" s="77">
        <v>105869.45827500001</v>
      </c>
      <c r="H194" s="77">
        <v>-2.2028210000000001</v>
      </c>
      <c r="I194" s="77">
        <v>-2.3321151229999999</v>
      </c>
      <c r="J194" s="78">
        <f t="shared" si="2"/>
        <v>6.5093531149065472E-4</v>
      </c>
      <c r="K194" s="78">
        <f>I194/'סכום נכסי הקרן'!$C$42</f>
        <v>-5.3793108194568886E-6</v>
      </c>
    </row>
    <row r="195" spans="2:11">
      <c r="B195" t="s">
        <v>2963</v>
      </c>
      <c r="C195" t="s">
        <v>2964</v>
      </c>
      <c r="D195" t="s">
        <v>2638</v>
      </c>
      <c r="E195" t="s">
        <v>106</v>
      </c>
      <c r="F195" s="87">
        <v>45155</v>
      </c>
      <c r="G195" s="77">
        <v>181621.48743000001</v>
      </c>
      <c r="H195" s="77">
        <v>-2.149362</v>
      </c>
      <c r="I195" s="77">
        <v>-3.903704098</v>
      </c>
      <c r="J195" s="78">
        <f t="shared" si="2"/>
        <v>1.0895940847595006E-3</v>
      </c>
      <c r="K195" s="78">
        <f>I195/'סכום נכסי הקרן'!$C$42</f>
        <v>-9.0043743909676608E-6</v>
      </c>
    </row>
    <row r="196" spans="2:11">
      <c r="B196" t="s">
        <v>2965</v>
      </c>
      <c r="C196" t="s">
        <v>2966</v>
      </c>
      <c r="D196" t="s">
        <v>2638</v>
      </c>
      <c r="E196" t="s">
        <v>106</v>
      </c>
      <c r="F196" s="87">
        <v>45155</v>
      </c>
      <c r="G196" s="77">
        <v>181636.0416</v>
      </c>
      <c r="H196" s="77">
        <v>-2.1411769999999999</v>
      </c>
      <c r="I196" s="77">
        <v>-3.8891499280000001</v>
      </c>
      <c r="J196" s="78">
        <f t="shared" si="2"/>
        <v>1.0855317539212824E-3</v>
      </c>
      <c r="K196" s="78">
        <f>I196/'סכום נכסי הקרן'!$C$42</f>
        <v>-8.9708034049656919E-6</v>
      </c>
    </row>
    <row r="197" spans="2:11">
      <c r="B197" t="s">
        <v>2967</v>
      </c>
      <c r="C197" t="s">
        <v>2968</v>
      </c>
      <c r="D197" t="s">
        <v>2638</v>
      </c>
      <c r="E197" t="s">
        <v>106</v>
      </c>
      <c r="F197" s="87">
        <v>45160</v>
      </c>
      <c r="G197" s="77">
        <v>151363.36799999999</v>
      </c>
      <c r="H197" s="77">
        <v>-2.1209280000000001</v>
      </c>
      <c r="I197" s="77">
        <v>-3.2103082829999998</v>
      </c>
      <c r="J197" s="78">
        <f t="shared" si="2"/>
        <v>8.9605483089851468E-4</v>
      </c>
      <c r="K197" s="78">
        <f>I197/'סכום נכסי הקרן'!$C$42</f>
        <v>-7.4049715257277065E-6</v>
      </c>
    </row>
    <row r="198" spans="2:11">
      <c r="B198" t="s">
        <v>2969</v>
      </c>
      <c r="C198" t="s">
        <v>2970</v>
      </c>
      <c r="D198" t="s">
        <v>2638</v>
      </c>
      <c r="E198" t="s">
        <v>106</v>
      </c>
      <c r="F198" s="87">
        <v>45160</v>
      </c>
      <c r="G198" s="77">
        <v>151363.36799999999</v>
      </c>
      <c r="H198" s="77">
        <v>-2.1209280000000001</v>
      </c>
      <c r="I198" s="77">
        <v>-3.2103082829999998</v>
      </c>
      <c r="J198" s="78">
        <f t="shared" si="2"/>
        <v>8.9605483089851468E-4</v>
      </c>
      <c r="K198" s="78">
        <f>I198/'סכום נכסי הקרן'!$C$42</f>
        <v>-7.4049715257277065E-6</v>
      </c>
    </row>
    <row r="199" spans="2:11">
      <c r="B199" t="s">
        <v>2971</v>
      </c>
      <c r="C199" t="s">
        <v>2972</v>
      </c>
      <c r="D199" t="s">
        <v>2638</v>
      </c>
      <c r="E199" t="s">
        <v>106</v>
      </c>
      <c r="F199" s="87">
        <v>45168</v>
      </c>
      <c r="G199" s="77">
        <v>212304.91205000001</v>
      </c>
      <c r="H199" s="77">
        <v>-1.930353</v>
      </c>
      <c r="I199" s="77">
        <v>-4.0982347470000002</v>
      </c>
      <c r="J199" s="78">
        <f t="shared" si="2"/>
        <v>1.143891090663053E-3</v>
      </c>
      <c r="K199" s="78">
        <f>I199/'סכום נכסי הקרן'!$C$42</f>
        <v>-9.4530832966993576E-6</v>
      </c>
    </row>
    <row r="200" spans="2:11">
      <c r="B200" t="s">
        <v>2973</v>
      </c>
      <c r="C200" t="s">
        <v>2974</v>
      </c>
      <c r="D200" t="s">
        <v>2638</v>
      </c>
      <c r="E200" t="s">
        <v>106</v>
      </c>
      <c r="F200" s="87">
        <v>45174</v>
      </c>
      <c r="G200" s="77">
        <v>205256.79866999999</v>
      </c>
      <c r="H200" s="77">
        <v>-1.437918</v>
      </c>
      <c r="I200" s="77">
        <v>-2.9514237620000001</v>
      </c>
      <c r="J200" s="78">
        <f t="shared" si="2"/>
        <v>8.2379550087862026E-4</v>
      </c>
      <c r="K200" s="78">
        <f>I200/'סכום נכסי הקרן'!$C$42</f>
        <v>-6.8078224866126199E-6</v>
      </c>
    </row>
    <row r="201" spans="2:11">
      <c r="B201" t="s">
        <v>2973</v>
      </c>
      <c r="C201" t="s">
        <v>2975</v>
      </c>
      <c r="D201" t="s">
        <v>2638</v>
      </c>
      <c r="E201" t="s">
        <v>106</v>
      </c>
      <c r="F201" s="87">
        <v>45174</v>
      </c>
      <c r="G201" s="77">
        <v>30442.472250000003</v>
      </c>
      <c r="H201" s="77">
        <v>-1.437918</v>
      </c>
      <c r="I201" s="77">
        <v>-0.43773768499999999</v>
      </c>
      <c r="J201" s="78">
        <f t="shared" si="2"/>
        <v>1.2218046764781134E-4</v>
      </c>
      <c r="K201" s="78">
        <f>I201/'סכום נכסי הקרן'!$C$42</f>
        <v>-1.0096958944185499E-6</v>
      </c>
    </row>
    <row r="202" spans="2:11">
      <c r="B202" t="s">
        <v>2976</v>
      </c>
      <c r="C202" t="s">
        <v>2977</v>
      </c>
      <c r="D202" t="s">
        <v>2638</v>
      </c>
      <c r="E202" t="s">
        <v>106</v>
      </c>
      <c r="F202" s="87">
        <v>45169</v>
      </c>
      <c r="G202" s="77">
        <v>91349.248005000001</v>
      </c>
      <c r="H202" s="77">
        <v>-1.4481839999999999</v>
      </c>
      <c r="I202" s="77">
        <v>-1.3229049210000001</v>
      </c>
      <c r="J202" s="78">
        <f t="shared" si="2"/>
        <v>3.6924657720838211E-4</v>
      </c>
      <c r="K202" s="78">
        <f>I202/'סכום נכסי הקרן'!$C$42</f>
        <v>-3.0514431661048244E-6</v>
      </c>
    </row>
    <row r="203" spans="2:11">
      <c r="B203" t="s">
        <v>2978</v>
      </c>
      <c r="C203" t="s">
        <v>2979</v>
      </c>
      <c r="D203" t="s">
        <v>2638</v>
      </c>
      <c r="E203" t="s">
        <v>106</v>
      </c>
      <c r="F203" s="87">
        <v>45174</v>
      </c>
      <c r="G203" s="77">
        <v>76187.037125000003</v>
      </c>
      <c r="H203" s="77">
        <v>-1.330263</v>
      </c>
      <c r="I203" s="77">
        <v>-1.013487714</v>
      </c>
      <c r="J203" s="78">
        <f t="shared" si="2"/>
        <v>2.8288266488143759E-4</v>
      </c>
      <c r="K203" s="78">
        <f>I203/'סכום נכסי הקרן'!$C$42</f>
        <v>-2.3377342617175891E-6</v>
      </c>
    </row>
    <row r="204" spans="2:11">
      <c r="B204" t="s">
        <v>2978</v>
      </c>
      <c r="C204" t="s">
        <v>2980</v>
      </c>
      <c r="D204" t="s">
        <v>2638</v>
      </c>
      <c r="E204" t="s">
        <v>106</v>
      </c>
      <c r="F204" s="87">
        <v>45174</v>
      </c>
      <c r="G204" s="77">
        <v>472544.46193500003</v>
      </c>
      <c r="H204" s="77">
        <v>-1.330263</v>
      </c>
      <c r="I204" s="77">
        <v>-6.2860825720000006</v>
      </c>
      <c r="J204" s="78">
        <f t="shared" ref="J204:J267" si="3">I204/$I$11</f>
        <v>1.7545588023103766E-3</v>
      </c>
      <c r="K204" s="78">
        <f>I204/'סכום נכסי הקרן'!$C$42</f>
        <v>-1.4499623821340399E-5</v>
      </c>
    </row>
    <row r="205" spans="2:11">
      <c r="B205" t="s">
        <v>2978</v>
      </c>
      <c r="C205" t="s">
        <v>2981</v>
      </c>
      <c r="D205" t="s">
        <v>2638</v>
      </c>
      <c r="E205" t="s">
        <v>106</v>
      </c>
      <c r="F205" s="87">
        <v>45174</v>
      </c>
      <c r="G205" s="77">
        <v>2668.504766</v>
      </c>
      <c r="H205" s="77">
        <v>-1.330263</v>
      </c>
      <c r="I205" s="77">
        <v>-3.5498122999999999E-2</v>
      </c>
      <c r="J205" s="78">
        <f t="shared" si="3"/>
        <v>9.9081651349244189E-6</v>
      </c>
      <c r="K205" s="78">
        <f>I205/'סכום נכסי הקרן'!$C$42</f>
        <v>-8.1880793637095005E-8</v>
      </c>
    </row>
    <row r="206" spans="2:11">
      <c r="B206" t="s">
        <v>2982</v>
      </c>
      <c r="C206" t="s">
        <v>2983</v>
      </c>
      <c r="D206" t="s">
        <v>2638</v>
      </c>
      <c r="E206" t="s">
        <v>106</v>
      </c>
      <c r="F206" s="87">
        <v>45159</v>
      </c>
      <c r="G206" s="77">
        <v>472632.22556599998</v>
      </c>
      <c r="H206" s="77">
        <v>-1.444828</v>
      </c>
      <c r="I206" s="77">
        <v>-6.8287229539999998</v>
      </c>
      <c r="J206" s="78">
        <f t="shared" si="3"/>
        <v>1.9060195010558978E-3</v>
      </c>
      <c r="K206" s="78">
        <f>I206/'סכום נכסי הקרן'!$C$42</f>
        <v>-1.5751290709127573E-5</v>
      </c>
    </row>
    <row r="207" spans="2:11">
      <c r="B207" t="s">
        <v>2984</v>
      </c>
      <c r="C207" t="s">
        <v>2985</v>
      </c>
      <c r="D207" t="s">
        <v>2638</v>
      </c>
      <c r="E207" t="s">
        <v>106</v>
      </c>
      <c r="F207" s="87">
        <v>45181</v>
      </c>
      <c r="G207" s="77">
        <v>106768.51119999999</v>
      </c>
      <c r="H207" s="77">
        <v>-1.2697689999999999</v>
      </c>
      <c r="I207" s="77">
        <v>-1.3557137029999999</v>
      </c>
      <c r="J207" s="78">
        <f t="shared" si="3"/>
        <v>3.7840409885908275E-4</v>
      </c>
      <c r="K207" s="78">
        <f>I207/'סכום נכסי הקרן'!$C$42</f>
        <v>-3.1271206634312725E-6</v>
      </c>
    </row>
    <row r="208" spans="2:11">
      <c r="B208" t="s">
        <v>2984</v>
      </c>
      <c r="C208" t="s">
        <v>2986</v>
      </c>
      <c r="D208" t="s">
        <v>2638</v>
      </c>
      <c r="E208" t="s">
        <v>106</v>
      </c>
      <c r="F208" s="87">
        <v>45181</v>
      </c>
      <c r="G208" s="77">
        <v>67062.381099999999</v>
      </c>
      <c r="H208" s="77">
        <v>-1.2697689999999999</v>
      </c>
      <c r="I208" s="77">
        <v>-0.85153748099999993</v>
      </c>
      <c r="J208" s="78">
        <f t="shared" si="3"/>
        <v>2.3767943956714456E-4</v>
      </c>
      <c r="K208" s="78">
        <f>I208/'סכום נכסי הקרן'!$C$42</f>
        <v>-1.9641760990014234E-6</v>
      </c>
    </row>
    <row r="209" spans="2:11">
      <c r="B209" t="s">
        <v>2987</v>
      </c>
      <c r="C209" t="s">
        <v>2988</v>
      </c>
      <c r="D209" t="s">
        <v>2638</v>
      </c>
      <c r="E209" t="s">
        <v>106</v>
      </c>
      <c r="F209" s="87">
        <v>45181</v>
      </c>
      <c r="G209" s="77">
        <v>91460.829975000001</v>
      </c>
      <c r="H209" s="77">
        <v>-1.25634</v>
      </c>
      <c r="I209" s="77">
        <v>-1.1490589990000002</v>
      </c>
      <c r="J209" s="78">
        <f t="shared" si="3"/>
        <v>3.2072305095858043E-4</v>
      </c>
      <c r="K209" s="78">
        <f>I209/'סכום נכסי הקרן'!$C$42</f>
        <v>-2.6504461313057588E-6</v>
      </c>
    </row>
    <row r="210" spans="2:11">
      <c r="B210" t="s">
        <v>2987</v>
      </c>
      <c r="C210" t="s">
        <v>2989</v>
      </c>
      <c r="D210" t="s">
        <v>2638</v>
      </c>
      <c r="E210" t="s">
        <v>106</v>
      </c>
      <c r="F210" s="87">
        <v>45181</v>
      </c>
      <c r="G210" s="77">
        <v>47273.252686</v>
      </c>
      <c r="H210" s="77">
        <v>-1.25634</v>
      </c>
      <c r="I210" s="77">
        <v>-0.59391278699999994</v>
      </c>
      <c r="J210" s="78">
        <f t="shared" si="3"/>
        <v>1.657717499412347E-4</v>
      </c>
      <c r="K210" s="78">
        <f>I210/'סכום נכסי הקרן'!$C$42</f>
        <v>-1.3699330060572206E-6</v>
      </c>
    </row>
    <row r="211" spans="2:11">
      <c r="B211" t="s">
        <v>2990</v>
      </c>
      <c r="C211" t="s">
        <v>2991</v>
      </c>
      <c r="D211" t="s">
        <v>2638</v>
      </c>
      <c r="E211" t="s">
        <v>106</v>
      </c>
      <c r="F211" s="87">
        <v>45159</v>
      </c>
      <c r="G211" s="77">
        <v>122012.45849999999</v>
      </c>
      <c r="H211" s="77">
        <v>-1.369534</v>
      </c>
      <c r="I211" s="77">
        <v>-1.6710025190000002</v>
      </c>
      <c r="J211" s="78">
        <f t="shared" si="3"/>
        <v>4.6640688295340803E-4</v>
      </c>
      <c r="K211" s="78">
        <f>I211/'סכום נכסי הקרן'!$C$42</f>
        <v>-3.8543731572879207E-6</v>
      </c>
    </row>
    <row r="212" spans="2:11">
      <c r="B212" t="s">
        <v>2992</v>
      </c>
      <c r="C212" t="s">
        <v>2993</v>
      </c>
      <c r="D212" t="s">
        <v>2638</v>
      </c>
      <c r="E212" t="s">
        <v>106</v>
      </c>
      <c r="F212" s="87">
        <v>45167</v>
      </c>
      <c r="G212" s="77">
        <v>106780.71103000001</v>
      </c>
      <c r="H212" s="77">
        <v>-1.3306359999999999</v>
      </c>
      <c r="I212" s="77">
        <v>-1.4208623680000001</v>
      </c>
      <c r="J212" s="78">
        <f t="shared" si="3"/>
        <v>3.9658826400888156E-4</v>
      </c>
      <c r="K212" s="78">
        <f>I212/'סכום נכסי הקרן'!$C$42</f>
        <v>-3.2773940847780081E-6</v>
      </c>
    </row>
    <row r="213" spans="2:11">
      <c r="B213" t="s">
        <v>2994</v>
      </c>
      <c r="C213" t="s">
        <v>2995</v>
      </c>
      <c r="D213" t="s">
        <v>2638</v>
      </c>
      <c r="E213" t="s">
        <v>106</v>
      </c>
      <c r="F213" s="87">
        <v>45189</v>
      </c>
      <c r="G213" s="77">
        <v>451059.02668200003</v>
      </c>
      <c r="H213" s="77">
        <v>-1.13608</v>
      </c>
      <c r="I213" s="77">
        <v>-5.1243896089999996</v>
      </c>
      <c r="J213" s="78">
        <f t="shared" si="3"/>
        <v>1.4303093845740174E-3</v>
      </c>
      <c r="K213" s="78">
        <f>I213/'סכום נכסי הקרן'!$C$42</f>
        <v>-1.1820035895717724E-5</v>
      </c>
    </row>
    <row r="214" spans="2:11">
      <c r="B214" t="s">
        <v>2996</v>
      </c>
      <c r="C214" t="s">
        <v>2997</v>
      </c>
      <c r="D214" t="s">
        <v>2638</v>
      </c>
      <c r="E214" t="s">
        <v>106</v>
      </c>
      <c r="F214" s="87">
        <v>45174</v>
      </c>
      <c r="G214" s="77">
        <v>620635.74528000003</v>
      </c>
      <c r="H214" s="77">
        <v>-1.142415</v>
      </c>
      <c r="I214" s="77">
        <v>-7.0902374270000008</v>
      </c>
      <c r="J214" s="78">
        <f t="shared" si="3"/>
        <v>1.9790128980210486E-3</v>
      </c>
      <c r="K214" s="78">
        <f>I214/'סכום נכסי הקרן'!$C$42</f>
        <v>-1.6354506056508807E-5</v>
      </c>
    </row>
    <row r="215" spans="2:11">
      <c r="B215" t="s">
        <v>2996</v>
      </c>
      <c r="C215" t="s">
        <v>2998</v>
      </c>
      <c r="D215" t="s">
        <v>2638</v>
      </c>
      <c r="E215" t="s">
        <v>106</v>
      </c>
      <c r="F215" s="87">
        <v>45174</v>
      </c>
      <c r="G215" s="77">
        <v>64115.970240000002</v>
      </c>
      <c r="H215" s="77">
        <v>-1.142415</v>
      </c>
      <c r="I215" s="77">
        <v>-0.73247062400000007</v>
      </c>
      <c r="J215" s="78">
        <f t="shared" si="3"/>
        <v>2.0444573644282923E-4</v>
      </c>
      <c r="K215" s="78">
        <f>I215/'סכום נכסי הקרן'!$C$42</f>
        <v>-1.689533725740322E-6</v>
      </c>
    </row>
    <row r="216" spans="2:11">
      <c r="B216" t="s">
        <v>2999</v>
      </c>
      <c r="C216" t="s">
        <v>3000</v>
      </c>
      <c r="D216" t="s">
        <v>2638</v>
      </c>
      <c r="E216" t="s">
        <v>106</v>
      </c>
      <c r="F216" s="87">
        <v>45167</v>
      </c>
      <c r="G216" s="77">
        <v>120305.73888</v>
      </c>
      <c r="H216" s="77">
        <v>-1.2554970000000001</v>
      </c>
      <c r="I216" s="77">
        <v>-1.5104344100000002</v>
      </c>
      <c r="J216" s="78">
        <f t="shared" si="3"/>
        <v>4.2158943332728149E-4</v>
      </c>
      <c r="K216" s="78">
        <f>I216/'סכום נכסי הקרן'!$C$42</f>
        <v>-3.4840030338386447E-6</v>
      </c>
    </row>
    <row r="217" spans="2:11">
      <c r="B217" t="s">
        <v>3001</v>
      </c>
      <c r="C217" t="s">
        <v>3002</v>
      </c>
      <c r="D217" t="s">
        <v>2638</v>
      </c>
      <c r="E217" t="s">
        <v>106</v>
      </c>
      <c r="F217" s="87">
        <v>45189</v>
      </c>
      <c r="G217" s="77">
        <v>160433.14034400001</v>
      </c>
      <c r="H217" s="77">
        <v>-1.055741</v>
      </c>
      <c r="I217" s="77">
        <v>-1.6937578200000001</v>
      </c>
      <c r="J217" s="78">
        <f t="shared" si="3"/>
        <v>4.727582970831892E-4</v>
      </c>
      <c r="K217" s="78">
        <f>I217/'סכום נכסי הקרן'!$C$42</f>
        <v>-3.906861062221119E-6</v>
      </c>
    </row>
    <row r="218" spans="2:11">
      <c r="B218" t="s">
        <v>3003</v>
      </c>
      <c r="C218" t="s">
        <v>3004</v>
      </c>
      <c r="D218" t="s">
        <v>2638</v>
      </c>
      <c r="E218" t="s">
        <v>106</v>
      </c>
      <c r="F218" s="87">
        <v>45189</v>
      </c>
      <c r="G218" s="77">
        <v>106876.930265</v>
      </c>
      <c r="H218" s="77">
        <v>-1.055741</v>
      </c>
      <c r="I218" s="77">
        <v>-1.1283431589999999</v>
      </c>
      <c r="J218" s="78">
        <f t="shared" si="3"/>
        <v>3.1494088710646136E-4</v>
      </c>
      <c r="K218" s="78">
        <f>I218/'סכום נכסי הקרן'!$C$42</f>
        <v>-2.602662494405884E-6</v>
      </c>
    </row>
    <row r="219" spans="2:11">
      <c r="B219" t="s">
        <v>3005</v>
      </c>
      <c r="C219" t="s">
        <v>3006</v>
      </c>
      <c r="D219" t="s">
        <v>2638</v>
      </c>
      <c r="E219" t="s">
        <v>106</v>
      </c>
      <c r="F219" s="87">
        <v>45190</v>
      </c>
      <c r="G219" s="77">
        <v>122158.00019999999</v>
      </c>
      <c r="H219" s="77">
        <v>-1.0218849999999999</v>
      </c>
      <c r="I219" s="77">
        <v>-1.2483143950000002</v>
      </c>
      <c r="J219" s="78">
        <f t="shared" si="3"/>
        <v>3.4842701868950291E-4</v>
      </c>
      <c r="K219" s="78">
        <f>I219/'סכום נכסי הקרן'!$C$42</f>
        <v>-2.8793909292389945E-6</v>
      </c>
    </row>
    <row r="220" spans="2:11">
      <c r="B220" t="s">
        <v>3007</v>
      </c>
      <c r="C220" t="s">
        <v>3008</v>
      </c>
      <c r="D220" t="s">
        <v>2638</v>
      </c>
      <c r="E220" t="s">
        <v>106</v>
      </c>
      <c r="F220" s="87">
        <v>45188</v>
      </c>
      <c r="G220" s="77">
        <v>152818.785</v>
      </c>
      <c r="H220" s="77">
        <v>-0.96947099999999997</v>
      </c>
      <c r="I220" s="77">
        <v>-1.4815336500000003</v>
      </c>
      <c r="J220" s="78">
        <f t="shared" si="3"/>
        <v>4.1352271096551556E-4</v>
      </c>
      <c r="K220" s="78">
        <f>I220/'סכום נכסי הקרן'!$C$42</f>
        <v>-3.4173398706760402E-6</v>
      </c>
    </row>
    <row r="221" spans="2:11">
      <c r="B221" t="s">
        <v>3009</v>
      </c>
      <c r="C221" t="s">
        <v>3010</v>
      </c>
      <c r="D221" t="s">
        <v>2638</v>
      </c>
      <c r="E221" t="s">
        <v>106</v>
      </c>
      <c r="F221" s="87">
        <v>45188</v>
      </c>
      <c r="G221" s="77">
        <v>305637.57</v>
      </c>
      <c r="H221" s="77">
        <v>-0.96947099999999997</v>
      </c>
      <c r="I221" s="77">
        <v>-2.963067299</v>
      </c>
      <c r="J221" s="78">
        <f t="shared" si="3"/>
        <v>8.2704542165191303E-4</v>
      </c>
      <c r="K221" s="78">
        <f>I221/'סכום נכסי הקרן'!$C$42</f>
        <v>-6.8346797390454563E-6</v>
      </c>
    </row>
    <row r="222" spans="2:11">
      <c r="B222" t="s">
        <v>3011</v>
      </c>
      <c r="C222" t="s">
        <v>3012</v>
      </c>
      <c r="D222" t="s">
        <v>2638</v>
      </c>
      <c r="E222" t="s">
        <v>106</v>
      </c>
      <c r="F222" s="87">
        <v>45190</v>
      </c>
      <c r="G222" s="77">
        <v>213946.299</v>
      </c>
      <c r="H222" s="77">
        <v>-0.94170900000000002</v>
      </c>
      <c r="I222" s="77">
        <v>-2.014751542</v>
      </c>
      <c r="J222" s="78">
        <f t="shared" si="3"/>
        <v>5.6235342313675602E-4</v>
      </c>
      <c r="K222" s="78">
        <f>I222/'סכום נכסי הקרן'!$C$42</f>
        <v>-4.6472726245418937E-6</v>
      </c>
    </row>
    <row r="223" spans="2:11">
      <c r="B223" t="s">
        <v>3011</v>
      </c>
      <c r="C223" t="s">
        <v>3013</v>
      </c>
      <c r="D223" t="s">
        <v>2638</v>
      </c>
      <c r="E223" t="s">
        <v>106</v>
      </c>
      <c r="F223" s="87">
        <v>45190</v>
      </c>
      <c r="G223" s="77">
        <v>77661.649799999999</v>
      </c>
      <c r="H223" s="77">
        <v>-0.94170900000000002</v>
      </c>
      <c r="I223" s="77">
        <v>-0.73134674199999994</v>
      </c>
      <c r="J223" s="78">
        <f t="shared" si="3"/>
        <v>2.0413204074550546E-4</v>
      </c>
      <c r="K223" s="78">
        <f>I223/'סכום נכסי הקרן'!$C$42</f>
        <v>-1.6869413534587099E-6</v>
      </c>
    </row>
    <row r="224" spans="2:11">
      <c r="B224" t="s">
        <v>3014</v>
      </c>
      <c r="C224" t="s">
        <v>3015</v>
      </c>
      <c r="D224" t="s">
        <v>2638</v>
      </c>
      <c r="E224" t="s">
        <v>106</v>
      </c>
      <c r="F224" s="87">
        <v>45182</v>
      </c>
      <c r="G224" s="77">
        <v>152940.06975</v>
      </c>
      <c r="H224" s="77">
        <v>-0.91713999999999996</v>
      </c>
      <c r="I224" s="77">
        <v>-1.4026743049999997</v>
      </c>
      <c r="J224" s="78">
        <f t="shared" si="3"/>
        <v>3.9151164822025486E-4</v>
      </c>
      <c r="K224" s="78">
        <f>I224/'סכום נכסי הקרן'!$C$42</f>
        <v>-3.2354410769200568E-6</v>
      </c>
    </row>
    <row r="225" spans="2:11">
      <c r="B225" t="s">
        <v>3016</v>
      </c>
      <c r="C225" t="s">
        <v>3017</v>
      </c>
      <c r="D225" t="s">
        <v>2638</v>
      </c>
      <c r="E225" t="s">
        <v>106</v>
      </c>
      <c r="F225" s="87">
        <v>45182</v>
      </c>
      <c r="G225" s="77">
        <v>155487.66287999999</v>
      </c>
      <c r="H225" s="77">
        <v>-0.89046999999999998</v>
      </c>
      <c r="I225" s="77">
        <v>-1.3845716159999999</v>
      </c>
      <c r="J225" s="78">
        <f t="shared" si="3"/>
        <v>3.8645886185185513E-4</v>
      </c>
      <c r="K225" s="78">
        <f>I225/'סכום נכסי הקרן'!$C$42</f>
        <v>-3.1936849947101469E-6</v>
      </c>
    </row>
    <row r="226" spans="2:11">
      <c r="B226" t="s">
        <v>3018</v>
      </c>
      <c r="C226" t="s">
        <v>3019</v>
      </c>
      <c r="D226" t="s">
        <v>2638</v>
      </c>
      <c r="E226" t="s">
        <v>106</v>
      </c>
      <c r="F226" s="87">
        <v>45182</v>
      </c>
      <c r="G226" s="77">
        <v>91805.27866500002</v>
      </c>
      <c r="H226" s="77">
        <v>-0.87180999999999997</v>
      </c>
      <c r="I226" s="77">
        <v>-0.80036776799999998</v>
      </c>
      <c r="J226" s="78">
        <f t="shared" si="3"/>
        <v>2.233970515572014E-4</v>
      </c>
      <c r="K226" s="78">
        <f>I226/'סכום נכסי הקרן'!$C$42</f>
        <v>-1.8461468524797869E-6</v>
      </c>
    </row>
    <row r="227" spans="2:11">
      <c r="B227" t="s">
        <v>3018</v>
      </c>
      <c r="C227" t="s">
        <v>3020</v>
      </c>
      <c r="D227" t="s">
        <v>2638</v>
      </c>
      <c r="E227" t="s">
        <v>106</v>
      </c>
      <c r="F227" s="87">
        <v>45182</v>
      </c>
      <c r="G227" s="77">
        <v>155516.426454</v>
      </c>
      <c r="H227" s="77">
        <v>-0.87180999999999997</v>
      </c>
      <c r="I227" s="77">
        <v>-1.3558080419999998</v>
      </c>
      <c r="J227" s="78">
        <f t="shared" si="3"/>
        <v>3.7843043057218947E-4</v>
      </c>
      <c r="K227" s="78">
        <f>I227/'סכום נכסי הקרן'!$C$42</f>
        <v>-3.127338267956191E-6</v>
      </c>
    </row>
    <row r="228" spans="2:11">
      <c r="B228" t="s">
        <v>3021</v>
      </c>
      <c r="C228" t="s">
        <v>3022</v>
      </c>
      <c r="D228" t="s">
        <v>2638</v>
      </c>
      <c r="E228" t="s">
        <v>106</v>
      </c>
      <c r="F228" s="87">
        <v>45182</v>
      </c>
      <c r="G228" s="77">
        <v>122416.74099999999</v>
      </c>
      <c r="H228" s="77">
        <v>-0.863815</v>
      </c>
      <c r="I228" s="77">
        <v>-1.0574542440000001</v>
      </c>
      <c r="J228" s="78">
        <f t="shared" si="3"/>
        <v>2.9515451485078977E-4</v>
      </c>
      <c r="K228" s="78">
        <f>I228/'סכום נכסי הקרן'!$C$42</f>
        <v>-2.4391484793050698E-6</v>
      </c>
    </row>
    <row r="229" spans="2:11">
      <c r="B229" t="s">
        <v>3023</v>
      </c>
      <c r="C229" t="s">
        <v>3024</v>
      </c>
      <c r="D229" t="s">
        <v>2638</v>
      </c>
      <c r="E229" t="s">
        <v>106</v>
      </c>
      <c r="F229" s="87">
        <v>45173</v>
      </c>
      <c r="G229" s="77">
        <v>290816.57354999997</v>
      </c>
      <c r="H229" s="77">
        <v>-0.90468800000000005</v>
      </c>
      <c r="I229" s="77">
        <v>-2.630983589</v>
      </c>
      <c r="J229" s="78">
        <f t="shared" si="3"/>
        <v>7.3435488031544987E-4</v>
      </c>
      <c r="K229" s="78">
        <f>I229/'סכום נכסי הקרן'!$C$42</f>
        <v>-6.0686877532508572E-6</v>
      </c>
    </row>
    <row r="230" spans="2:11">
      <c r="B230" t="s">
        <v>3025</v>
      </c>
      <c r="C230" t="s">
        <v>3026</v>
      </c>
      <c r="D230" t="s">
        <v>2638</v>
      </c>
      <c r="E230" t="s">
        <v>106</v>
      </c>
      <c r="F230" s="87">
        <v>45173</v>
      </c>
      <c r="G230" s="77">
        <v>260204.30265</v>
      </c>
      <c r="H230" s="77">
        <v>-0.90468800000000005</v>
      </c>
      <c r="I230" s="77">
        <v>-2.3540379480000002</v>
      </c>
      <c r="J230" s="78">
        <f t="shared" si="3"/>
        <v>6.5705436658334377E-4</v>
      </c>
      <c r="K230" s="78">
        <f>I230/'סכום נכסי הקרן'!$C$42</f>
        <v>-5.4298785159451562E-6</v>
      </c>
    </row>
    <row r="231" spans="2:11">
      <c r="B231" t="s">
        <v>3027</v>
      </c>
      <c r="C231" t="s">
        <v>3028</v>
      </c>
      <c r="D231" t="s">
        <v>2638</v>
      </c>
      <c r="E231" t="s">
        <v>106</v>
      </c>
      <c r="F231" s="87">
        <v>45173</v>
      </c>
      <c r="G231" s="77">
        <v>107264.121</v>
      </c>
      <c r="H231" s="77">
        <v>-0.86472599999999999</v>
      </c>
      <c r="I231" s="77">
        <v>-0.92754082100000002</v>
      </c>
      <c r="J231" s="78">
        <f t="shared" si="3"/>
        <v>2.5889333990564438E-4</v>
      </c>
      <c r="K231" s="78">
        <f>I231/'סכום נכסי הקרן'!$C$42</f>
        <v>-2.1394871653997787E-6</v>
      </c>
    </row>
    <row r="232" spans="2:11">
      <c r="B232" t="s">
        <v>3027</v>
      </c>
      <c r="C232" t="s">
        <v>3029</v>
      </c>
      <c r="D232" t="s">
        <v>2638</v>
      </c>
      <c r="E232" t="s">
        <v>106</v>
      </c>
      <c r="F232" s="87">
        <v>45173</v>
      </c>
      <c r="G232" s="77">
        <v>91873.198124999995</v>
      </c>
      <c r="H232" s="77">
        <v>-0.86472599999999999</v>
      </c>
      <c r="I232" s="77">
        <v>-0.79445149800000003</v>
      </c>
      <c r="J232" s="78">
        <f t="shared" si="3"/>
        <v>2.2174571410077309E-4</v>
      </c>
      <c r="K232" s="78">
        <f>I232/'סכום נכסי הקרן'!$C$42</f>
        <v>-1.8325002469121819E-6</v>
      </c>
    </row>
    <row r="233" spans="2:11">
      <c r="B233" t="s">
        <v>3030</v>
      </c>
      <c r="C233" t="s">
        <v>3031</v>
      </c>
      <c r="D233" t="s">
        <v>2638</v>
      </c>
      <c r="E233" t="s">
        <v>106</v>
      </c>
      <c r="F233" s="87">
        <v>45195</v>
      </c>
      <c r="G233" s="77">
        <v>252990.93257199999</v>
      </c>
      <c r="H233" s="77">
        <v>-0.72391000000000005</v>
      </c>
      <c r="I233" s="77">
        <v>-1.8314259390000001</v>
      </c>
      <c r="J233" s="78">
        <f t="shared" si="3"/>
        <v>5.1118394727507187E-4</v>
      </c>
      <c r="K233" s="78">
        <f>I233/'סכום נכסי הקרן'!$C$42</f>
        <v>-4.2244095377347688E-6</v>
      </c>
    </row>
    <row r="234" spans="2:11">
      <c r="B234" t="s">
        <v>3032</v>
      </c>
      <c r="C234" t="s">
        <v>3033</v>
      </c>
      <c r="D234" t="s">
        <v>2638</v>
      </c>
      <c r="E234" t="s">
        <v>106</v>
      </c>
      <c r="F234" s="87">
        <v>45173</v>
      </c>
      <c r="G234" s="77">
        <v>153142.21100000001</v>
      </c>
      <c r="H234" s="77">
        <v>-0.85141199999999995</v>
      </c>
      <c r="I234" s="77">
        <v>-1.3038717049999999</v>
      </c>
      <c r="J234" s="78">
        <f t="shared" si="3"/>
        <v>3.6393406400376317E-4</v>
      </c>
      <c r="K234" s="78">
        <f>I234/'סכום נכסי הקרן'!$C$42</f>
        <v>-3.0075407087397895E-6</v>
      </c>
    </row>
    <row r="235" spans="2:11">
      <c r="B235" t="s">
        <v>3034</v>
      </c>
      <c r="C235" t="s">
        <v>3035</v>
      </c>
      <c r="D235" t="s">
        <v>2638</v>
      </c>
      <c r="E235" t="s">
        <v>106</v>
      </c>
      <c r="F235" s="87">
        <v>45195</v>
      </c>
      <c r="G235" s="77">
        <v>168527.58582000004</v>
      </c>
      <c r="H235" s="77">
        <v>-0.68138299999999996</v>
      </c>
      <c r="I235" s="77">
        <v>-1.148318757</v>
      </c>
      <c r="J235" s="78">
        <f t="shared" si="3"/>
        <v>3.2051643609120256E-4</v>
      </c>
      <c r="K235" s="78">
        <f>I235/'סכום נכסי הקרן'!$C$42</f>
        <v>-2.6487386719439347E-6</v>
      </c>
    </row>
    <row r="236" spans="2:11">
      <c r="B236" t="s">
        <v>3034</v>
      </c>
      <c r="C236" t="s">
        <v>3036</v>
      </c>
      <c r="D236" t="s">
        <v>2638</v>
      </c>
      <c r="E236" t="s">
        <v>106</v>
      </c>
      <c r="F236" s="87">
        <v>45195</v>
      </c>
      <c r="G236" s="77">
        <v>53661.797087999999</v>
      </c>
      <c r="H236" s="77">
        <v>-0.68138299999999996</v>
      </c>
      <c r="I236" s="77">
        <v>-0.36564250199999992</v>
      </c>
      <c r="J236" s="78">
        <f t="shared" si="3"/>
        <v>1.0205740427917644E-4</v>
      </c>
      <c r="K236" s="78">
        <f>I236/'סכום נכסי הקרן'!$C$42</f>
        <v>-8.4339947357816896E-7</v>
      </c>
    </row>
    <row r="237" spans="2:11">
      <c r="B237" t="s">
        <v>3037</v>
      </c>
      <c r="C237" t="s">
        <v>3038</v>
      </c>
      <c r="D237" t="s">
        <v>2638</v>
      </c>
      <c r="E237" t="s">
        <v>106</v>
      </c>
      <c r="F237" s="87">
        <v>45187</v>
      </c>
      <c r="G237" s="77">
        <v>61289.226999999999</v>
      </c>
      <c r="H237" s="77">
        <v>-0.70767500000000005</v>
      </c>
      <c r="I237" s="77">
        <v>-0.43372881999999996</v>
      </c>
      <c r="J237" s="78">
        <f t="shared" si="3"/>
        <v>1.2106152126229065E-4</v>
      </c>
      <c r="K237" s="78">
        <f>I237/'סכום נכסי הקרן'!$C$42</f>
        <v>-1.0004489534525733E-6</v>
      </c>
    </row>
    <row r="238" spans="2:11">
      <c r="B238" t="s">
        <v>3039</v>
      </c>
      <c r="C238" t="s">
        <v>3040</v>
      </c>
      <c r="D238" t="s">
        <v>2638</v>
      </c>
      <c r="E238" t="s">
        <v>106</v>
      </c>
      <c r="F238" s="87">
        <v>45195</v>
      </c>
      <c r="G238" s="77">
        <v>321768.44175</v>
      </c>
      <c r="H238" s="77">
        <v>-0.67075700000000005</v>
      </c>
      <c r="I238" s="77">
        <v>-2.1582851700000001</v>
      </c>
      <c r="J238" s="78">
        <f t="shared" si="3"/>
        <v>6.0241624247621276E-4</v>
      </c>
      <c r="K238" s="78">
        <f>I238/'סכום נכסי הקרן'!$C$42</f>
        <v>-4.9783506191235103E-6</v>
      </c>
    </row>
    <row r="239" spans="2:11">
      <c r="B239" t="s">
        <v>3041</v>
      </c>
      <c r="C239" t="s">
        <v>3042</v>
      </c>
      <c r="D239" t="s">
        <v>2638</v>
      </c>
      <c r="E239" t="s">
        <v>106</v>
      </c>
      <c r="F239" s="87">
        <v>45175</v>
      </c>
      <c r="G239" s="77">
        <v>122578.454</v>
      </c>
      <c r="H239" s="77">
        <v>-0.76390400000000003</v>
      </c>
      <c r="I239" s="77">
        <v>-0.9363813379999999</v>
      </c>
      <c r="J239" s="78">
        <f t="shared" si="3"/>
        <v>2.6136088733946518E-4</v>
      </c>
      <c r="K239" s="78">
        <f>I239/'סכום נכסי הקרן'!$C$42</f>
        <v>-2.1598789069045962E-6</v>
      </c>
    </row>
    <row r="240" spans="2:11">
      <c r="B240" t="s">
        <v>3043</v>
      </c>
      <c r="C240" t="s">
        <v>3044</v>
      </c>
      <c r="D240" t="s">
        <v>2638</v>
      </c>
      <c r="E240" t="s">
        <v>106</v>
      </c>
      <c r="F240" s="87">
        <v>45173</v>
      </c>
      <c r="G240" s="77">
        <v>36775.476755999996</v>
      </c>
      <c r="H240" s="77">
        <v>-0.91206900000000002</v>
      </c>
      <c r="I240" s="77">
        <v>-0.33541766600000006</v>
      </c>
      <c r="J240" s="78">
        <f t="shared" si="3"/>
        <v>9.3621108470972524E-5</v>
      </c>
      <c r="K240" s="78">
        <f>I240/'סכום נכסי הקרן'!$C$42</f>
        <v>-7.7368216601148365E-7</v>
      </c>
    </row>
    <row r="241" spans="2:11">
      <c r="B241" t="s">
        <v>3045</v>
      </c>
      <c r="C241" t="s">
        <v>3046</v>
      </c>
      <c r="D241" t="s">
        <v>2638</v>
      </c>
      <c r="E241" t="s">
        <v>106</v>
      </c>
      <c r="F241" s="87">
        <v>45175</v>
      </c>
      <c r="G241" s="77">
        <v>107292.93695800001</v>
      </c>
      <c r="H241" s="77">
        <v>-0.72935300000000003</v>
      </c>
      <c r="I241" s="77">
        <v>-0.78254396299999995</v>
      </c>
      <c r="J241" s="78">
        <f t="shared" si="3"/>
        <v>2.184221067334232E-4</v>
      </c>
      <c r="K241" s="78">
        <f>I241/'סכום נכסי הקרן'!$C$42</f>
        <v>-1.805034050570998E-6</v>
      </c>
    </row>
    <row r="242" spans="2:11">
      <c r="B242" t="s">
        <v>3047</v>
      </c>
      <c r="C242" t="s">
        <v>3048</v>
      </c>
      <c r="D242" t="s">
        <v>2638</v>
      </c>
      <c r="E242" t="s">
        <v>106</v>
      </c>
      <c r="F242" s="87">
        <v>45175</v>
      </c>
      <c r="G242" s="77">
        <v>337268.63280000002</v>
      </c>
      <c r="H242" s="77">
        <v>-0.710758</v>
      </c>
      <c r="I242" s="77">
        <v>-2.39716438</v>
      </c>
      <c r="J242" s="78">
        <f t="shared" si="3"/>
        <v>6.690917300781992E-4</v>
      </c>
      <c r="K242" s="78">
        <f>I242/'סכום נכסי הקרן'!$C$42</f>
        <v>-5.5293549440057666E-6</v>
      </c>
    </row>
    <row r="243" spans="2:11">
      <c r="B243" t="s">
        <v>3049</v>
      </c>
      <c r="C243" t="s">
        <v>3050</v>
      </c>
      <c r="D243" t="s">
        <v>2638</v>
      </c>
      <c r="E243" t="s">
        <v>106</v>
      </c>
      <c r="F243" s="87">
        <v>45187</v>
      </c>
      <c r="G243" s="77">
        <v>218171.70879</v>
      </c>
      <c r="H243" s="77">
        <v>-0.641289</v>
      </c>
      <c r="I243" s="77">
        <v>-1.3991120139999997</v>
      </c>
      <c r="J243" s="78">
        <f t="shared" si="3"/>
        <v>3.9051734867696198E-4</v>
      </c>
      <c r="K243" s="78">
        <f>I243/'סכום נכסי הקרן'!$C$42</f>
        <v>-3.2272242138975731E-6</v>
      </c>
    </row>
    <row r="244" spans="2:11">
      <c r="B244" t="s">
        <v>3049</v>
      </c>
      <c r="C244" t="s">
        <v>3051</v>
      </c>
      <c r="D244" t="s">
        <v>2638</v>
      </c>
      <c r="E244" t="s">
        <v>106</v>
      </c>
      <c r="F244" s="87">
        <v>45187</v>
      </c>
      <c r="G244" s="77">
        <v>153324.138125</v>
      </c>
      <c r="H244" s="77">
        <v>-0.641289</v>
      </c>
      <c r="I244" s="77">
        <v>-0.98325142500000007</v>
      </c>
      <c r="J244" s="78">
        <f t="shared" si="3"/>
        <v>2.7444317233476693E-4</v>
      </c>
      <c r="K244" s="78">
        <f>I244/'סכום נכסי הקרן'!$C$42</f>
        <v>-2.2679905363955332E-6</v>
      </c>
    </row>
    <row r="245" spans="2:11">
      <c r="B245" t="s">
        <v>3052</v>
      </c>
      <c r="C245" t="s">
        <v>3053</v>
      </c>
      <c r="D245" t="s">
        <v>2638</v>
      </c>
      <c r="E245" t="s">
        <v>106</v>
      </c>
      <c r="F245" s="87">
        <v>45175</v>
      </c>
      <c r="G245" s="77">
        <v>383360.88062499999</v>
      </c>
      <c r="H245" s="77">
        <v>-0.68420599999999998</v>
      </c>
      <c r="I245" s="77">
        <v>-2.6229798060000005</v>
      </c>
      <c r="J245" s="78">
        <f t="shared" si="3"/>
        <v>7.3212088040317013E-4</v>
      </c>
      <c r="K245" s="78">
        <f>I245/'סכום נכסי הקרן'!$C$42</f>
        <v>-6.0502260417925069E-6</v>
      </c>
    </row>
    <row r="246" spans="2:11">
      <c r="B246" t="s">
        <v>3054</v>
      </c>
      <c r="C246" t="s">
        <v>3055</v>
      </c>
      <c r="D246" t="s">
        <v>2638</v>
      </c>
      <c r="E246" t="s">
        <v>106</v>
      </c>
      <c r="F246" s="87">
        <v>45187</v>
      </c>
      <c r="G246" s="77">
        <v>214716.05287999997</v>
      </c>
      <c r="H246" s="77">
        <v>-0.61210699999999996</v>
      </c>
      <c r="I246" s="77">
        <v>-1.314292491</v>
      </c>
      <c r="J246" s="78">
        <f t="shared" si="3"/>
        <v>3.6684269296208049E-4</v>
      </c>
      <c r="K246" s="78">
        <f>I246/'סכום נכסי הקרן'!$C$42</f>
        <v>-3.0315775353630543E-6</v>
      </c>
    </row>
    <row r="247" spans="2:11">
      <c r="B247" t="s">
        <v>3056</v>
      </c>
      <c r="C247" t="s">
        <v>3057</v>
      </c>
      <c r="D247" t="s">
        <v>2638</v>
      </c>
      <c r="E247" t="s">
        <v>106</v>
      </c>
      <c r="F247" s="87">
        <v>45175</v>
      </c>
      <c r="G247" s="77">
        <v>422859.10248399997</v>
      </c>
      <c r="H247" s="77">
        <v>-0.64971000000000001</v>
      </c>
      <c r="I247" s="77">
        <v>-2.747358261</v>
      </c>
      <c r="J247" s="78">
        <f t="shared" si="3"/>
        <v>7.6683714614394637E-4</v>
      </c>
      <c r="K247" s="78">
        <f>I247/'סכום נכסי הקרן'!$C$42</f>
        <v>-6.3371202701649663E-6</v>
      </c>
    </row>
    <row r="248" spans="2:11">
      <c r="B248" t="s">
        <v>3058</v>
      </c>
      <c r="C248" t="s">
        <v>3059</v>
      </c>
      <c r="D248" t="s">
        <v>2638</v>
      </c>
      <c r="E248" t="s">
        <v>106</v>
      </c>
      <c r="F248" s="87">
        <v>45180</v>
      </c>
      <c r="G248" s="77">
        <v>385402.50725000002</v>
      </c>
      <c r="H248" s="77">
        <v>-0.13165099999999999</v>
      </c>
      <c r="I248" s="77">
        <v>-0.50738464499999991</v>
      </c>
      <c r="J248" s="78">
        <f t="shared" si="3"/>
        <v>1.4162018790641419E-4</v>
      </c>
      <c r="K248" s="78">
        <f>I248/'סכום נכסי הקרן'!$C$42</f>
        <v>-1.170345187318093E-6</v>
      </c>
    </row>
    <row r="249" spans="2:11">
      <c r="B249" t="s">
        <v>3060</v>
      </c>
      <c r="C249" t="s">
        <v>3061</v>
      </c>
      <c r="D249" t="s">
        <v>2638</v>
      </c>
      <c r="E249" t="s">
        <v>106</v>
      </c>
      <c r="F249" s="87">
        <v>45180</v>
      </c>
      <c r="G249" s="77">
        <v>318749.147535</v>
      </c>
      <c r="H249" s="77">
        <v>-0.12377299999999999</v>
      </c>
      <c r="I249" s="77">
        <v>-0.39452677399999997</v>
      </c>
      <c r="J249" s="78">
        <f t="shared" si="3"/>
        <v>1.101195245433401E-4</v>
      </c>
      <c r="K249" s="78">
        <f>I249/'סכום נכסי הקרן'!$C$42</f>
        <v>-9.1002460513765246E-7</v>
      </c>
    </row>
    <row r="250" spans="2:11">
      <c r="B250" t="s">
        <v>3062</v>
      </c>
      <c r="C250" t="s">
        <v>3063</v>
      </c>
      <c r="D250" t="s">
        <v>2638</v>
      </c>
      <c r="E250" t="s">
        <v>106</v>
      </c>
      <c r="F250" s="87">
        <v>45197</v>
      </c>
      <c r="G250" s="77">
        <v>123484.0468</v>
      </c>
      <c r="H250" s="77">
        <v>-2.4933E-2</v>
      </c>
      <c r="I250" s="77">
        <v>-3.0788538000000001E-2</v>
      </c>
      <c r="J250" s="78">
        <f t="shared" si="3"/>
        <v>8.5936351836657853E-6</v>
      </c>
      <c r="K250" s="78">
        <f>I250/'סכום נכסי הקרן'!$C$42</f>
        <v>-7.1017555670925422E-8</v>
      </c>
    </row>
    <row r="251" spans="2:11">
      <c r="B251" t="s">
        <v>3064</v>
      </c>
      <c r="C251" t="s">
        <v>3065</v>
      </c>
      <c r="D251" t="s">
        <v>2638</v>
      </c>
      <c r="E251" t="s">
        <v>106</v>
      </c>
      <c r="F251" s="87">
        <v>45090</v>
      </c>
      <c r="G251" s="77">
        <v>93365.000549999997</v>
      </c>
      <c r="H251" s="77">
        <v>7.8681419999999997</v>
      </c>
      <c r="I251" s="77">
        <v>7.3460911710000003</v>
      </c>
      <c r="J251" s="78">
        <f t="shared" si="3"/>
        <v>-2.0504262836228918E-3</v>
      </c>
      <c r="K251" s="78">
        <f>I251/'סכום נכסי הקרן'!$C$42</f>
        <v>1.6944664235118479E-5</v>
      </c>
    </row>
    <row r="252" spans="2:11">
      <c r="B252" t="s">
        <v>3066</v>
      </c>
      <c r="C252" t="s">
        <v>3067</v>
      </c>
      <c r="D252" t="s">
        <v>2638</v>
      </c>
      <c r="E252" t="s">
        <v>106</v>
      </c>
      <c r="F252" s="87">
        <v>45090</v>
      </c>
      <c r="G252" s="77">
        <v>93365.000549999997</v>
      </c>
      <c r="H252" s="77">
        <v>7.7434349999999998</v>
      </c>
      <c r="I252" s="77">
        <v>7.229657811</v>
      </c>
      <c r="J252" s="78">
        <f t="shared" si="3"/>
        <v>-2.0179276369171463E-3</v>
      </c>
      <c r="K252" s="78">
        <f>I252/'סכום נכסי הקרן'!$C$42</f>
        <v>1.6676096347102721E-5</v>
      </c>
    </row>
    <row r="253" spans="2:11">
      <c r="B253" t="s">
        <v>3068</v>
      </c>
      <c r="C253" t="s">
        <v>3069</v>
      </c>
      <c r="D253" t="s">
        <v>2638</v>
      </c>
      <c r="E253" t="s">
        <v>106</v>
      </c>
      <c r="F253" s="87">
        <v>45126</v>
      </c>
      <c r="G253" s="77">
        <v>295655.83507500001</v>
      </c>
      <c r="H253" s="77">
        <v>7.376773</v>
      </c>
      <c r="I253" s="77">
        <v>21.809860369999999</v>
      </c>
      <c r="J253" s="78">
        <f t="shared" si="3"/>
        <v>-6.0875246309672146E-3</v>
      </c>
      <c r="K253" s="78">
        <f>I253/'סכום נכסי הקרן'!$C$42</f>
        <v>5.0307129653301006E-5</v>
      </c>
    </row>
    <row r="254" spans="2:11">
      <c r="B254" t="s">
        <v>3070</v>
      </c>
      <c r="C254" t="s">
        <v>3071</v>
      </c>
      <c r="D254" t="s">
        <v>2638</v>
      </c>
      <c r="E254" t="s">
        <v>106</v>
      </c>
      <c r="F254" s="87">
        <v>45089</v>
      </c>
      <c r="G254" s="77">
        <v>155608.33425000001</v>
      </c>
      <c r="H254" s="77">
        <v>7.2556719999999997</v>
      </c>
      <c r="I254" s="77">
        <v>11.290429720000001</v>
      </c>
      <c r="J254" s="78">
        <f t="shared" si="3"/>
        <v>-3.1513621751217235E-3</v>
      </c>
      <c r="K254" s="78">
        <f>I254/'סכום נכסי הקרן'!$C$42</f>
        <v>2.6042766992988458E-5</v>
      </c>
    </row>
    <row r="255" spans="2:11">
      <c r="B255" t="s">
        <v>3072</v>
      </c>
      <c r="C255" t="s">
        <v>3073</v>
      </c>
      <c r="D255" t="s">
        <v>2638</v>
      </c>
      <c r="E255" t="s">
        <v>106</v>
      </c>
      <c r="F255" s="87">
        <v>45089</v>
      </c>
      <c r="G255" s="77">
        <v>248973.33480000001</v>
      </c>
      <c r="H255" s="77">
        <v>7.2692439999999996</v>
      </c>
      <c r="I255" s="77">
        <v>18.098479101000002</v>
      </c>
      <c r="J255" s="78">
        <f t="shared" si="3"/>
        <v>-5.0516113098060559E-3</v>
      </c>
      <c r="K255" s="78">
        <f>I255/'סכום נכסי הקרן'!$C$42</f>
        <v>4.1746371559258441E-5</v>
      </c>
    </row>
    <row r="256" spans="2:11">
      <c r="B256" t="s">
        <v>3074</v>
      </c>
      <c r="C256" t="s">
        <v>3075</v>
      </c>
      <c r="D256" t="s">
        <v>2638</v>
      </c>
      <c r="E256" t="s">
        <v>106</v>
      </c>
      <c r="F256" s="87">
        <v>45089</v>
      </c>
      <c r="G256" s="77">
        <v>124486.66740000001</v>
      </c>
      <c r="H256" s="77">
        <v>7.2692439999999996</v>
      </c>
      <c r="I256" s="77">
        <v>9.0492395499999994</v>
      </c>
      <c r="J256" s="78">
        <f t="shared" si="3"/>
        <v>-2.5258056547634686E-3</v>
      </c>
      <c r="K256" s="78">
        <f>I256/'סכום נכסי הקרן'!$C$42</f>
        <v>2.0873185778475907E-5</v>
      </c>
    </row>
    <row r="257" spans="2:11">
      <c r="B257" t="s">
        <v>3076</v>
      </c>
      <c r="C257" t="s">
        <v>3077</v>
      </c>
      <c r="D257" t="s">
        <v>2638</v>
      </c>
      <c r="E257" t="s">
        <v>106</v>
      </c>
      <c r="F257" s="87">
        <v>45126</v>
      </c>
      <c r="G257" s="77">
        <v>289544.75468100002</v>
      </c>
      <c r="H257" s="77">
        <v>7.1263500000000004</v>
      </c>
      <c r="I257" s="77">
        <v>20.633971760000001</v>
      </c>
      <c r="J257" s="78">
        <f t="shared" si="3"/>
        <v>-5.7593129526157501E-3</v>
      </c>
      <c r="K257" s="78">
        <f>I257/'סכום נכסי הקרן'!$C$42</f>
        <v>4.7594797719141549E-5</v>
      </c>
    </row>
    <row r="258" spans="2:11">
      <c r="B258" t="s">
        <v>3078</v>
      </c>
      <c r="C258" t="s">
        <v>3079</v>
      </c>
      <c r="D258" t="s">
        <v>2638</v>
      </c>
      <c r="E258" t="s">
        <v>106</v>
      </c>
      <c r="F258" s="87">
        <v>45089</v>
      </c>
      <c r="G258" s="77">
        <v>155608.33425000001</v>
      </c>
      <c r="H258" s="77">
        <v>7.2019219999999997</v>
      </c>
      <c r="I258" s="77">
        <v>11.206790421999999</v>
      </c>
      <c r="J258" s="78">
        <f t="shared" si="3"/>
        <v>-3.128016941449702E-3</v>
      </c>
      <c r="K258" s="78">
        <f>I258/'סכום נכסי הקרן'!$C$42</f>
        <v>2.5849842648805821E-5</v>
      </c>
    </row>
    <row r="259" spans="2:11">
      <c r="B259" t="s">
        <v>3080</v>
      </c>
      <c r="C259" t="s">
        <v>3081</v>
      </c>
      <c r="D259" t="s">
        <v>2638</v>
      </c>
      <c r="E259" t="s">
        <v>106</v>
      </c>
      <c r="F259" s="87">
        <v>45089</v>
      </c>
      <c r="G259" s="77">
        <v>79079.283089999997</v>
      </c>
      <c r="H259" s="77">
        <v>7.0829940000000002</v>
      </c>
      <c r="I259" s="77">
        <v>5.6011807520000012</v>
      </c>
      <c r="J259" s="78">
        <f t="shared" si="3"/>
        <v>-1.5633903753552308E-3</v>
      </c>
      <c r="K259" s="78">
        <f>I259/'סכום נכסי הקרן'!$C$42</f>
        <v>1.2919813401924962E-5</v>
      </c>
    </row>
    <row r="260" spans="2:11">
      <c r="B260" t="s">
        <v>3082</v>
      </c>
      <c r="C260" t="s">
        <v>3083</v>
      </c>
      <c r="D260" t="s">
        <v>2638</v>
      </c>
      <c r="E260" t="s">
        <v>106</v>
      </c>
      <c r="F260" s="87">
        <v>45126</v>
      </c>
      <c r="G260" s="77">
        <v>155608.33425000001</v>
      </c>
      <c r="H260" s="77">
        <v>7.0523720000000001</v>
      </c>
      <c r="I260" s="77">
        <v>10.974078664000002</v>
      </c>
      <c r="J260" s="78">
        <f t="shared" si="3"/>
        <v>-3.0630629007218995E-3</v>
      </c>
      <c r="K260" s="78">
        <f>I260/'סכום נכסי הקרן'!$C$42</f>
        <v>2.5313064311716749E-5</v>
      </c>
    </row>
    <row r="261" spans="2:11">
      <c r="B261" t="s">
        <v>3084</v>
      </c>
      <c r="C261" t="s">
        <v>3085</v>
      </c>
      <c r="D261" t="s">
        <v>2638</v>
      </c>
      <c r="E261" t="s">
        <v>106</v>
      </c>
      <c r="F261" s="87">
        <v>45126</v>
      </c>
      <c r="G261" s="77">
        <v>211627.33458</v>
      </c>
      <c r="H261" s="77">
        <v>7.0393819999999998</v>
      </c>
      <c r="I261" s="77">
        <v>14.897255773000001</v>
      </c>
      <c r="J261" s="78">
        <f t="shared" si="3"/>
        <v>-4.1580922533873167E-3</v>
      </c>
      <c r="K261" s="78">
        <f>I261/'סכום נכסי הקרן'!$C$42</f>
        <v>3.4362355601394346E-5</v>
      </c>
    </row>
    <row r="262" spans="2:11">
      <c r="B262" t="s">
        <v>3086</v>
      </c>
      <c r="C262" t="s">
        <v>3087</v>
      </c>
      <c r="D262" t="s">
        <v>2638</v>
      </c>
      <c r="E262" t="s">
        <v>106</v>
      </c>
      <c r="F262" s="87">
        <v>45126</v>
      </c>
      <c r="G262" s="77">
        <v>261422.00154</v>
      </c>
      <c r="H262" s="77">
        <v>7.0393819999999998</v>
      </c>
      <c r="I262" s="77">
        <v>18.402492425000002</v>
      </c>
      <c r="J262" s="78">
        <f t="shared" si="3"/>
        <v>-5.1364669011118068E-3</v>
      </c>
      <c r="K262" s="78">
        <f>I262/'סכום נכסי הקרן'!$C$42</f>
        <v>4.2447615741813428E-5</v>
      </c>
    </row>
    <row r="263" spans="2:11">
      <c r="B263" t="s">
        <v>3088</v>
      </c>
      <c r="C263" t="s">
        <v>3089</v>
      </c>
      <c r="D263" t="s">
        <v>2638</v>
      </c>
      <c r="E263" t="s">
        <v>106</v>
      </c>
      <c r="F263" s="87">
        <v>45089</v>
      </c>
      <c r="G263" s="77">
        <v>124486.66740000001</v>
      </c>
      <c r="H263" s="77">
        <v>6.9371809999999998</v>
      </c>
      <c r="I263" s="77">
        <v>8.6358655449999997</v>
      </c>
      <c r="J263" s="78">
        <f t="shared" si="3"/>
        <v>-2.4104255287769462E-3</v>
      </c>
      <c r="K263" s="78">
        <f>I263/'סכום נכסי הקרן'!$C$42</f>
        <v>1.9919687713286814E-5</v>
      </c>
    </row>
    <row r="264" spans="2:11">
      <c r="B264" t="s">
        <v>3090</v>
      </c>
      <c r="C264" t="s">
        <v>3091</v>
      </c>
      <c r="D264" t="s">
        <v>2638</v>
      </c>
      <c r="E264" t="s">
        <v>106</v>
      </c>
      <c r="F264" s="87">
        <v>45127</v>
      </c>
      <c r="G264" s="77">
        <v>280095.00164999999</v>
      </c>
      <c r="H264" s="77">
        <v>6.8930420000000003</v>
      </c>
      <c r="I264" s="77">
        <v>19.307067079999999</v>
      </c>
      <c r="J264" s="78">
        <f t="shared" si="3"/>
        <v>-5.3889499706703649E-3</v>
      </c>
      <c r="K264" s="78">
        <f>I264/'סכום נכסי הקרן'!$C$42</f>
        <v>4.4534128616181498E-5</v>
      </c>
    </row>
    <row r="265" spans="2:11">
      <c r="B265" t="s">
        <v>3092</v>
      </c>
      <c r="C265" t="s">
        <v>3093</v>
      </c>
      <c r="D265" t="s">
        <v>2638</v>
      </c>
      <c r="E265" t="s">
        <v>106</v>
      </c>
      <c r="F265" s="87">
        <v>45089</v>
      </c>
      <c r="G265" s="77">
        <v>124486.66740000001</v>
      </c>
      <c r="H265" s="77">
        <v>6.9192859999999996</v>
      </c>
      <c r="I265" s="77">
        <v>8.61358903</v>
      </c>
      <c r="J265" s="78">
        <f t="shared" si="3"/>
        <v>-2.4042077524384447E-3</v>
      </c>
      <c r="K265" s="78">
        <f>I265/'סכום נכסי הקרן'!$C$42</f>
        <v>1.9868304187243235E-5</v>
      </c>
    </row>
    <row r="266" spans="2:11">
      <c r="B266" t="s">
        <v>3094</v>
      </c>
      <c r="C266" t="s">
        <v>3095</v>
      </c>
      <c r="D266" t="s">
        <v>2638</v>
      </c>
      <c r="E266" t="s">
        <v>106</v>
      </c>
      <c r="F266" s="87">
        <v>45127</v>
      </c>
      <c r="G266" s="77">
        <v>217851.66795000003</v>
      </c>
      <c r="H266" s="77">
        <v>6.8399419999999997</v>
      </c>
      <c r="I266" s="77">
        <v>14.900927701000001</v>
      </c>
      <c r="J266" s="78">
        <f t="shared" si="3"/>
        <v>-4.1591171545908977E-3</v>
      </c>
      <c r="K266" s="78">
        <f>I266/'סכום נכסי הקרן'!$C$42</f>
        <v>3.4370825355663274E-5</v>
      </c>
    </row>
    <row r="267" spans="2:11">
      <c r="B267" t="s">
        <v>3096</v>
      </c>
      <c r="C267" t="s">
        <v>3097</v>
      </c>
      <c r="D267" t="s">
        <v>2638</v>
      </c>
      <c r="E267" t="s">
        <v>106</v>
      </c>
      <c r="F267" s="87">
        <v>45098</v>
      </c>
      <c r="G267" s="77">
        <v>413918.16910499998</v>
      </c>
      <c r="H267" s="77">
        <v>6.6847599999999998</v>
      </c>
      <c r="I267" s="77">
        <v>27.669434868</v>
      </c>
      <c r="J267" s="78">
        <f t="shared" si="3"/>
        <v>-7.7230373522053451E-3</v>
      </c>
      <c r="K267" s="78">
        <f>I267/'סכום נכסי הקרן'!$C$42</f>
        <v>6.3822960061346042E-5</v>
      </c>
    </row>
    <row r="268" spans="2:11">
      <c r="B268" t="s">
        <v>3098</v>
      </c>
      <c r="C268" t="s">
        <v>3099</v>
      </c>
      <c r="D268" t="s">
        <v>2638</v>
      </c>
      <c r="E268" t="s">
        <v>106</v>
      </c>
      <c r="F268" s="87">
        <v>45098</v>
      </c>
      <c r="G268" s="77">
        <v>155608.33425000001</v>
      </c>
      <c r="H268" s="77">
        <v>6.7402119999999996</v>
      </c>
      <c r="I268" s="77">
        <v>10.488332350999999</v>
      </c>
      <c r="J268" s="78">
        <f t="shared" ref="J268:J331" si="4">I268/$I$11</f>
        <v>-2.9274823607906833E-3</v>
      </c>
      <c r="K268" s="78">
        <f>I268/'סכום נכסי הקרן'!$C$42</f>
        <v>2.4192630602736331E-5</v>
      </c>
    </row>
    <row r="269" spans="2:11">
      <c r="B269" t="s">
        <v>3100</v>
      </c>
      <c r="C269" t="s">
        <v>3101</v>
      </c>
      <c r="D269" t="s">
        <v>2638</v>
      </c>
      <c r="E269" t="s">
        <v>106</v>
      </c>
      <c r="F269" s="87">
        <v>45098</v>
      </c>
      <c r="G269" s="77">
        <v>124486.66740000001</v>
      </c>
      <c r="H269" s="77">
        <v>6.7409829999999999</v>
      </c>
      <c r="I269" s="77">
        <v>8.3916253560000005</v>
      </c>
      <c r="J269" s="78">
        <f t="shared" si="4"/>
        <v>-2.3422536954324862E-3</v>
      </c>
      <c r="K269" s="78">
        <f>I269/'סכום נכסי הקרן'!$C$42</f>
        <v>1.9356317629933561E-5</v>
      </c>
    </row>
    <row r="270" spans="2:11">
      <c r="B270" t="s">
        <v>3102</v>
      </c>
      <c r="C270" t="s">
        <v>3103</v>
      </c>
      <c r="D270" t="s">
        <v>2638</v>
      </c>
      <c r="E270" t="s">
        <v>106</v>
      </c>
      <c r="F270" s="87">
        <v>45097</v>
      </c>
      <c r="G270" s="77">
        <v>248973.33480000001</v>
      </c>
      <c r="H270" s="77">
        <v>6.4184150000000004</v>
      </c>
      <c r="I270" s="77">
        <v>15.980142297</v>
      </c>
      <c r="J270" s="78">
        <f t="shared" si="4"/>
        <v>-4.4603453753953816E-3</v>
      </c>
      <c r="K270" s="78">
        <f>I270/'סכום נכסי הקרן'!$C$42</f>
        <v>3.6860166767467406E-5</v>
      </c>
    </row>
    <row r="271" spans="2:11">
      <c r="B271" t="s">
        <v>3104</v>
      </c>
      <c r="C271" t="s">
        <v>3105</v>
      </c>
      <c r="D271" t="s">
        <v>2638</v>
      </c>
      <c r="E271" t="s">
        <v>106</v>
      </c>
      <c r="F271" s="87">
        <v>45097</v>
      </c>
      <c r="G271" s="77">
        <v>264534.16822499997</v>
      </c>
      <c r="H271" s="77">
        <v>6.4118779999999997</v>
      </c>
      <c r="I271" s="77">
        <v>16.961609219000003</v>
      </c>
      <c r="J271" s="78">
        <f t="shared" si="4"/>
        <v>-4.7342904608198141E-3</v>
      </c>
      <c r="K271" s="78">
        <f>I271/'סכום נכסי הקרן'!$C$42</f>
        <v>3.9124041127864352E-5</v>
      </c>
    </row>
    <row r="272" spans="2:11">
      <c r="B272" t="s">
        <v>3106</v>
      </c>
      <c r="C272" t="s">
        <v>3107</v>
      </c>
      <c r="D272" t="s">
        <v>2638</v>
      </c>
      <c r="E272" t="s">
        <v>106</v>
      </c>
      <c r="F272" s="87">
        <v>45097</v>
      </c>
      <c r="G272" s="77">
        <v>295655.83507500001</v>
      </c>
      <c r="H272" s="77">
        <v>6.4118779999999997</v>
      </c>
      <c r="I272" s="77">
        <v>18.957092657</v>
      </c>
      <c r="J272" s="78">
        <f t="shared" si="4"/>
        <v>-5.2912658092829062E-3</v>
      </c>
      <c r="K272" s="78">
        <f>I272/'סכום נכסי הקרן'!$C$42</f>
        <v>4.3726869496933859E-5</v>
      </c>
    </row>
    <row r="273" spans="2:11">
      <c r="B273" t="s">
        <v>3108</v>
      </c>
      <c r="C273" t="s">
        <v>3109</v>
      </c>
      <c r="D273" t="s">
        <v>2638</v>
      </c>
      <c r="E273" t="s">
        <v>106</v>
      </c>
      <c r="F273" s="87">
        <v>45098</v>
      </c>
      <c r="G273" s="77">
        <v>136257.29430000001</v>
      </c>
      <c r="H273" s="77">
        <v>6.1826660000000002</v>
      </c>
      <c r="I273" s="77">
        <v>8.4243328999999996</v>
      </c>
      <c r="J273" s="78">
        <f t="shared" si="4"/>
        <v>-2.3513829597349902E-3</v>
      </c>
      <c r="K273" s="78">
        <f>I273/'סכום נכסי הקרן'!$C$42</f>
        <v>1.9431761609341715E-5</v>
      </c>
    </row>
    <row r="274" spans="2:11">
      <c r="B274" t="s">
        <v>3110</v>
      </c>
      <c r="C274" t="s">
        <v>3111</v>
      </c>
      <c r="D274" t="s">
        <v>2638</v>
      </c>
      <c r="E274" t="s">
        <v>106</v>
      </c>
      <c r="F274" s="87">
        <v>45050</v>
      </c>
      <c r="G274" s="77">
        <v>186730.00109999999</v>
      </c>
      <c r="H274" s="77">
        <v>5.9883559999999996</v>
      </c>
      <c r="I274" s="77">
        <v>11.182057737000001</v>
      </c>
      <c r="J274" s="78">
        <f t="shared" si="4"/>
        <v>-3.1211136038504137E-3</v>
      </c>
      <c r="K274" s="78">
        <f>I274/'סכום נכסי הקרן'!$C$42</f>
        <v>2.5792793664086935E-5</v>
      </c>
    </row>
    <row r="275" spans="2:11">
      <c r="B275" t="s">
        <v>3112</v>
      </c>
      <c r="C275" t="s">
        <v>3113</v>
      </c>
      <c r="D275" t="s">
        <v>2638</v>
      </c>
      <c r="E275" t="s">
        <v>106</v>
      </c>
      <c r="F275" s="87">
        <v>45050</v>
      </c>
      <c r="G275" s="77">
        <v>108925.83397500002</v>
      </c>
      <c r="H275" s="77">
        <v>5.932658</v>
      </c>
      <c r="I275" s="77">
        <v>6.4621970220000007</v>
      </c>
      <c r="J275" s="78">
        <f t="shared" si="4"/>
        <v>-1.8037155155610008E-3</v>
      </c>
      <c r="K275" s="78">
        <f>I275/'סכום נכסי הקרן'!$C$42</f>
        <v>1.4905853495426561E-5</v>
      </c>
    </row>
    <row r="276" spans="2:11">
      <c r="B276" t="s">
        <v>3114</v>
      </c>
      <c r="C276" t="s">
        <v>3115</v>
      </c>
      <c r="D276" t="s">
        <v>2638</v>
      </c>
      <c r="E276" t="s">
        <v>106</v>
      </c>
      <c r="F276" s="87">
        <v>45105</v>
      </c>
      <c r="G276" s="77">
        <v>595042.83686399995</v>
      </c>
      <c r="H276" s="77">
        <v>5.2849570000000003</v>
      </c>
      <c r="I276" s="77">
        <v>31.447758843999999</v>
      </c>
      <c r="J276" s="78">
        <f t="shared" si="4"/>
        <v>-8.7776355879332513E-3</v>
      </c>
      <c r="K276" s="78">
        <f>I276/'סכום נכסי הקרן'!$C$42</f>
        <v>7.2538129755612534E-5</v>
      </c>
    </row>
    <row r="277" spans="2:11">
      <c r="B277" t="s">
        <v>3116</v>
      </c>
      <c r="C277" t="s">
        <v>3117</v>
      </c>
      <c r="D277" t="s">
        <v>2638</v>
      </c>
      <c r="E277" t="s">
        <v>106</v>
      </c>
      <c r="F277" s="87">
        <v>45131</v>
      </c>
      <c r="G277" s="77">
        <v>158720.50093499999</v>
      </c>
      <c r="H277" s="77">
        <v>4.8554060000000003</v>
      </c>
      <c r="I277" s="77">
        <v>7.7065243179999996</v>
      </c>
      <c r="J277" s="78">
        <f t="shared" si="4"/>
        <v>-2.1510296631473947E-3</v>
      </c>
      <c r="K277" s="78">
        <f>I277/'סכום נכסי הקרן'!$C$42</f>
        <v>1.7776047689659883E-5</v>
      </c>
    </row>
    <row r="278" spans="2:11">
      <c r="B278" t="s">
        <v>3118</v>
      </c>
      <c r="C278" t="s">
        <v>3119</v>
      </c>
      <c r="D278" t="s">
        <v>2638</v>
      </c>
      <c r="E278" t="s">
        <v>106</v>
      </c>
      <c r="F278" s="87">
        <v>45147</v>
      </c>
      <c r="G278" s="77">
        <v>79079.283089999997</v>
      </c>
      <c r="H278" s="77">
        <v>4.0789819999999999</v>
      </c>
      <c r="I278" s="77">
        <v>3.2256293700000005</v>
      </c>
      <c r="J278" s="78">
        <f t="shared" si="4"/>
        <v>-9.0033122207679053E-4</v>
      </c>
      <c r="K278" s="78">
        <f>I278/'סכום נכסי הקרן'!$C$42</f>
        <v>7.440311500265037E-6</v>
      </c>
    </row>
    <row r="279" spans="2:11">
      <c r="B279" t="s">
        <v>3120</v>
      </c>
      <c r="C279" t="s">
        <v>3121</v>
      </c>
      <c r="D279" t="s">
        <v>2638</v>
      </c>
      <c r="E279" t="s">
        <v>106</v>
      </c>
      <c r="F279" s="87">
        <v>45147</v>
      </c>
      <c r="G279" s="77">
        <v>395396.41544999997</v>
      </c>
      <c r="H279" s="77">
        <v>4.0780940000000001</v>
      </c>
      <c r="I279" s="77">
        <v>16.124639439999999</v>
      </c>
      <c r="J279" s="78">
        <f t="shared" si="4"/>
        <v>-4.500677129115678E-3</v>
      </c>
      <c r="K279" s="78">
        <f>I279/'סכום נכסי הקרן'!$C$42</f>
        <v>3.7193467228089871E-5</v>
      </c>
    </row>
    <row r="280" spans="2:11">
      <c r="B280" t="s">
        <v>3122</v>
      </c>
      <c r="C280" t="s">
        <v>3123</v>
      </c>
      <c r="D280" t="s">
        <v>2638</v>
      </c>
      <c r="E280" t="s">
        <v>106</v>
      </c>
      <c r="F280" s="87">
        <v>45082</v>
      </c>
      <c r="G280" s="77">
        <v>427028.12868600001</v>
      </c>
      <c r="H280" s="77">
        <v>3.404795</v>
      </c>
      <c r="I280" s="77">
        <v>14.539431972000001</v>
      </c>
      <c r="J280" s="78">
        <f t="shared" si="4"/>
        <v>-4.0582171893025392E-3</v>
      </c>
      <c r="K280" s="78">
        <f>I280/'סכום נכסי הקרן'!$C$42</f>
        <v>3.3536990924841672E-5</v>
      </c>
    </row>
    <row r="281" spans="2:11">
      <c r="B281" t="s">
        <v>3124</v>
      </c>
      <c r="C281" t="s">
        <v>3125</v>
      </c>
      <c r="D281" t="s">
        <v>2638</v>
      </c>
      <c r="E281" t="s">
        <v>106</v>
      </c>
      <c r="F281" s="87">
        <v>45181</v>
      </c>
      <c r="G281" s="77">
        <v>268096.99507499998</v>
      </c>
      <c r="H281" s="77">
        <v>1.4065369999999999</v>
      </c>
      <c r="I281" s="77">
        <v>3.770882796</v>
      </c>
      <c r="J281" s="78">
        <f t="shared" si="4"/>
        <v>-1.0525212684404049E-3</v>
      </c>
      <c r="K281" s="78">
        <f>I281/'סכום נכסי הקרן'!$C$42</f>
        <v>8.6980056959334968E-6</v>
      </c>
    </row>
    <row r="282" spans="2:11">
      <c r="B282" t="s">
        <v>3126</v>
      </c>
      <c r="C282" t="s">
        <v>3127</v>
      </c>
      <c r="D282" t="s">
        <v>2638</v>
      </c>
      <c r="E282" t="s">
        <v>106</v>
      </c>
      <c r="F282" s="87">
        <v>45189</v>
      </c>
      <c r="G282" s="77">
        <v>237237.84927000001</v>
      </c>
      <c r="H282" s="77">
        <v>1.0168250000000001</v>
      </c>
      <c r="I282" s="77">
        <v>2.4122941150000003</v>
      </c>
      <c r="J282" s="78">
        <f t="shared" si="4"/>
        <v>-6.7331471146872643E-4</v>
      </c>
      <c r="K282" s="78">
        <f>I282/'סכום נכסי הקרן'!$C$42</f>
        <v>5.5642535415828537E-6</v>
      </c>
    </row>
    <row r="283" spans="2:11">
      <c r="B283" t="s">
        <v>3128</v>
      </c>
      <c r="C283" t="s">
        <v>3129</v>
      </c>
      <c r="D283" t="s">
        <v>2638</v>
      </c>
      <c r="E283" t="s">
        <v>106</v>
      </c>
      <c r="F283" s="87">
        <v>45169</v>
      </c>
      <c r="G283" s="77">
        <v>197698.20772499999</v>
      </c>
      <c r="H283" s="77">
        <v>1.2998700000000001</v>
      </c>
      <c r="I283" s="77">
        <v>2.5698198830000001</v>
      </c>
      <c r="J283" s="78">
        <f t="shared" si="4"/>
        <v>-7.1728298895623729E-4</v>
      </c>
      <c r="K283" s="78">
        <f>I283/'סכום נכסי הקרן'!$C$42</f>
        <v>5.9276061307361705E-6</v>
      </c>
    </row>
    <row r="284" spans="2:11">
      <c r="B284" t="s">
        <v>3130</v>
      </c>
      <c r="C284" t="s">
        <v>3131</v>
      </c>
      <c r="D284" t="s">
        <v>2638</v>
      </c>
      <c r="E284" t="s">
        <v>106</v>
      </c>
      <c r="F284" s="87">
        <v>45187</v>
      </c>
      <c r="G284" s="77">
        <v>268078.76967499999</v>
      </c>
      <c r="H284" s="77">
        <v>0.50063000000000002</v>
      </c>
      <c r="I284" s="77">
        <v>1.342081654</v>
      </c>
      <c r="J284" s="78">
        <f t="shared" si="4"/>
        <v>-3.7459914859116632E-4</v>
      </c>
      <c r="K284" s="78">
        <f>I284/'סכום נכסי הקרן'!$C$42</f>
        <v>3.0956766631099102E-6</v>
      </c>
    </row>
    <row r="285" spans="2:11">
      <c r="B285" t="s">
        <v>3132</v>
      </c>
      <c r="C285" t="s">
        <v>3133</v>
      </c>
      <c r="D285" t="s">
        <v>2638</v>
      </c>
      <c r="E285" t="s">
        <v>106</v>
      </c>
      <c r="F285" s="87">
        <v>45173</v>
      </c>
      <c r="G285" s="77">
        <v>148760.70921599999</v>
      </c>
      <c r="H285" s="77">
        <v>0.93317700000000003</v>
      </c>
      <c r="I285" s="77">
        <v>1.388201391</v>
      </c>
      <c r="J285" s="78">
        <f t="shared" si="4"/>
        <v>-3.8747199739433495E-4</v>
      </c>
      <c r="K285" s="78">
        <f>I285/'סכום נכסי הקרן'!$C$42</f>
        <v>3.2020575178918399E-6</v>
      </c>
    </row>
    <row r="286" spans="2:11">
      <c r="B286" t="s">
        <v>3134</v>
      </c>
      <c r="C286" t="s">
        <v>3135</v>
      </c>
      <c r="D286" t="s">
        <v>2638</v>
      </c>
      <c r="E286" t="s">
        <v>106</v>
      </c>
      <c r="F286" s="87">
        <v>45187</v>
      </c>
      <c r="G286" s="77">
        <v>249191.47370200002</v>
      </c>
      <c r="H286" s="77">
        <v>0.53651700000000002</v>
      </c>
      <c r="I286" s="77">
        <v>1.3369556970000003</v>
      </c>
      <c r="J286" s="78">
        <f t="shared" si="4"/>
        <v>-3.731684017195495E-4</v>
      </c>
      <c r="K286" s="78">
        <f>I286/'סכום נכסי הקרן'!$C$42</f>
        <v>3.0838530118337677E-6</v>
      </c>
    </row>
    <row r="287" spans="2:11">
      <c r="B287" t="s">
        <v>3136</v>
      </c>
      <c r="C287" t="s">
        <v>3137</v>
      </c>
      <c r="D287" t="s">
        <v>2638</v>
      </c>
      <c r="E287" t="s">
        <v>106</v>
      </c>
      <c r="F287" s="87">
        <v>45176</v>
      </c>
      <c r="G287" s="77">
        <v>318772.94832000002</v>
      </c>
      <c r="H287" s="77">
        <v>4.2625999999999997E-2</v>
      </c>
      <c r="I287" s="77">
        <v>0.13587948800000002</v>
      </c>
      <c r="J287" s="78">
        <f t="shared" si="4"/>
        <v>-3.7926411082438959E-5</v>
      </c>
      <c r="K287" s="78">
        <f>I287/'סכום נכסי הקרן'!$C$42</f>
        <v>3.1342277777453558E-7</v>
      </c>
    </row>
    <row r="288" spans="2:11" s="93" customFormat="1">
      <c r="B288" s="79" t="s">
        <v>3138</v>
      </c>
      <c r="C288" s="79"/>
      <c r="D288" s="79"/>
      <c r="E288" s="79"/>
      <c r="F288" s="94"/>
      <c r="G288" s="81"/>
      <c r="H288" s="81"/>
      <c r="I288" s="81">
        <f>SUM(I289:I362)</f>
        <v>1054.2536963539999</v>
      </c>
      <c r="J288" s="80">
        <f t="shared" si="4"/>
        <v>-0.2942611843893802</v>
      </c>
      <c r="K288" s="80">
        <f>I288/'סכום נכסי הקרן'!$C$42</f>
        <v>2.431766021890974E-3</v>
      </c>
    </row>
    <row r="289" spans="2:11">
      <c r="B289" t="s">
        <v>3139</v>
      </c>
      <c r="C289" t="s">
        <v>3140</v>
      </c>
      <c r="D289" t="s">
        <v>2638</v>
      </c>
      <c r="E289" t="s">
        <v>120</v>
      </c>
      <c r="F289" s="87">
        <v>45166</v>
      </c>
      <c r="G289" s="77">
        <v>19905.25317</v>
      </c>
      <c r="H289" s="77">
        <v>-0.41484100000000002</v>
      </c>
      <c r="I289" s="77">
        <v>-8.2575121000000001E-2</v>
      </c>
      <c r="J289" s="78">
        <f t="shared" si="4"/>
        <v>2.3048202714953839E-5</v>
      </c>
      <c r="K289" s="78">
        <f>I289/'סכום נכסי הקרן'!$C$42</f>
        <v>-1.9046968883845353E-7</v>
      </c>
    </row>
    <row r="290" spans="2:11">
      <c r="B290" t="s">
        <v>3141</v>
      </c>
      <c r="C290" t="s">
        <v>3142</v>
      </c>
      <c r="D290" t="s">
        <v>2638</v>
      </c>
      <c r="E290" t="s">
        <v>120</v>
      </c>
      <c r="F290" s="87">
        <v>45166</v>
      </c>
      <c r="G290" s="77">
        <v>25876.829120999999</v>
      </c>
      <c r="H290" s="77">
        <v>-0.57118999999999998</v>
      </c>
      <c r="I290" s="77">
        <v>-0.147805819</v>
      </c>
      <c r="J290" s="78">
        <f t="shared" si="4"/>
        <v>4.1255264751737701E-5</v>
      </c>
      <c r="K290" s="78">
        <f>I290/'סכום נכסי הקרן'!$C$42</f>
        <v>-3.4093232940515804E-7</v>
      </c>
    </row>
    <row r="291" spans="2:11">
      <c r="B291" t="s">
        <v>3143</v>
      </c>
      <c r="C291" t="s">
        <v>3144</v>
      </c>
      <c r="D291" t="s">
        <v>2638</v>
      </c>
      <c r="E291" t="s">
        <v>120</v>
      </c>
      <c r="F291" s="87">
        <v>45168</v>
      </c>
      <c r="G291" s="77">
        <v>310029.10693900002</v>
      </c>
      <c r="H291" s="77">
        <v>-1.1856409999999999</v>
      </c>
      <c r="I291" s="77">
        <v>-3.675833656</v>
      </c>
      <c r="J291" s="78">
        <f t="shared" si="4"/>
        <v>1.0259913424763604E-3</v>
      </c>
      <c r="K291" s="78">
        <f>I291/'סכום נכסי הקרן'!$C$42</f>
        <v>-8.4787631456239097E-6</v>
      </c>
    </row>
    <row r="292" spans="2:11">
      <c r="B292" t="s">
        <v>3145</v>
      </c>
      <c r="C292" t="s">
        <v>3146</v>
      </c>
      <c r="D292" t="s">
        <v>2638</v>
      </c>
      <c r="E292" t="s">
        <v>120</v>
      </c>
      <c r="F292" s="87">
        <v>45168</v>
      </c>
      <c r="G292" s="77">
        <v>25876.829120999999</v>
      </c>
      <c r="H292" s="77">
        <v>-1.8423069999999999</v>
      </c>
      <c r="I292" s="77">
        <v>-0.476730716</v>
      </c>
      <c r="J292" s="78">
        <f t="shared" si="4"/>
        <v>1.3306412451775986E-4</v>
      </c>
      <c r="K292" s="78">
        <f>I292/'סכום נכסי הקרן'!$C$42</f>
        <v>-1.0996381238878616E-6</v>
      </c>
    </row>
    <row r="293" spans="2:11">
      <c r="B293" t="s">
        <v>3147</v>
      </c>
      <c r="C293" t="s">
        <v>3148</v>
      </c>
      <c r="D293" t="s">
        <v>2638</v>
      </c>
      <c r="E293" t="s">
        <v>106</v>
      </c>
      <c r="F293" s="87">
        <v>45166</v>
      </c>
      <c r="G293" s="77">
        <v>97664.666221999985</v>
      </c>
      <c r="H293" s="77">
        <v>0.83067599999999997</v>
      </c>
      <c r="I293" s="77">
        <v>0.81127656300000006</v>
      </c>
      <c r="J293" s="78">
        <f t="shared" si="4"/>
        <v>-2.2644189261212248E-4</v>
      </c>
      <c r="K293" s="78">
        <f>I293/'סכום נכסי הקרן'!$C$42</f>
        <v>1.8713093319783335E-6</v>
      </c>
    </row>
    <row r="294" spans="2:11">
      <c r="B294" t="s">
        <v>3149</v>
      </c>
      <c r="C294" t="s">
        <v>3150</v>
      </c>
      <c r="D294" t="s">
        <v>2638</v>
      </c>
      <c r="E294" t="s">
        <v>106</v>
      </c>
      <c r="F294" s="87">
        <v>45167</v>
      </c>
      <c r="G294" s="77">
        <v>69219.543577999997</v>
      </c>
      <c r="H294" s="77">
        <v>1.111299</v>
      </c>
      <c r="I294" s="77">
        <v>0.76923596999999999</v>
      </c>
      <c r="J294" s="78">
        <f t="shared" si="4"/>
        <v>-2.1470760632847451E-4</v>
      </c>
      <c r="K294" s="78">
        <f>I294/'סכום נכסי הקרן'!$C$42</f>
        <v>1.7743375253333989E-6</v>
      </c>
    </row>
    <row r="295" spans="2:11">
      <c r="B295" t="s">
        <v>3151</v>
      </c>
      <c r="C295" t="s">
        <v>2817</v>
      </c>
      <c r="D295" t="s">
        <v>2638</v>
      </c>
      <c r="E295" t="s">
        <v>110</v>
      </c>
      <c r="F295" s="87">
        <v>45197</v>
      </c>
      <c r="G295" s="77">
        <v>12172.5</v>
      </c>
      <c r="H295" s="77">
        <v>5.8082000000000002E-2</v>
      </c>
      <c r="I295" s="77">
        <v>7.0699999999999999E-3</v>
      </c>
      <c r="J295" s="78">
        <f t="shared" si="4"/>
        <v>-1.9733642678491943E-6</v>
      </c>
      <c r="K295" s="78">
        <f>I295/'סכום נכסי הקרן'!$C$42</f>
        <v>1.6307825938128101E-8</v>
      </c>
    </row>
    <row r="296" spans="2:11">
      <c r="B296" t="s">
        <v>3152</v>
      </c>
      <c r="C296" t="s">
        <v>3153</v>
      </c>
      <c r="D296" t="s">
        <v>2638</v>
      </c>
      <c r="E296" t="s">
        <v>110</v>
      </c>
      <c r="F296" s="87">
        <v>45117</v>
      </c>
      <c r="G296" s="77">
        <v>71220.186151000002</v>
      </c>
      <c r="H296" s="77">
        <v>-4.4195580000000003</v>
      </c>
      <c r="I296" s="77">
        <v>-3.1476175050000004</v>
      </c>
      <c r="J296" s="78">
        <f t="shared" si="4"/>
        <v>8.7855670625511088E-4</v>
      </c>
      <c r="K296" s="78">
        <f>I296/'סכום נכסי הקרן'!$C$42</f>
        <v>-7.2603675235282978E-6</v>
      </c>
    </row>
    <row r="297" spans="2:11">
      <c r="B297" t="s">
        <v>3154</v>
      </c>
      <c r="C297" t="s">
        <v>3155</v>
      </c>
      <c r="D297" t="s">
        <v>2638</v>
      </c>
      <c r="E297" t="s">
        <v>113</v>
      </c>
      <c r="F297" s="87">
        <v>45167</v>
      </c>
      <c r="G297" s="77">
        <v>128901.08956399999</v>
      </c>
      <c r="H297" s="77">
        <v>-2.9015240000000002</v>
      </c>
      <c r="I297" s="77">
        <v>-3.7400963390000004</v>
      </c>
      <c r="J297" s="78">
        <f t="shared" si="4"/>
        <v>1.0439282141012996E-3</v>
      </c>
      <c r="K297" s="78">
        <f>I297/'סכום נכסי הקרן'!$C$42</f>
        <v>-8.6269929403454259E-6</v>
      </c>
    </row>
    <row r="298" spans="2:11">
      <c r="B298" t="s">
        <v>3156</v>
      </c>
      <c r="C298" t="s">
        <v>3157</v>
      </c>
      <c r="D298" t="s">
        <v>2638</v>
      </c>
      <c r="E298" t="s">
        <v>106</v>
      </c>
      <c r="F298" s="87">
        <v>45127</v>
      </c>
      <c r="G298" s="77">
        <v>56072.527332999998</v>
      </c>
      <c r="H298" s="77">
        <v>-8.0600310000000004</v>
      </c>
      <c r="I298" s="77">
        <v>-4.5194629900000001</v>
      </c>
      <c r="J298" s="78">
        <f t="shared" si="4"/>
        <v>1.2614634758603793E-3</v>
      </c>
      <c r="K298" s="78">
        <f>I298/'סכום נכסי הקרן'!$C$42</f>
        <v>-1.0424698129382175E-5</v>
      </c>
    </row>
    <row r="299" spans="2:11">
      <c r="B299" t="s">
        <v>3158</v>
      </c>
      <c r="C299" t="s">
        <v>3159</v>
      </c>
      <c r="D299" t="s">
        <v>2638</v>
      </c>
      <c r="E299" t="s">
        <v>106</v>
      </c>
      <c r="F299" s="87">
        <v>45127</v>
      </c>
      <c r="G299" s="77">
        <v>145911.55541900001</v>
      </c>
      <c r="H299" s="77">
        <v>-8.0337359999999993</v>
      </c>
      <c r="I299" s="77">
        <v>-11.722149069999999</v>
      </c>
      <c r="J299" s="78">
        <f t="shared" si="4"/>
        <v>3.2718628171343228E-3</v>
      </c>
      <c r="K299" s="78">
        <f>I299/'סכום נכסי הקרן'!$C$42</f>
        <v>-2.7038580856343731E-5</v>
      </c>
    </row>
    <row r="300" spans="2:11">
      <c r="B300" t="s">
        <v>3160</v>
      </c>
      <c r="C300" t="s">
        <v>3161</v>
      </c>
      <c r="D300" t="s">
        <v>2638</v>
      </c>
      <c r="E300" t="s">
        <v>106</v>
      </c>
      <c r="F300" s="87">
        <v>45127</v>
      </c>
      <c r="G300" s="77">
        <v>127278.383604</v>
      </c>
      <c r="H300" s="77">
        <v>-8.0273629999999994</v>
      </c>
      <c r="I300" s="77">
        <v>-10.217098316</v>
      </c>
      <c r="J300" s="78">
        <f t="shared" si="4"/>
        <v>2.8517760591084264E-3</v>
      </c>
      <c r="K300" s="78">
        <f>I300/'סכום נכסי הקרן'!$C$42</f>
        <v>-2.3566995888270119E-5</v>
      </c>
    </row>
    <row r="301" spans="2:11">
      <c r="B301" t="s">
        <v>3162</v>
      </c>
      <c r="C301" t="s">
        <v>3163</v>
      </c>
      <c r="D301" t="s">
        <v>2638</v>
      </c>
      <c r="E301" t="s">
        <v>106</v>
      </c>
      <c r="F301" s="87">
        <v>45168</v>
      </c>
      <c r="G301" s="77">
        <v>41689.611400000002</v>
      </c>
      <c r="H301" s="77">
        <v>-2.4545110000000001</v>
      </c>
      <c r="I301" s="77">
        <v>-1.0232761770000001</v>
      </c>
      <c r="J301" s="78">
        <f t="shared" si="4"/>
        <v>2.8561480110793889E-4</v>
      </c>
      <c r="K301" s="78">
        <f>I301/'סכום נכסי הקרן'!$C$42</f>
        <v>-2.3603125574468406E-6</v>
      </c>
    </row>
    <row r="302" spans="2:11">
      <c r="B302" t="s">
        <v>3164</v>
      </c>
      <c r="C302" t="s">
        <v>3165</v>
      </c>
      <c r="D302" t="s">
        <v>2638</v>
      </c>
      <c r="E302" t="s">
        <v>106</v>
      </c>
      <c r="F302" s="87">
        <v>45166</v>
      </c>
      <c r="G302" s="77">
        <v>83379.222800000003</v>
      </c>
      <c r="H302" s="77">
        <v>-2.3915009999999999</v>
      </c>
      <c r="I302" s="77">
        <v>-1.9940149700000001</v>
      </c>
      <c r="J302" s="78">
        <f t="shared" si="4"/>
        <v>5.5656547261023813E-4</v>
      </c>
      <c r="K302" s="78">
        <f>I302/'סכום נכסי הקרן'!$C$42</f>
        <v>-4.599441166730089E-6</v>
      </c>
    </row>
    <row r="303" spans="2:11">
      <c r="B303" t="s">
        <v>3166</v>
      </c>
      <c r="C303" t="s">
        <v>3167</v>
      </c>
      <c r="D303" t="s">
        <v>2638</v>
      </c>
      <c r="E303" t="s">
        <v>106</v>
      </c>
      <c r="F303" s="87">
        <v>45166</v>
      </c>
      <c r="G303" s="77">
        <v>25013.76684</v>
      </c>
      <c r="H303" s="77">
        <v>-2.354304</v>
      </c>
      <c r="I303" s="77">
        <v>-0.58890015700000009</v>
      </c>
      <c r="J303" s="78">
        <f t="shared" si="4"/>
        <v>1.6437263467532968E-4</v>
      </c>
      <c r="K303" s="78">
        <f>I303/'סכום נכסי הקרן'!$C$42</f>
        <v>-1.358370757467088E-6</v>
      </c>
    </row>
    <row r="304" spans="2:11">
      <c r="B304" t="s">
        <v>3168</v>
      </c>
      <c r="C304" t="s">
        <v>3169</v>
      </c>
      <c r="D304" t="s">
        <v>2638</v>
      </c>
      <c r="E304" t="s">
        <v>106</v>
      </c>
      <c r="F304" s="87">
        <v>45168</v>
      </c>
      <c r="G304" s="77">
        <v>33351.689120000003</v>
      </c>
      <c r="H304" s="77">
        <v>-2.3507289999999998</v>
      </c>
      <c r="I304" s="77">
        <v>-0.78400782200000008</v>
      </c>
      <c r="J304" s="78">
        <f t="shared" si="4"/>
        <v>2.1883069613141043E-4</v>
      </c>
      <c r="K304" s="78">
        <f>I304/'סכום נכסי הקרן'!$C$42</f>
        <v>-1.8084106216841472E-6</v>
      </c>
    </row>
    <row r="305" spans="2:11">
      <c r="B305" t="s">
        <v>3170</v>
      </c>
      <c r="C305" t="s">
        <v>3171</v>
      </c>
      <c r="D305" t="s">
        <v>2638</v>
      </c>
      <c r="E305" t="s">
        <v>106</v>
      </c>
      <c r="F305" s="87">
        <v>45189</v>
      </c>
      <c r="G305" s="77">
        <v>31267.208549999999</v>
      </c>
      <c r="H305" s="77">
        <v>-0.92649800000000004</v>
      </c>
      <c r="I305" s="77">
        <v>-0.28969009699999998</v>
      </c>
      <c r="J305" s="78">
        <f t="shared" si="4"/>
        <v>8.0857720816063239E-5</v>
      </c>
      <c r="K305" s="78">
        <f>I305/'סכום נכסי הקרן'!$C$42</f>
        <v>-6.6820589503188763E-7</v>
      </c>
    </row>
    <row r="306" spans="2:11">
      <c r="B306" t="s">
        <v>3172</v>
      </c>
      <c r="C306" t="s">
        <v>3173</v>
      </c>
      <c r="D306" t="s">
        <v>2638</v>
      </c>
      <c r="E306" t="s">
        <v>106</v>
      </c>
      <c r="F306" s="87">
        <v>45189</v>
      </c>
      <c r="G306" s="77">
        <v>31267.208549999999</v>
      </c>
      <c r="H306" s="77">
        <v>-0.88827400000000001</v>
      </c>
      <c r="I306" s="77">
        <v>-0.27773837400000001</v>
      </c>
      <c r="J306" s="78">
        <f t="shared" si="4"/>
        <v>7.7521779782480305E-5</v>
      </c>
      <c r="K306" s="78">
        <f>I306/'סכום נכסי הקרן'!$C$42</f>
        <v>-6.4063777362527916E-7</v>
      </c>
    </row>
    <row r="307" spans="2:11">
      <c r="B307" t="s">
        <v>3174</v>
      </c>
      <c r="C307" t="s">
        <v>3175</v>
      </c>
      <c r="D307" t="s">
        <v>2638</v>
      </c>
      <c r="E307" t="s">
        <v>106</v>
      </c>
      <c r="F307" s="87">
        <v>45195</v>
      </c>
      <c r="G307" s="77">
        <v>31267.208549999999</v>
      </c>
      <c r="H307" s="77">
        <v>-0.216803</v>
      </c>
      <c r="I307" s="77">
        <v>-6.7788287000000003E-2</v>
      </c>
      <c r="J307" s="78">
        <f t="shared" si="4"/>
        <v>1.8920931166125328E-5</v>
      </c>
      <c r="K307" s="78">
        <f>I307/'סכום נכסי הקרן'!$C$42</f>
        <v>-1.5636203465910495E-7</v>
      </c>
    </row>
    <row r="308" spans="2:11">
      <c r="B308" t="s">
        <v>3176</v>
      </c>
      <c r="C308" t="s">
        <v>3177</v>
      </c>
      <c r="D308" t="s">
        <v>2638</v>
      </c>
      <c r="E308" t="s">
        <v>106</v>
      </c>
      <c r="F308" s="87">
        <v>45196</v>
      </c>
      <c r="G308" s="77">
        <v>31267.208549999999</v>
      </c>
      <c r="H308" s="77">
        <v>7.5056999999999999E-2</v>
      </c>
      <c r="I308" s="77">
        <v>2.3468323999999999E-2</v>
      </c>
      <c r="J308" s="78">
        <f t="shared" si="4"/>
        <v>-6.5504316842867996E-6</v>
      </c>
      <c r="K308" s="78">
        <f>I308/'סכום נכסי הקרן'!$C$42</f>
        <v>5.4132580318471601E-8</v>
      </c>
    </row>
    <row r="309" spans="2:11">
      <c r="B309" t="s">
        <v>3178</v>
      </c>
      <c r="C309" t="s">
        <v>3179</v>
      </c>
      <c r="D309" t="s">
        <v>2638</v>
      </c>
      <c r="E309" t="s">
        <v>120</v>
      </c>
      <c r="F309" s="87">
        <v>45176</v>
      </c>
      <c r="G309" s="77">
        <v>49790.776751999998</v>
      </c>
      <c r="H309" s="77">
        <v>-0.34638600000000003</v>
      </c>
      <c r="I309" s="77">
        <v>-0.172468499</v>
      </c>
      <c r="J309" s="78">
        <f t="shared" si="4"/>
        <v>4.8139062695358488E-5</v>
      </c>
      <c r="K309" s="78">
        <f>I309/'סכום נכסי הקרן'!$C$42</f>
        <v>-3.9781983896778225E-7</v>
      </c>
    </row>
    <row r="310" spans="2:11">
      <c r="B310" t="s">
        <v>3180</v>
      </c>
      <c r="C310" t="s">
        <v>3181</v>
      </c>
      <c r="D310" t="s">
        <v>2638</v>
      </c>
      <c r="E310" t="s">
        <v>120</v>
      </c>
      <c r="F310" s="87">
        <v>45161</v>
      </c>
      <c r="G310" s="77">
        <v>284209.55987699999</v>
      </c>
      <c r="H310" s="77">
        <v>0.42846499999999998</v>
      </c>
      <c r="I310" s="77">
        <v>1.2177387850000001</v>
      </c>
      <c r="J310" s="78">
        <f t="shared" si="4"/>
        <v>-3.398928155435775E-4</v>
      </c>
      <c r="K310" s="78">
        <f>I310/'סכום נכסי הקרן'!$C$42</f>
        <v>2.8088645182302123E-6</v>
      </c>
    </row>
    <row r="311" spans="2:11">
      <c r="B311" t="s">
        <v>3182</v>
      </c>
      <c r="C311" t="s">
        <v>3183</v>
      </c>
      <c r="D311" t="s">
        <v>2638</v>
      </c>
      <c r="E311" t="s">
        <v>120</v>
      </c>
      <c r="F311" s="87">
        <v>45180</v>
      </c>
      <c r="G311" s="77">
        <v>26150.945342000003</v>
      </c>
      <c r="H311" s="77">
        <v>0.65029300000000001</v>
      </c>
      <c r="I311" s="77">
        <v>0.170057811</v>
      </c>
      <c r="J311" s="78">
        <f t="shared" si="4"/>
        <v>-4.7466196279498117E-5</v>
      </c>
      <c r="K311" s="78">
        <f>I311/'סכום נכסי הקרן'!$C$42</f>
        <v>3.9225929012830078E-7</v>
      </c>
    </row>
    <row r="312" spans="2:11">
      <c r="B312" t="s">
        <v>3184</v>
      </c>
      <c r="C312" t="s">
        <v>3185</v>
      </c>
      <c r="D312" t="s">
        <v>2638</v>
      </c>
      <c r="E312" t="s">
        <v>120</v>
      </c>
      <c r="F312" s="87">
        <v>45127</v>
      </c>
      <c r="G312" s="77">
        <v>1010563.76</v>
      </c>
      <c r="H312" s="77">
        <v>6.5191499999999998</v>
      </c>
      <c r="I312" s="77">
        <v>65.880169999999993</v>
      </c>
      <c r="J312" s="78">
        <f t="shared" si="4"/>
        <v>-1.8388341363200913E-2</v>
      </c>
      <c r="K312" s="78">
        <f>I312/'סכום נכסי הקרן'!$C$42</f>
        <v>1.5196072774176643E-4</v>
      </c>
    </row>
    <row r="313" spans="2:11">
      <c r="B313" t="s">
        <v>3184</v>
      </c>
      <c r="C313" t="s">
        <v>3186</v>
      </c>
      <c r="D313" t="s">
        <v>2638</v>
      </c>
      <c r="E313" t="s">
        <v>120</v>
      </c>
      <c r="F313" s="87">
        <v>45127</v>
      </c>
      <c r="G313" s="77">
        <v>332983.52071700001</v>
      </c>
      <c r="H313" s="77">
        <v>6.5191499999999998</v>
      </c>
      <c r="I313" s="77">
        <v>21.707694737999997</v>
      </c>
      <c r="J313" s="78">
        <f t="shared" si="4"/>
        <v>-6.0590083639812126E-3</v>
      </c>
      <c r="K313" s="78">
        <f>I313/'סכום נכסי הקרן'!$C$42</f>
        <v>5.0071472037528039E-5</v>
      </c>
    </row>
    <row r="314" spans="2:11">
      <c r="B314" t="s">
        <v>3187</v>
      </c>
      <c r="C314" t="s">
        <v>3188</v>
      </c>
      <c r="D314" t="s">
        <v>2638</v>
      </c>
      <c r="E314" t="s">
        <v>106</v>
      </c>
      <c r="F314" s="87">
        <v>45127</v>
      </c>
      <c r="G314" s="77">
        <v>228925.35249899997</v>
      </c>
      <c r="H314" s="77">
        <v>2.6752400000000001</v>
      </c>
      <c r="I314" s="77">
        <v>6.1243015329999997</v>
      </c>
      <c r="J314" s="78">
        <f t="shared" si="4"/>
        <v>-1.709402802087163E-3</v>
      </c>
      <c r="K314" s="78">
        <f>I314/'סכום נכסי הקרן'!$C$42</f>
        <v>1.4126455925427877E-5</v>
      </c>
    </row>
    <row r="315" spans="2:11">
      <c r="B315" t="s">
        <v>3189</v>
      </c>
      <c r="C315" t="s">
        <v>3190</v>
      </c>
      <c r="D315" t="s">
        <v>2638</v>
      </c>
      <c r="E315" t="s">
        <v>106</v>
      </c>
      <c r="F315" s="87">
        <v>45127</v>
      </c>
      <c r="G315" s="77">
        <v>95051.934750999993</v>
      </c>
      <c r="H315" s="77">
        <v>2.6529829999999999</v>
      </c>
      <c r="I315" s="77">
        <v>2.52171177</v>
      </c>
      <c r="J315" s="78">
        <f t="shared" si="4"/>
        <v>-7.0385514861849303E-4</v>
      </c>
      <c r="K315" s="78">
        <f>I315/'סכום נכסי הקרן'!$C$42</f>
        <v>5.8166388417664675E-6</v>
      </c>
    </row>
    <row r="316" spans="2:11">
      <c r="B316" t="s">
        <v>3191</v>
      </c>
      <c r="C316" t="s">
        <v>3192</v>
      </c>
      <c r="D316" t="s">
        <v>2638</v>
      </c>
      <c r="E316" t="s">
        <v>106</v>
      </c>
      <c r="F316" s="87">
        <v>45127</v>
      </c>
      <c r="G316" s="77">
        <v>71263.920794999998</v>
      </c>
      <c r="H316" s="77">
        <v>2.6188570000000002</v>
      </c>
      <c r="I316" s="77">
        <v>1.8662998729999998</v>
      </c>
      <c r="J316" s="78">
        <f t="shared" si="4"/>
        <v>-5.209178900240013E-4</v>
      </c>
      <c r="K316" s="78">
        <f>I316/'סכום נכסי הקרן'!$C$42</f>
        <v>4.3048505625508595E-6</v>
      </c>
    </row>
    <row r="317" spans="2:11">
      <c r="B317" t="s">
        <v>3193</v>
      </c>
      <c r="C317" t="s">
        <v>2887</v>
      </c>
      <c r="D317" t="s">
        <v>2638</v>
      </c>
      <c r="E317" t="s">
        <v>110</v>
      </c>
      <c r="F317" s="87">
        <v>45196</v>
      </c>
      <c r="G317" s="77">
        <v>57283.51</v>
      </c>
      <c r="H317" s="77">
        <v>0.15685099999999999</v>
      </c>
      <c r="I317" s="77">
        <v>8.9849999999999999E-2</v>
      </c>
      <c r="J317" s="78">
        <f t="shared" si="4"/>
        <v>-2.507875239975249E-5</v>
      </c>
      <c r="K317" s="78">
        <f>I317/'סכום נכסי הקרן'!$C$42</f>
        <v>2.0725009342868597E-7</v>
      </c>
    </row>
    <row r="318" spans="2:11">
      <c r="B318" t="s">
        <v>3194</v>
      </c>
      <c r="C318" t="s">
        <v>3195</v>
      </c>
      <c r="D318" t="s">
        <v>2638</v>
      </c>
      <c r="E318" t="s">
        <v>110</v>
      </c>
      <c r="F318" s="87">
        <v>45195</v>
      </c>
      <c r="G318" s="77">
        <v>66398.076224000004</v>
      </c>
      <c r="H318" s="77">
        <v>0.410551</v>
      </c>
      <c r="I318" s="77">
        <v>0.272597914</v>
      </c>
      <c r="J318" s="78">
        <f t="shared" si="4"/>
        <v>-7.6086984862493306E-5</v>
      </c>
      <c r="K318" s="78">
        <f>I318/'סכום נכסי הקרן'!$C$42</f>
        <v>6.2878066939304286E-7</v>
      </c>
    </row>
    <row r="319" spans="2:11">
      <c r="B319" t="s">
        <v>3196</v>
      </c>
      <c r="C319" t="s">
        <v>3197</v>
      </c>
      <c r="D319" t="s">
        <v>2638</v>
      </c>
      <c r="E319" t="s">
        <v>110</v>
      </c>
      <c r="F319" s="87">
        <v>45195</v>
      </c>
      <c r="G319" s="77">
        <v>66413.637057999993</v>
      </c>
      <c r="H319" s="77">
        <v>0.43388500000000002</v>
      </c>
      <c r="I319" s="77">
        <v>0.28815874800000002</v>
      </c>
      <c r="J319" s="78">
        <f t="shared" si="4"/>
        <v>-8.043029374418112E-5</v>
      </c>
      <c r="K319" s="78">
        <f>I319/'סכום נכסי הקרן'!$C$42</f>
        <v>6.6467364991979063E-7</v>
      </c>
    </row>
    <row r="320" spans="2:11">
      <c r="B320" t="s">
        <v>3198</v>
      </c>
      <c r="C320" t="s">
        <v>3199</v>
      </c>
      <c r="D320" t="s">
        <v>2638</v>
      </c>
      <c r="E320" t="s">
        <v>110</v>
      </c>
      <c r="F320" s="87">
        <v>45078</v>
      </c>
      <c r="G320" s="77">
        <v>328141.25336600002</v>
      </c>
      <c r="H320" s="77">
        <v>1.853596</v>
      </c>
      <c r="I320" s="77">
        <v>6.0824121169999996</v>
      </c>
      <c r="J320" s="78">
        <f t="shared" si="4"/>
        <v>-1.697710712025569E-3</v>
      </c>
      <c r="K320" s="78">
        <f>I320/'סכום נכסי הקרן'!$C$42</f>
        <v>1.4029832827156613E-5</v>
      </c>
    </row>
    <row r="321" spans="2:11">
      <c r="B321" t="s">
        <v>3198</v>
      </c>
      <c r="C321" t="s">
        <v>3200</v>
      </c>
      <c r="D321" t="s">
        <v>2638</v>
      </c>
      <c r="E321" t="s">
        <v>110</v>
      </c>
      <c r="F321" s="87">
        <v>45078</v>
      </c>
      <c r="G321" s="77">
        <v>246736.06196200001</v>
      </c>
      <c r="H321" s="77">
        <v>1.853596</v>
      </c>
      <c r="I321" s="77">
        <v>4.5734890090000002</v>
      </c>
      <c r="J321" s="78">
        <f t="shared" si="4"/>
        <v>-1.2765431102916016E-3</v>
      </c>
      <c r="K321" s="78">
        <f>I321/'סכום נכסי הקרן'!$C$42</f>
        <v>1.0549315797555019E-5</v>
      </c>
    </row>
    <row r="322" spans="2:11">
      <c r="B322" t="s">
        <v>3201</v>
      </c>
      <c r="C322" t="s">
        <v>3202</v>
      </c>
      <c r="D322" t="s">
        <v>2638</v>
      </c>
      <c r="E322" t="s">
        <v>110</v>
      </c>
      <c r="F322" s="87">
        <v>45078</v>
      </c>
      <c r="G322" s="77">
        <v>83709.503410000005</v>
      </c>
      <c r="H322" s="77">
        <v>1.853596</v>
      </c>
      <c r="I322" s="77">
        <v>1.551635742</v>
      </c>
      <c r="J322" s="78">
        <f t="shared" si="4"/>
        <v>-4.3308946675819964E-4</v>
      </c>
      <c r="K322" s="78">
        <f>I322/'סכום נכסי הקרן'!$C$42</f>
        <v>3.579038981600317E-6</v>
      </c>
    </row>
    <row r="323" spans="2:11">
      <c r="B323" t="s">
        <v>3203</v>
      </c>
      <c r="C323" t="s">
        <v>3204</v>
      </c>
      <c r="D323" t="s">
        <v>2638</v>
      </c>
      <c r="E323" t="s">
        <v>110</v>
      </c>
      <c r="F323" s="87">
        <v>45181</v>
      </c>
      <c r="G323" s="77">
        <v>185093.779465</v>
      </c>
      <c r="H323" s="77">
        <v>1.755172</v>
      </c>
      <c r="I323" s="77">
        <v>3.2487141179999997</v>
      </c>
      <c r="J323" s="78">
        <f t="shared" si="4"/>
        <v>-9.0677459079468331E-4</v>
      </c>
      <c r="K323" s="78">
        <f>I323/'סכום נכסי הקרן'!$C$42</f>
        <v>7.4935593152876029E-6</v>
      </c>
    </row>
    <row r="324" spans="2:11">
      <c r="B324" t="s">
        <v>3205</v>
      </c>
      <c r="C324" t="s">
        <v>3206</v>
      </c>
      <c r="D324" t="s">
        <v>2638</v>
      </c>
      <c r="E324" t="s">
        <v>110</v>
      </c>
      <c r="F324" s="87">
        <v>45181</v>
      </c>
      <c r="G324" s="77">
        <v>67319.277562999996</v>
      </c>
      <c r="H324" s="77">
        <v>1.773339</v>
      </c>
      <c r="I324" s="77">
        <v>1.1937992529999999</v>
      </c>
      <c r="J324" s="78">
        <f t="shared" si="4"/>
        <v>-3.3321086122422346E-4</v>
      </c>
      <c r="K324" s="78">
        <f>I324/'סכום נכסי הקרן'!$C$42</f>
        <v>2.7536450386126376E-6</v>
      </c>
    </row>
    <row r="325" spans="2:11">
      <c r="B325" t="s">
        <v>3207</v>
      </c>
      <c r="C325" t="s">
        <v>3208</v>
      </c>
      <c r="D325" t="s">
        <v>2638</v>
      </c>
      <c r="E325" t="s">
        <v>110</v>
      </c>
      <c r="F325" s="87">
        <v>45176</v>
      </c>
      <c r="G325" s="77">
        <v>302950.75378500001</v>
      </c>
      <c r="H325" s="77">
        <v>1.713722</v>
      </c>
      <c r="I325" s="77">
        <v>5.1917342360000003</v>
      </c>
      <c r="J325" s="78">
        <f t="shared" si="4"/>
        <v>-1.4491064822477705E-3</v>
      </c>
      <c r="K325" s="78">
        <f>I325/'סכום נכסי הקרן'!$C$42</f>
        <v>1.1975374573933307E-5</v>
      </c>
    </row>
    <row r="326" spans="2:11">
      <c r="B326" t="s">
        <v>3209</v>
      </c>
      <c r="C326" t="s">
        <v>3210</v>
      </c>
      <c r="D326" t="s">
        <v>2638</v>
      </c>
      <c r="E326" t="s">
        <v>110</v>
      </c>
      <c r="F326" s="87">
        <v>45181</v>
      </c>
      <c r="G326" s="77">
        <v>496109.418015</v>
      </c>
      <c r="H326" s="77">
        <v>1.782421</v>
      </c>
      <c r="I326" s="77">
        <v>8.8427562780000013</v>
      </c>
      <c r="J326" s="78">
        <f t="shared" si="4"/>
        <v>-2.468172456620133E-3</v>
      </c>
      <c r="K326" s="78">
        <f>I326/'סכום נכסי הקרן'!$C$42</f>
        <v>2.0396906675376737E-5</v>
      </c>
    </row>
    <row r="327" spans="2:11">
      <c r="B327" t="s">
        <v>3209</v>
      </c>
      <c r="C327" t="s">
        <v>3211</v>
      </c>
      <c r="D327" t="s">
        <v>2638</v>
      </c>
      <c r="E327" t="s">
        <v>110</v>
      </c>
      <c r="F327" s="87">
        <v>45181</v>
      </c>
      <c r="G327" s="77">
        <v>14267.366056999999</v>
      </c>
      <c r="H327" s="77">
        <v>1.7824199999999999</v>
      </c>
      <c r="I327" s="77">
        <v>0.25430445299999999</v>
      </c>
      <c r="J327" s="78">
        <f t="shared" si="4"/>
        <v>-7.0980950594785695E-5</v>
      </c>
      <c r="K327" s="78">
        <f>I327/'סכום נכסי הקרן'!$C$42</f>
        <v>5.8658454806433923E-7</v>
      </c>
    </row>
    <row r="328" spans="2:11">
      <c r="B328" t="s">
        <v>3212</v>
      </c>
      <c r="C328" t="s">
        <v>3213</v>
      </c>
      <c r="D328" t="s">
        <v>2638</v>
      </c>
      <c r="E328" t="s">
        <v>110</v>
      </c>
      <c r="F328" s="87">
        <v>45176</v>
      </c>
      <c r="G328" s="77">
        <v>95766.973910000001</v>
      </c>
      <c r="H328" s="77">
        <v>1.7318929999999999</v>
      </c>
      <c r="I328" s="77">
        <v>1.6585815620000002</v>
      </c>
      <c r="J328" s="78">
        <f t="shared" si="4"/>
        <v>-4.6293997026369214E-4</v>
      </c>
      <c r="K328" s="78">
        <f>I328/'סכום נכסי הקרן'!$C$42</f>
        <v>3.8257226898563826E-6</v>
      </c>
    </row>
    <row r="329" spans="2:11">
      <c r="B329" t="s">
        <v>3214</v>
      </c>
      <c r="C329" t="s">
        <v>3215</v>
      </c>
      <c r="D329" t="s">
        <v>2638</v>
      </c>
      <c r="E329" t="s">
        <v>110</v>
      </c>
      <c r="F329" s="87">
        <v>45176</v>
      </c>
      <c r="G329" s="77">
        <v>213869.92111699999</v>
      </c>
      <c r="H329" s="77">
        <v>1.7318929999999999</v>
      </c>
      <c r="I329" s="77">
        <v>3.7039983000000003</v>
      </c>
      <c r="J329" s="78">
        <f t="shared" si="4"/>
        <v>-1.033852601611621E-3</v>
      </c>
      <c r="K329" s="78">
        <f>I329/'סכום נכסי הקרן'!$C$42</f>
        <v>8.5437283665519654E-6</v>
      </c>
    </row>
    <row r="330" spans="2:11">
      <c r="B330" t="s">
        <v>3216</v>
      </c>
      <c r="C330" t="s">
        <v>3217</v>
      </c>
      <c r="D330" t="s">
        <v>2638</v>
      </c>
      <c r="E330" t="s">
        <v>110</v>
      </c>
      <c r="F330" s="87">
        <v>45175</v>
      </c>
      <c r="G330" s="77">
        <v>188407.34091299999</v>
      </c>
      <c r="H330" s="77">
        <v>1.9286909999999999</v>
      </c>
      <c r="I330" s="77">
        <v>3.6337954150000003</v>
      </c>
      <c r="J330" s="78">
        <f t="shared" si="4"/>
        <v>-1.014257712678251E-3</v>
      </c>
      <c r="K330" s="78">
        <f>I330/'סכום נכסי הקרן'!$C$42</f>
        <v>8.3817967641567151E-6</v>
      </c>
    </row>
    <row r="331" spans="2:11">
      <c r="B331" t="s">
        <v>3218</v>
      </c>
      <c r="C331" t="s">
        <v>3219</v>
      </c>
      <c r="D331" t="s">
        <v>2638</v>
      </c>
      <c r="E331" t="s">
        <v>110</v>
      </c>
      <c r="F331" s="87">
        <v>45183</v>
      </c>
      <c r="G331" s="77">
        <v>480829.65946699999</v>
      </c>
      <c r="H331" s="77">
        <v>1.849523</v>
      </c>
      <c r="I331" s="77">
        <v>8.8930529469999993</v>
      </c>
      <c r="J331" s="78">
        <f t="shared" si="4"/>
        <v>-2.4822111623339143E-3</v>
      </c>
      <c r="K331" s="78">
        <f>I331/'סכום נכסי הקרן'!$C$42</f>
        <v>2.0512922138363952E-5</v>
      </c>
    </row>
    <row r="332" spans="2:11">
      <c r="B332" t="s">
        <v>3218</v>
      </c>
      <c r="C332" t="s">
        <v>3220</v>
      </c>
      <c r="D332" t="s">
        <v>2638</v>
      </c>
      <c r="E332" t="s">
        <v>110</v>
      </c>
      <c r="F332" s="87">
        <v>45183</v>
      </c>
      <c r="G332" s="77">
        <v>206485.06273600002</v>
      </c>
      <c r="H332" s="77">
        <v>1.849523</v>
      </c>
      <c r="I332" s="77">
        <v>3.8189877759999997</v>
      </c>
      <c r="J332" s="78">
        <f t="shared" ref="J332:J385" si="5">I332/$I$11</f>
        <v>-1.0659482343014517E-3</v>
      </c>
      <c r="K332" s="78">
        <f>I332/'סכום נכסי הקרן'!$C$42</f>
        <v>8.8089657582527499E-6</v>
      </c>
    </row>
    <row r="333" spans="2:11">
      <c r="B333" t="s">
        <v>3221</v>
      </c>
      <c r="C333" t="s">
        <v>3222</v>
      </c>
      <c r="D333" t="s">
        <v>2638</v>
      </c>
      <c r="E333" t="s">
        <v>110</v>
      </c>
      <c r="F333" s="87">
        <v>45183</v>
      </c>
      <c r="G333" s="77">
        <v>134258.12998900001</v>
      </c>
      <c r="H333" s="77">
        <v>1.849523</v>
      </c>
      <c r="I333" s="77">
        <v>2.4831343809999997</v>
      </c>
      <c r="J333" s="78">
        <f t="shared" si="5"/>
        <v>-6.9308750491276199E-4</v>
      </c>
      <c r="K333" s="78">
        <f>I333/'סכום נכסי הקרן'!$C$42</f>
        <v>5.7276553417722009E-6</v>
      </c>
    </row>
    <row r="334" spans="2:11">
      <c r="B334" t="s">
        <v>3223</v>
      </c>
      <c r="C334" t="s">
        <v>3224</v>
      </c>
      <c r="D334" t="s">
        <v>2638</v>
      </c>
      <c r="E334" t="s">
        <v>110</v>
      </c>
      <c r="F334" s="87">
        <v>45183</v>
      </c>
      <c r="G334" s="77">
        <v>415452.92919</v>
      </c>
      <c r="H334" s="77">
        <v>1.854052</v>
      </c>
      <c r="I334" s="77">
        <v>7.7027127989999995</v>
      </c>
      <c r="J334" s="78">
        <f t="shared" si="5"/>
        <v>-2.1499657995829214E-3</v>
      </c>
      <c r="K334" s="78">
        <f>I334/'סכום נכסי הקרן'!$C$42</f>
        <v>1.7767255951553535E-5</v>
      </c>
    </row>
    <row r="335" spans="2:11">
      <c r="B335" t="s">
        <v>3225</v>
      </c>
      <c r="C335" t="s">
        <v>3226</v>
      </c>
      <c r="D335" t="s">
        <v>2638</v>
      </c>
      <c r="E335" t="s">
        <v>110</v>
      </c>
      <c r="F335" s="87">
        <v>45161</v>
      </c>
      <c r="G335" s="77">
        <v>84954.370083999995</v>
      </c>
      <c r="H335" s="77">
        <v>2.7316560000000001</v>
      </c>
      <c r="I335" s="77">
        <v>2.3206611609999999</v>
      </c>
      <c r="J335" s="78">
        <f t="shared" si="5"/>
        <v>-6.4773830451242236E-4</v>
      </c>
      <c r="K335" s="78">
        <f>I335/'סכום נכסי הקרן'!$C$42</f>
        <v>5.3528908451148896E-6</v>
      </c>
    </row>
    <row r="336" spans="2:11">
      <c r="B336" t="s">
        <v>3227</v>
      </c>
      <c r="C336" t="s">
        <v>2833</v>
      </c>
      <c r="D336" t="s">
        <v>2638</v>
      </c>
      <c r="E336" t="s">
        <v>110</v>
      </c>
      <c r="F336" s="87">
        <v>45145</v>
      </c>
      <c r="G336" s="77">
        <v>14050594.869999999</v>
      </c>
      <c r="H336" s="77">
        <v>4.3713379999999997</v>
      </c>
      <c r="I336" s="77">
        <v>614.19906000000003</v>
      </c>
      <c r="J336" s="78">
        <f t="shared" si="5"/>
        <v>-0.1714340139109708</v>
      </c>
      <c r="K336" s="78">
        <f>I336/'סכום נכסי הקרן'!$C$42</f>
        <v>1.4167257937541581E-3</v>
      </c>
    </row>
    <row r="337" spans="2:11">
      <c r="B337" t="s">
        <v>3228</v>
      </c>
      <c r="C337" t="s">
        <v>3229</v>
      </c>
      <c r="D337" t="s">
        <v>2638</v>
      </c>
      <c r="E337" t="s">
        <v>110</v>
      </c>
      <c r="F337" s="87">
        <v>45099</v>
      </c>
      <c r="G337" s="77">
        <v>474338.57506300003</v>
      </c>
      <c r="H337" s="77">
        <v>4.5984980000000002</v>
      </c>
      <c r="I337" s="77">
        <v>21.812448208000003</v>
      </c>
      <c r="J337" s="78">
        <f t="shared" si="5"/>
        <v>-6.0882469431369724E-3</v>
      </c>
      <c r="K337" s="78">
        <f>I337/'סכום נכסי הקרן'!$C$42</f>
        <v>5.0313098820438226E-5</v>
      </c>
    </row>
    <row r="338" spans="2:11">
      <c r="B338" t="s">
        <v>3228</v>
      </c>
      <c r="C338" t="s">
        <v>3230</v>
      </c>
      <c r="D338" t="s">
        <v>2638</v>
      </c>
      <c r="E338" t="s">
        <v>110</v>
      </c>
      <c r="F338" s="87">
        <v>45099</v>
      </c>
      <c r="G338" s="77">
        <v>223082.76751199999</v>
      </c>
      <c r="H338" s="77">
        <v>4.5984980000000002</v>
      </c>
      <c r="I338" s="77">
        <v>10.258455813000001</v>
      </c>
      <c r="J338" s="78">
        <f t="shared" si="5"/>
        <v>-2.8633196810019888E-3</v>
      </c>
      <c r="K338" s="78">
        <f>I338/'סכום נכסי הקרן'!$C$42</f>
        <v>2.3662392049841926E-5</v>
      </c>
    </row>
    <row r="339" spans="2:11">
      <c r="B339" t="s">
        <v>3228</v>
      </c>
      <c r="C339" t="s">
        <v>3231</v>
      </c>
      <c r="D339" t="s">
        <v>2638</v>
      </c>
      <c r="E339" t="s">
        <v>110</v>
      </c>
      <c r="F339" s="87">
        <v>45099</v>
      </c>
      <c r="G339" s="77">
        <v>66014.177519000004</v>
      </c>
      <c r="H339" s="77">
        <v>4.5984980000000002</v>
      </c>
      <c r="I339" s="77">
        <v>3.035660402</v>
      </c>
      <c r="J339" s="78">
        <f t="shared" si="5"/>
        <v>-8.4730746345566073E-4</v>
      </c>
      <c r="K339" s="78">
        <f>I339/'סכום נכסי הקרן'!$C$42</f>
        <v>7.0021246737035332E-6</v>
      </c>
    </row>
    <row r="340" spans="2:11">
      <c r="B340" t="s">
        <v>3232</v>
      </c>
      <c r="C340" t="s">
        <v>3233</v>
      </c>
      <c r="D340" t="s">
        <v>2638</v>
      </c>
      <c r="E340" t="s">
        <v>110</v>
      </c>
      <c r="F340" s="87">
        <v>45148</v>
      </c>
      <c r="G340" s="77">
        <v>110114.48231000001</v>
      </c>
      <c r="H340" s="77">
        <v>4.620209</v>
      </c>
      <c r="I340" s="77">
        <v>5.087519286</v>
      </c>
      <c r="J340" s="78">
        <f t="shared" si="5"/>
        <v>-1.4200182137179699E-3</v>
      </c>
      <c r="K340" s="78">
        <f>I340/'סכום נכסי הקרן'!$C$42</f>
        <v>1.1734989953742256E-5</v>
      </c>
    </row>
    <row r="341" spans="2:11">
      <c r="B341" t="s">
        <v>3234</v>
      </c>
      <c r="C341" t="s">
        <v>3235</v>
      </c>
      <c r="D341" t="s">
        <v>2638</v>
      </c>
      <c r="E341" t="s">
        <v>110</v>
      </c>
      <c r="F341" s="87">
        <v>45148</v>
      </c>
      <c r="G341" s="77">
        <v>69401.939509000003</v>
      </c>
      <c r="H341" s="77">
        <v>4.7476659999999997</v>
      </c>
      <c r="I341" s="77">
        <v>3.2949723639999999</v>
      </c>
      <c r="J341" s="78">
        <f t="shared" si="5"/>
        <v>-9.1968609995306781E-4</v>
      </c>
      <c r="K341" s="78">
        <f>I341/'סכום נכסי הקרן'!$C$42</f>
        <v>7.6002596581406599E-6</v>
      </c>
    </row>
    <row r="342" spans="2:11">
      <c r="B342" t="s">
        <v>3234</v>
      </c>
      <c r="C342" t="s">
        <v>3236</v>
      </c>
      <c r="D342" t="s">
        <v>2638</v>
      </c>
      <c r="E342" t="s">
        <v>110</v>
      </c>
      <c r="F342" s="87">
        <v>45148</v>
      </c>
      <c r="G342" s="77">
        <v>88174.191437999994</v>
      </c>
      <c r="H342" s="77">
        <v>4.7476659999999997</v>
      </c>
      <c r="I342" s="77">
        <v>4.1862162079999994</v>
      </c>
      <c r="J342" s="78">
        <f t="shared" si="5"/>
        <v>-1.1684483001921286E-3</v>
      </c>
      <c r="K342" s="78">
        <f>I342/'סכום נכסי הקרן'!$C$42</f>
        <v>9.6560233747432323E-6</v>
      </c>
    </row>
    <row r="343" spans="2:11">
      <c r="B343" t="s">
        <v>3237</v>
      </c>
      <c r="C343" t="s">
        <v>3238</v>
      </c>
      <c r="D343" t="s">
        <v>2638</v>
      </c>
      <c r="E343" t="s">
        <v>110</v>
      </c>
      <c r="F343" s="87">
        <v>45133</v>
      </c>
      <c r="G343" s="77">
        <v>104298.04211400001</v>
      </c>
      <c r="H343" s="77">
        <v>4.992102</v>
      </c>
      <c r="I343" s="77">
        <v>5.2066644210000002</v>
      </c>
      <c r="J343" s="78">
        <f t="shared" si="5"/>
        <v>-1.453273765641176E-3</v>
      </c>
      <c r="K343" s="78">
        <f>I343/'סכום נכסי הקרן'!$C$42</f>
        <v>1.2009812884853257E-5</v>
      </c>
    </row>
    <row r="344" spans="2:11">
      <c r="B344" t="s">
        <v>3239</v>
      </c>
      <c r="C344" t="s">
        <v>3240</v>
      </c>
      <c r="D344" t="s">
        <v>2638</v>
      </c>
      <c r="E344" t="s">
        <v>110</v>
      </c>
      <c r="F344" s="87">
        <v>45133</v>
      </c>
      <c r="G344" s="77">
        <v>443795.50457500003</v>
      </c>
      <c r="H344" s="77">
        <v>5.0346070000000003</v>
      </c>
      <c r="I344" s="77">
        <v>22.343360006999994</v>
      </c>
      <c r="J344" s="78">
        <f t="shared" si="5"/>
        <v>-6.2364339832396767E-3</v>
      </c>
      <c r="K344" s="78">
        <f>I344/'סכום נכסי הקרן'!$C$42</f>
        <v>5.1537712286716911E-5</v>
      </c>
    </row>
    <row r="345" spans="2:11">
      <c r="B345" t="s">
        <v>3241</v>
      </c>
      <c r="C345" t="s">
        <v>3242</v>
      </c>
      <c r="D345" t="s">
        <v>2638</v>
      </c>
      <c r="E345" t="s">
        <v>110</v>
      </c>
      <c r="F345" s="87">
        <v>45133</v>
      </c>
      <c r="G345" s="77">
        <v>265137.02034400002</v>
      </c>
      <c r="H345" s="77">
        <v>5.0346070000000003</v>
      </c>
      <c r="I345" s="77">
        <v>13.34860727</v>
      </c>
      <c r="J345" s="78">
        <f t="shared" si="5"/>
        <v>-3.7258365788076357E-3</v>
      </c>
      <c r="K345" s="78">
        <f>I345/'סכום נכסי הקרן'!$C$42</f>
        <v>3.0790207054539091E-5</v>
      </c>
    </row>
    <row r="346" spans="2:11">
      <c r="B346" t="s">
        <v>3243</v>
      </c>
      <c r="C346" t="s">
        <v>3244</v>
      </c>
      <c r="D346" t="s">
        <v>2638</v>
      </c>
      <c r="E346" t="s">
        <v>110</v>
      </c>
      <c r="F346" s="87">
        <v>45133</v>
      </c>
      <c r="G346" s="77">
        <v>353522.35346800002</v>
      </c>
      <c r="H346" s="77">
        <v>5.0363069999999999</v>
      </c>
      <c r="I346" s="77">
        <v>17.80446937</v>
      </c>
      <c r="J346" s="78">
        <f t="shared" si="5"/>
        <v>-4.969547901382384E-3</v>
      </c>
      <c r="K346" s="78">
        <f>I346/'סכום נכסי הקרן'!$C$42</f>
        <v>4.1068201896279108E-5</v>
      </c>
    </row>
    <row r="347" spans="2:11">
      <c r="B347" t="s">
        <v>3245</v>
      </c>
      <c r="C347" t="s">
        <v>3246</v>
      </c>
      <c r="D347" t="s">
        <v>2638</v>
      </c>
      <c r="E347" t="s">
        <v>110</v>
      </c>
      <c r="F347" s="87">
        <v>45127</v>
      </c>
      <c r="G347" s="77">
        <v>141614.14063899999</v>
      </c>
      <c r="H347" s="77">
        <v>6.2519559999999998</v>
      </c>
      <c r="I347" s="77">
        <v>8.8536538299999989</v>
      </c>
      <c r="J347" s="78">
        <f t="shared" si="5"/>
        <v>-2.4712141595513667E-3</v>
      </c>
      <c r="K347" s="78">
        <f>I347/'סכום נכסי הקרן'!$C$42</f>
        <v>2.0422043221510777E-5</v>
      </c>
    </row>
    <row r="348" spans="2:11">
      <c r="B348" t="s">
        <v>3245</v>
      </c>
      <c r="C348" t="s">
        <v>3247</v>
      </c>
      <c r="D348" t="s">
        <v>2638</v>
      </c>
      <c r="E348" t="s">
        <v>110</v>
      </c>
      <c r="F348" s="87">
        <v>45127</v>
      </c>
      <c r="G348" s="77">
        <v>511498.72097999998</v>
      </c>
      <c r="H348" s="77">
        <v>6.2519559999999998</v>
      </c>
      <c r="I348" s="77">
        <v>31.978675223999996</v>
      </c>
      <c r="J348" s="78">
        <f t="shared" si="5"/>
        <v>-8.9258239066755205E-3</v>
      </c>
      <c r="K348" s="78">
        <f>I348/'סכום נכסי הקרן'!$C$42</f>
        <v>7.3762753788532057E-5</v>
      </c>
    </row>
    <row r="349" spans="2:11">
      <c r="B349" t="s">
        <v>3248</v>
      </c>
      <c r="C349" t="s">
        <v>3249</v>
      </c>
      <c r="D349" t="s">
        <v>2638</v>
      </c>
      <c r="E349" t="s">
        <v>110</v>
      </c>
      <c r="F349" s="87">
        <v>45127</v>
      </c>
      <c r="G349" s="77">
        <v>32130.643741</v>
      </c>
      <c r="H349" s="77">
        <v>6.2519559999999998</v>
      </c>
      <c r="I349" s="77">
        <v>2.008793727</v>
      </c>
      <c r="J349" s="78">
        <f t="shared" si="5"/>
        <v>-5.6069048972297167E-4</v>
      </c>
      <c r="K349" s="78">
        <f>I349/'סכום נכסי הקרן'!$C$42</f>
        <v>4.6335301903139488E-6</v>
      </c>
    </row>
    <row r="350" spans="2:11">
      <c r="B350" t="s">
        <v>3250</v>
      </c>
      <c r="C350" t="s">
        <v>3251</v>
      </c>
      <c r="D350" t="s">
        <v>2638</v>
      </c>
      <c r="E350" t="s">
        <v>110</v>
      </c>
      <c r="F350" s="87">
        <v>45127</v>
      </c>
      <c r="G350" s="77">
        <v>246433.80678499999</v>
      </c>
      <c r="H350" s="77">
        <v>6.2851059999999999</v>
      </c>
      <c r="I350" s="77">
        <v>15.488625959</v>
      </c>
      <c r="J350" s="78">
        <f t="shared" si="5"/>
        <v>-4.3231543176198107E-3</v>
      </c>
      <c r="K350" s="78">
        <f>I350/'סכום נכסי הקרן'!$C$42</f>
        <v>3.57264237850275E-5</v>
      </c>
    </row>
    <row r="351" spans="2:11">
      <c r="B351" t="s">
        <v>3252</v>
      </c>
      <c r="C351" t="s">
        <v>3253</v>
      </c>
      <c r="D351" t="s">
        <v>2638</v>
      </c>
      <c r="E351" t="s">
        <v>113</v>
      </c>
      <c r="F351" s="87">
        <v>45197</v>
      </c>
      <c r="G351" s="77">
        <v>341727.04</v>
      </c>
      <c r="H351" s="77">
        <v>-0.48575600000000002</v>
      </c>
      <c r="I351" s="77">
        <v>-1.6599600000000001</v>
      </c>
      <c r="J351" s="78">
        <f t="shared" si="5"/>
        <v>4.6332471712290651E-4</v>
      </c>
      <c r="K351" s="78">
        <f>I351/'סכום נכסי הקרן'!$C$42</f>
        <v>-3.8289022269102014E-6</v>
      </c>
    </row>
    <row r="352" spans="2:11">
      <c r="B352" t="s">
        <v>3254</v>
      </c>
      <c r="C352" t="s">
        <v>3255</v>
      </c>
      <c r="D352" t="s">
        <v>2638</v>
      </c>
      <c r="E352" t="s">
        <v>113</v>
      </c>
      <c r="F352" s="87">
        <v>45195</v>
      </c>
      <c r="G352" s="77">
        <v>56955.918110999999</v>
      </c>
      <c r="H352" s="77">
        <v>-0.19239300000000001</v>
      </c>
      <c r="I352" s="77">
        <v>-0.109579284</v>
      </c>
      <c r="J352" s="78">
        <f t="shared" si="5"/>
        <v>3.0585550713168169E-5</v>
      </c>
      <c r="K352" s="78">
        <f>I352/'סכום נכסי הקרן'!$C$42</f>
        <v>-2.527581173828438E-7</v>
      </c>
    </row>
    <row r="353" spans="2:11">
      <c r="B353" t="s">
        <v>3256</v>
      </c>
      <c r="C353" t="s">
        <v>3257</v>
      </c>
      <c r="D353" t="s">
        <v>2638</v>
      </c>
      <c r="E353" t="s">
        <v>113</v>
      </c>
      <c r="F353" s="87">
        <v>45153</v>
      </c>
      <c r="G353" s="77">
        <v>236940.76474599997</v>
      </c>
      <c r="H353" s="77">
        <v>3.6715019999999998</v>
      </c>
      <c r="I353" s="77">
        <v>8.6992842980000002</v>
      </c>
      <c r="J353" s="78">
        <f t="shared" si="5"/>
        <v>-2.4281268443472085E-3</v>
      </c>
      <c r="K353" s="78">
        <f>I353/'סכום נכסי הקרן'!$C$42</f>
        <v>2.0065970879501403E-5</v>
      </c>
    </row>
    <row r="354" spans="2:11">
      <c r="B354" t="s">
        <v>3258</v>
      </c>
      <c r="C354" t="s">
        <v>3259</v>
      </c>
      <c r="D354" t="s">
        <v>2638</v>
      </c>
      <c r="E354" t="s">
        <v>113</v>
      </c>
      <c r="F354" s="87">
        <v>45153</v>
      </c>
      <c r="G354" s="77">
        <v>78986.790464999998</v>
      </c>
      <c r="H354" s="77">
        <v>3.6794720000000001</v>
      </c>
      <c r="I354" s="77">
        <v>2.9062969800000005</v>
      </c>
      <c r="J354" s="78">
        <f t="shared" si="5"/>
        <v>-8.111998036902441E-4</v>
      </c>
      <c r="K354" s="78">
        <f>I354/'סכום נכסי הקרן'!$C$42</f>
        <v>6.7037320048581862E-6</v>
      </c>
    </row>
    <row r="355" spans="2:11">
      <c r="B355" t="s">
        <v>3260</v>
      </c>
      <c r="C355" t="s">
        <v>3261</v>
      </c>
      <c r="D355" t="s">
        <v>2638</v>
      </c>
      <c r="E355" t="s">
        <v>113</v>
      </c>
      <c r="F355" s="87">
        <v>45152</v>
      </c>
      <c r="G355" s="77">
        <v>154365.10133</v>
      </c>
      <c r="H355" s="77">
        <v>3.685997</v>
      </c>
      <c r="I355" s="77">
        <v>5.6898924010000007</v>
      </c>
      <c r="J355" s="78">
        <f t="shared" si="5"/>
        <v>-1.5881513934993014E-3</v>
      </c>
      <c r="K355" s="78">
        <f>I355/'סכום נכסי הקרן'!$C$42</f>
        <v>1.3124437748541131E-5</v>
      </c>
    </row>
    <row r="356" spans="2:11">
      <c r="B356" t="s">
        <v>3262</v>
      </c>
      <c r="C356" t="s">
        <v>3263</v>
      </c>
      <c r="D356" t="s">
        <v>2638</v>
      </c>
      <c r="E356" t="s">
        <v>113</v>
      </c>
      <c r="F356" s="87">
        <v>45153</v>
      </c>
      <c r="G356" s="77">
        <v>169848.36413400003</v>
      </c>
      <c r="H356" s="77">
        <v>3.6946500000000002</v>
      </c>
      <c r="I356" s="77">
        <v>6.275303149</v>
      </c>
      <c r="J356" s="78">
        <f t="shared" si="5"/>
        <v>-1.7515500713094949E-3</v>
      </c>
      <c r="K356" s="78">
        <f>I356/'סכום נכסי הקרן'!$C$42</f>
        <v>1.4474759754296909E-5</v>
      </c>
    </row>
    <row r="357" spans="2:11">
      <c r="B357" t="s">
        <v>3264</v>
      </c>
      <c r="C357" t="s">
        <v>3265</v>
      </c>
      <c r="D357" t="s">
        <v>2638</v>
      </c>
      <c r="E357" t="s">
        <v>113</v>
      </c>
      <c r="F357" s="87">
        <v>45113</v>
      </c>
      <c r="G357" s="77">
        <v>2531508.0099999998</v>
      </c>
      <c r="H357" s="77">
        <v>3.8126630000000001</v>
      </c>
      <c r="I357" s="77">
        <v>96.517870000000002</v>
      </c>
      <c r="J357" s="78">
        <f t="shared" si="5"/>
        <v>-2.6939874945815238E-2</v>
      </c>
      <c r="K357" s="78">
        <f>I357/'סכום נכסי הקרן'!$C$42</f>
        <v>2.2263035698428233E-4</v>
      </c>
    </row>
    <row r="358" spans="2:11">
      <c r="B358" t="s">
        <v>3264</v>
      </c>
      <c r="C358" t="s">
        <v>3266</v>
      </c>
      <c r="D358" t="s">
        <v>2638</v>
      </c>
      <c r="E358" t="s">
        <v>113</v>
      </c>
      <c r="F358" s="87">
        <v>45113</v>
      </c>
      <c r="G358" s="77">
        <v>36502.558018999996</v>
      </c>
      <c r="H358" s="77">
        <v>3.8126630000000001</v>
      </c>
      <c r="I358" s="77">
        <v>1.3917194669999999</v>
      </c>
      <c r="J358" s="78">
        <f t="shared" si="5"/>
        <v>-3.8845395573520878E-4</v>
      </c>
      <c r="K358" s="78">
        <f>I358/'סכום נכסי הקרן'!$C$42</f>
        <v>3.210172393570073E-6</v>
      </c>
    </row>
    <row r="359" spans="2:11">
      <c r="B359" t="s">
        <v>3264</v>
      </c>
      <c r="C359" t="s">
        <v>3267</v>
      </c>
      <c r="D359" t="s">
        <v>2638</v>
      </c>
      <c r="E359" t="s">
        <v>113</v>
      </c>
      <c r="F359" s="87">
        <v>45113</v>
      </c>
      <c r="G359" s="77">
        <v>188889.89432799999</v>
      </c>
      <c r="H359" s="77">
        <v>3.8126630000000001</v>
      </c>
      <c r="I359" s="77">
        <v>7.2017348109999997</v>
      </c>
      <c r="J359" s="78">
        <f t="shared" si="5"/>
        <v>-2.0101338249721456E-3</v>
      </c>
      <c r="K359" s="78">
        <f>I359/'סכום נכסי הקרן'!$C$42</f>
        <v>1.6611688507828269E-5</v>
      </c>
    </row>
    <row r="360" spans="2:11">
      <c r="B360" t="s">
        <v>3268</v>
      </c>
      <c r="C360" t="s">
        <v>3269</v>
      </c>
      <c r="D360" t="s">
        <v>2638</v>
      </c>
      <c r="E360" t="s">
        <v>113</v>
      </c>
      <c r="F360" s="87">
        <v>45113</v>
      </c>
      <c r="G360" s="77">
        <v>197742.40291500001</v>
      </c>
      <c r="H360" s="77">
        <v>3.8285580000000001</v>
      </c>
      <c r="I360" s="77">
        <v>7.5706829719999984</v>
      </c>
      <c r="J360" s="78">
        <f t="shared" si="5"/>
        <v>-2.1131138981837537E-3</v>
      </c>
      <c r="K360" s="78">
        <f>I360/'סכום נכסי הקרן'!$C$42</f>
        <v>1.7462712891106976E-5</v>
      </c>
    </row>
    <row r="361" spans="2:11">
      <c r="B361" t="s">
        <v>3270</v>
      </c>
      <c r="C361" t="s">
        <v>3271</v>
      </c>
      <c r="D361" t="s">
        <v>2638</v>
      </c>
      <c r="E361" t="s">
        <v>113</v>
      </c>
      <c r="F361" s="87">
        <v>45113</v>
      </c>
      <c r="G361" s="77">
        <v>276911.25513100001</v>
      </c>
      <c r="H361" s="77">
        <v>3.853526</v>
      </c>
      <c r="I361" s="77">
        <v>10.670847212999998</v>
      </c>
      <c r="J361" s="78">
        <f t="shared" si="5"/>
        <v>-2.9784255442450295E-3</v>
      </c>
      <c r="K361" s="78">
        <f>I361/'סכום נכסי הקרן'!$C$42</f>
        <v>2.4613623615553511E-5</v>
      </c>
    </row>
    <row r="362" spans="2:11">
      <c r="B362" t="s">
        <v>3272</v>
      </c>
      <c r="C362" t="s">
        <v>3273</v>
      </c>
      <c r="D362" t="s">
        <v>2638</v>
      </c>
      <c r="E362" t="s">
        <v>106</v>
      </c>
      <c r="F362" s="87">
        <v>45141</v>
      </c>
      <c r="G362" s="77">
        <v>126479.570383</v>
      </c>
      <c r="H362" s="77">
        <v>4.9148449999999997</v>
      </c>
      <c r="I362" s="77">
        <v>6.216274597</v>
      </c>
      <c r="J362" s="78">
        <f t="shared" si="5"/>
        <v>-1.7350741398668248E-3</v>
      </c>
      <c r="K362" s="78">
        <f>I362/'סכום נכסי הקרן'!$C$42</f>
        <v>1.4338603127508261E-5</v>
      </c>
    </row>
    <row r="363" spans="2:11">
      <c r="B363" s="79" t="s">
        <v>1963</v>
      </c>
      <c r="C363" s="16"/>
      <c r="D363" s="16"/>
      <c r="G363" s="81"/>
      <c r="I363" s="81">
        <v>-28.468197502000002</v>
      </c>
      <c r="J363" s="80">
        <f t="shared" si="5"/>
        <v>7.9459863819689534E-3</v>
      </c>
      <c r="K363" s="80">
        <f>I363/'סכום נכסי הקרן'!$C$42</f>
        <v>-6.5665404474521817E-5</v>
      </c>
    </row>
    <row r="364" spans="2:11">
      <c r="B364" t="s">
        <v>3274</v>
      </c>
      <c r="C364" t="s">
        <v>3275</v>
      </c>
      <c r="D364" t="s">
        <v>2638</v>
      </c>
      <c r="E364" t="s">
        <v>102</v>
      </c>
      <c r="F364" s="87">
        <v>45119</v>
      </c>
      <c r="G364" s="77">
        <v>758089.9</v>
      </c>
      <c r="H364" s="77">
        <v>-2.955406</v>
      </c>
      <c r="I364" s="77">
        <v>-22.404634389999998</v>
      </c>
      <c r="J364" s="78">
        <f t="shared" si="5"/>
        <v>6.253536766541899E-3</v>
      </c>
      <c r="K364" s="78">
        <f>I364/'סכום נכסי הקרן'!$C$42</f>
        <v>-5.167904919936617E-5</v>
      </c>
    </row>
    <row r="365" spans="2:11">
      <c r="B365" t="s">
        <v>3276</v>
      </c>
      <c r="C365" t="s">
        <v>3277</v>
      </c>
      <c r="D365" t="s">
        <v>2638</v>
      </c>
      <c r="E365" t="s">
        <v>102</v>
      </c>
      <c r="F365" s="87">
        <v>45196</v>
      </c>
      <c r="G365" s="77">
        <v>379044.95</v>
      </c>
      <c r="H365" s="77">
        <v>-0.97551600000000005</v>
      </c>
      <c r="I365" s="77">
        <v>-3.6976441339999999</v>
      </c>
      <c r="J365" s="78">
        <f t="shared" si="5"/>
        <v>1.0320790394989785E-3</v>
      </c>
      <c r="K365" s="78">
        <f>I365/'סכום נכסי הקרן'!$C$42</f>
        <v>-8.5290716999168904E-6</v>
      </c>
    </row>
    <row r="366" spans="2:11">
      <c r="B366" t="s">
        <v>3278</v>
      </c>
      <c r="C366" t="s">
        <v>3279</v>
      </c>
      <c r="D366" t="s">
        <v>2638</v>
      </c>
      <c r="E366" t="s">
        <v>102</v>
      </c>
      <c r="F366" s="87">
        <v>45196</v>
      </c>
      <c r="G366" s="77">
        <v>379044.95</v>
      </c>
      <c r="H366" s="77">
        <v>-0.62417900000000004</v>
      </c>
      <c r="I366" s="77">
        <v>-2.3659189780000003</v>
      </c>
      <c r="J366" s="78">
        <f t="shared" si="5"/>
        <v>6.6037057592807419E-4</v>
      </c>
      <c r="K366" s="78">
        <f>I366/'סכום נכסי הקרן'!$C$42</f>
        <v>-5.457283575238746E-6</v>
      </c>
    </row>
    <row r="367" spans="2:11">
      <c r="B367" s="79" t="s">
        <v>891</v>
      </c>
      <c r="C367" s="16"/>
      <c r="D367" s="16"/>
      <c r="G367" s="81"/>
      <c r="I367" s="81">
        <v>0</v>
      </c>
      <c r="J367" s="80">
        <f t="shared" si="5"/>
        <v>0</v>
      </c>
      <c r="K367" s="80">
        <f>I367/'סכום נכסי הקרן'!$C$42</f>
        <v>0</v>
      </c>
    </row>
    <row r="368" spans="2:11">
      <c r="B368" t="s">
        <v>208</v>
      </c>
      <c r="C368" t="s">
        <v>208</v>
      </c>
      <c r="D368" t="s">
        <v>208</v>
      </c>
      <c r="E368" t="s">
        <v>208</v>
      </c>
      <c r="G368" s="91">
        <v>0</v>
      </c>
      <c r="H368" s="91">
        <v>0</v>
      </c>
      <c r="I368" s="91">
        <v>0</v>
      </c>
      <c r="J368" s="90">
        <f t="shared" si="5"/>
        <v>0</v>
      </c>
      <c r="K368" s="90">
        <f>I368/'סכום נכסי הקרן'!$C$42</f>
        <v>0</v>
      </c>
    </row>
    <row r="369" spans="2:11" s="93" customFormat="1">
      <c r="B369" s="79" t="s">
        <v>3280</v>
      </c>
      <c r="C369" s="79"/>
      <c r="D369" s="79"/>
      <c r="E369" s="79"/>
      <c r="F369" s="94"/>
      <c r="G369" s="81"/>
      <c r="H369" s="81"/>
      <c r="I369" s="81">
        <f>I370+I380+I382+I384</f>
        <v>137.73903881499999</v>
      </c>
      <c r="J369" s="80">
        <f t="shared" si="5"/>
        <v>-3.8445445188884611E-2</v>
      </c>
      <c r="K369" s="80">
        <f>I369/'סכום נכסי הקרן'!$C$42</f>
        <v>3.1771206080340739E-4</v>
      </c>
    </row>
    <row r="370" spans="2:11" s="93" customFormat="1">
      <c r="B370" s="79" t="s">
        <v>1953</v>
      </c>
      <c r="C370" s="79"/>
      <c r="D370" s="79"/>
      <c r="E370" s="79"/>
      <c r="F370" s="94"/>
      <c r="G370" s="81"/>
      <c r="H370" s="81"/>
      <c r="I370" s="81">
        <v>142.87058981199999</v>
      </c>
      <c r="J370" s="80">
        <f t="shared" si="5"/>
        <v>-3.9877753445762366E-2</v>
      </c>
      <c r="K370" s="80">
        <f>I370/'סכום נכסי הקרן'!$C$42</f>
        <v>3.295486153227431E-4</v>
      </c>
    </row>
    <row r="371" spans="2:11">
      <c r="B371" t="s">
        <v>3281</v>
      </c>
      <c r="C371" t="s">
        <v>3282</v>
      </c>
      <c r="D371" t="s">
        <v>2638</v>
      </c>
      <c r="E371" t="s">
        <v>106</v>
      </c>
      <c r="F371" s="87">
        <v>45068</v>
      </c>
      <c r="G371" s="77">
        <v>156117.42954300001</v>
      </c>
      <c r="H371" s="77">
        <v>3.9851939999999999</v>
      </c>
      <c r="I371" s="77">
        <v>6.2215822110000003</v>
      </c>
      <c r="J371" s="78">
        <f t="shared" si="5"/>
        <v>-1.7365555904771694E-3</v>
      </c>
      <c r="K371" s="78">
        <f>I371/'סכום נכסי הקרן'!$C$42</f>
        <v>1.4350845793032841E-5</v>
      </c>
    </row>
    <row r="372" spans="2:11">
      <c r="B372" t="s">
        <v>3283</v>
      </c>
      <c r="C372" t="s">
        <v>3284</v>
      </c>
      <c r="D372" t="s">
        <v>2638</v>
      </c>
      <c r="E372" t="s">
        <v>199</v>
      </c>
      <c r="F372" s="87">
        <v>44909</v>
      </c>
      <c r="G372" s="77">
        <v>541134.52024099999</v>
      </c>
      <c r="H372" s="77">
        <v>16.011657</v>
      </c>
      <c r="I372" s="77">
        <v>86.644605720000001</v>
      </c>
      <c r="J372" s="78">
        <f t="shared" si="5"/>
        <v>-2.4184069155548788E-2</v>
      </c>
      <c r="K372" s="78">
        <f>I372/'סכום נכסי הקרן'!$C$42</f>
        <v>1.9985645665622327E-4</v>
      </c>
    </row>
    <row r="373" spans="2:11">
      <c r="B373" t="s">
        <v>3285</v>
      </c>
      <c r="C373" t="s">
        <v>3286</v>
      </c>
      <c r="D373" t="s">
        <v>2638</v>
      </c>
      <c r="E373" t="s">
        <v>106</v>
      </c>
      <c r="F373" s="87">
        <v>44868</v>
      </c>
      <c r="G373" s="77">
        <v>350339.45160999999</v>
      </c>
      <c r="H373" s="77">
        <v>-5.1919750000000002</v>
      </c>
      <c r="I373" s="77">
        <v>-18.189538025000001</v>
      </c>
      <c r="J373" s="78">
        <f t="shared" si="5"/>
        <v>5.0770274946561819E-3</v>
      </c>
      <c r="K373" s="78">
        <f>I373/'סכום נכסי הקרן'!$C$42</f>
        <v>-4.1956410184817877E-5</v>
      </c>
    </row>
    <row r="374" spans="2:11">
      <c r="B374" t="s">
        <v>3287</v>
      </c>
      <c r="C374" t="s">
        <v>3288</v>
      </c>
      <c r="D374" t="s">
        <v>2638</v>
      </c>
      <c r="E374" t="s">
        <v>106</v>
      </c>
      <c r="F374" s="87">
        <v>44972</v>
      </c>
      <c r="G374" s="77">
        <v>1551181.9352590002</v>
      </c>
      <c r="H374" s="77">
        <v>-3.8236110000000001</v>
      </c>
      <c r="I374" s="77">
        <v>-59.311163439999994</v>
      </c>
      <c r="J374" s="78">
        <f t="shared" si="5"/>
        <v>1.6554813382893847E-2</v>
      </c>
      <c r="K374" s="78">
        <f>I374/'סכום נכסי הקרן'!$C$42</f>
        <v>-1.368085048893051E-4</v>
      </c>
    </row>
    <row r="375" spans="2:11">
      <c r="B375" t="s">
        <v>3287</v>
      </c>
      <c r="C375" t="s">
        <v>3289</v>
      </c>
      <c r="D375" t="s">
        <v>2638</v>
      </c>
      <c r="E375" t="s">
        <v>106</v>
      </c>
      <c r="F375" s="87">
        <v>45069</v>
      </c>
      <c r="G375" s="77">
        <v>1231210.860046</v>
      </c>
      <c r="H375" s="77">
        <v>2.4742760000000001</v>
      </c>
      <c r="I375" s="77">
        <v>30.463551991999999</v>
      </c>
      <c r="J375" s="78">
        <f t="shared" si="5"/>
        <v>-8.5029257387240383E-3</v>
      </c>
      <c r="K375" s="78">
        <f>I375/'סכום נכסי הקרן'!$C$42</f>
        <v>7.0267935409144494E-5</v>
      </c>
    </row>
    <row r="376" spans="2:11">
      <c r="B376" t="s">
        <v>3287</v>
      </c>
      <c r="C376" t="s">
        <v>3290</v>
      </c>
      <c r="D376" t="s">
        <v>2638</v>
      </c>
      <c r="E376" t="s">
        <v>106</v>
      </c>
      <c r="F376" s="87">
        <v>45153</v>
      </c>
      <c r="G376" s="77">
        <v>1651016.7900630001</v>
      </c>
      <c r="H376" s="77">
        <v>-3.5906829999999998</v>
      </c>
      <c r="I376" s="77">
        <v>-59.282785460999996</v>
      </c>
      <c r="J376" s="78">
        <f t="shared" si="5"/>
        <v>1.654689257811982E-2</v>
      </c>
      <c r="K376" s="78">
        <f>I376/'סכום נכסי הקרן'!$C$42</f>
        <v>-1.3674304758491926E-4</v>
      </c>
    </row>
    <row r="377" spans="2:11">
      <c r="B377" t="s">
        <v>3291</v>
      </c>
      <c r="C377" t="s">
        <v>3292</v>
      </c>
      <c r="D377" t="s">
        <v>2638</v>
      </c>
      <c r="E377" t="s">
        <v>106</v>
      </c>
      <c r="F377" s="87">
        <v>45126</v>
      </c>
      <c r="G377" s="77">
        <v>210382.94910700002</v>
      </c>
      <c r="H377" s="77">
        <v>-7.0407929999999999</v>
      </c>
      <c r="I377" s="77">
        <v>-14.812628344</v>
      </c>
      <c r="J377" s="78">
        <f t="shared" si="5"/>
        <v>4.1344712145657408E-3</v>
      </c>
      <c r="K377" s="78">
        <f>I377/'סכום נכסי הקרן'!$C$42</f>
        <v>-3.4167152011334469E-5</v>
      </c>
    </row>
    <row r="378" spans="2:11">
      <c r="B378" t="s">
        <v>3293</v>
      </c>
      <c r="C378" t="s">
        <v>3294</v>
      </c>
      <c r="D378" t="s">
        <v>2638</v>
      </c>
      <c r="E378" t="s">
        <v>199</v>
      </c>
      <c r="F378" s="87">
        <v>45082</v>
      </c>
      <c r="G378" s="77">
        <v>382053.60979399999</v>
      </c>
      <c r="H378" s="77">
        <v>6.7531949999999998</v>
      </c>
      <c r="I378" s="77">
        <v>25.800826202000003</v>
      </c>
      <c r="J378" s="78">
        <f t="shared" si="5"/>
        <v>-7.2014750364942075E-3</v>
      </c>
      <c r="K378" s="78">
        <f>I378/'סכום נכסי הקרן'!$C$42</f>
        <v>5.9512783983325431E-5</v>
      </c>
    </row>
    <row r="379" spans="2:11">
      <c r="B379" t="s">
        <v>3293</v>
      </c>
      <c r="C379" t="s">
        <v>3295</v>
      </c>
      <c r="D379" t="s">
        <v>2638</v>
      </c>
      <c r="E379" t="s">
        <v>199</v>
      </c>
      <c r="F379" s="87">
        <v>44972</v>
      </c>
      <c r="G379" s="77">
        <v>732112.41836400004</v>
      </c>
      <c r="H379" s="77">
        <v>19.851614999999999</v>
      </c>
      <c r="I379" s="77">
        <v>145.33613895699997</v>
      </c>
      <c r="J379" s="78">
        <f t="shared" si="5"/>
        <v>-4.0565932594753752E-2</v>
      </c>
      <c r="K379" s="78">
        <f>I379/'סכום נכסי הקרן'!$C$42</f>
        <v>3.3523570815139378E-4</v>
      </c>
    </row>
    <row r="380" spans="2:11">
      <c r="B380" s="79" t="s">
        <v>1970</v>
      </c>
      <c r="C380" s="16"/>
      <c r="D380" s="16"/>
      <c r="G380" s="81"/>
      <c r="I380" s="81">
        <v>0</v>
      </c>
      <c r="J380" s="80">
        <f t="shared" si="5"/>
        <v>0</v>
      </c>
      <c r="K380" s="80">
        <f>I380/'סכום נכסי הקרן'!$C$42</f>
        <v>0</v>
      </c>
    </row>
    <row r="381" spans="2:11">
      <c r="B381" t="s">
        <v>208</v>
      </c>
      <c r="C381" t="s">
        <v>208</v>
      </c>
      <c r="D381" t="s">
        <v>208</v>
      </c>
      <c r="E381" t="s">
        <v>208</v>
      </c>
      <c r="G381" s="91">
        <v>0</v>
      </c>
      <c r="H381" s="91">
        <v>0</v>
      </c>
      <c r="I381" s="91">
        <v>0</v>
      </c>
      <c r="J381" s="90">
        <f t="shared" si="5"/>
        <v>0</v>
      </c>
      <c r="K381" s="90">
        <f>I381/'סכום נכסי הקרן'!$C$42</f>
        <v>0</v>
      </c>
    </row>
    <row r="382" spans="2:11" s="93" customFormat="1">
      <c r="B382" s="79" t="s">
        <v>1963</v>
      </c>
      <c r="C382" s="79"/>
      <c r="D382" s="79"/>
      <c r="E382" s="79"/>
      <c r="G382" s="81"/>
      <c r="H382" s="81"/>
      <c r="I382" s="81">
        <v>-5.1315509970000006</v>
      </c>
      <c r="J382" s="80">
        <f t="shared" si="5"/>
        <v>1.4323082568777523E-3</v>
      </c>
      <c r="K382" s="80">
        <f>I382/'סכום נכסי הקרן'!$C$42</f>
        <v>-1.1836554519335746E-5</v>
      </c>
    </row>
    <row r="383" spans="2:11">
      <c r="B383" t="s">
        <v>3296</v>
      </c>
      <c r="C383" t="s">
        <v>3297</v>
      </c>
      <c r="D383" t="s">
        <v>2638</v>
      </c>
      <c r="E383" t="s">
        <v>106</v>
      </c>
      <c r="F383" s="87">
        <v>45195</v>
      </c>
      <c r="G383" s="77">
        <v>1182796.5908919999</v>
      </c>
      <c r="H383" s="77">
        <v>-0.43384899999999998</v>
      </c>
      <c r="I383" s="77">
        <v>-5.1315509970000006</v>
      </c>
      <c r="J383" s="78">
        <f t="shared" si="5"/>
        <v>1.4323082568777523E-3</v>
      </c>
      <c r="K383" s="78">
        <f>I383/'סכום נכסי הקרן'!$C$42</f>
        <v>-1.1836554519335746E-5</v>
      </c>
    </row>
    <row r="384" spans="2:11">
      <c r="B384" s="79" t="s">
        <v>891</v>
      </c>
      <c r="C384" s="16"/>
      <c r="D384" s="16"/>
      <c r="G384" s="81"/>
      <c r="I384" s="81">
        <v>0</v>
      </c>
      <c r="J384" s="80">
        <f t="shared" si="5"/>
        <v>0</v>
      </c>
      <c r="K384" s="80">
        <f>I384/'סכום נכסי הקרן'!$C$42</f>
        <v>0</v>
      </c>
    </row>
    <row r="385" spans="2:11">
      <c r="B385" t="s">
        <v>208</v>
      </c>
      <c r="C385" t="s">
        <v>208</v>
      </c>
      <c r="D385" t="s">
        <v>208</v>
      </c>
      <c r="E385" t="s">
        <v>208</v>
      </c>
      <c r="G385" s="91">
        <v>0</v>
      </c>
      <c r="H385" s="91">
        <v>0</v>
      </c>
      <c r="I385" s="91">
        <v>0</v>
      </c>
      <c r="J385" s="90">
        <f t="shared" si="5"/>
        <v>0</v>
      </c>
      <c r="K385" s="90">
        <f>I385/'סכום נכסי הקרן'!$C$42</f>
        <v>0</v>
      </c>
    </row>
    <row r="386" spans="2:11">
      <c r="B386"/>
      <c r="C386"/>
      <c r="D386"/>
      <c r="E386"/>
      <c r="G386" s="77"/>
      <c r="H386" s="77"/>
      <c r="I386" s="77"/>
      <c r="J386" s="78"/>
      <c r="K386" s="78"/>
    </row>
    <row r="387" spans="2:11">
      <c r="B387"/>
      <c r="C387" s="16"/>
      <c r="D387" s="16"/>
    </row>
    <row r="388" spans="2:11">
      <c r="B388"/>
      <c r="C388" s="16"/>
      <c r="D388" s="16"/>
    </row>
    <row r="389" spans="2:11">
      <c r="B389" t="s">
        <v>3298</v>
      </c>
      <c r="C389" s="16"/>
      <c r="D389" s="16"/>
    </row>
    <row r="390" spans="2:11">
      <c r="B390" t="s">
        <v>3299</v>
      </c>
      <c r="C390" s="16"/>
      <c r="D390" s="16"/>
    </row>
    <row r="391" spans="2:11">
      <c r="B391" s="15" t="s">
        <v>307</v>
      </c>
      <c r="C391" s="16"/>
      <c r="D391" s="16"/>
    </row>
    <row r="392" spans="2:11">
      <c r="B392" s="15" t="s">
        <v>308</v>
      </c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topLeftCell="C6" workbookViewId="0">
      <selection activeCell="H11" sqref="H11:Q1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2484</v>
      </c>
    </row>
    <row r="3" spans="2:78" s="1" customFormat="1">
      <c r="B3" s="2" t="s">
        <v>2</v>
      </c>
      <c r="C3" s="26" t="s">
        <v>2485</v>
      </c>
    </row>
    <row r="4" spans="2:78" s="1" customFormat="1">
      <c r="B4" s="2" t="s">
        <v>3</v>
      </c>
      <c r="C4" s="83" t="s">
        <v>196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1982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1983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1984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1985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1986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1987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1988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1982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1983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1984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1985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1986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1987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1988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C1:C4 A5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7"/>
  <sheetViews>
    <sheetView rightToLeft="1" topLeftCell="A362" workbookViewId="0">
      <selection activeCell="H225" sqref="H2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19.28515625" style="16" customWidth="1"/>
    <col min="20" max="22" width="3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2484</v>
      </c>
    </row>
    <row r="3" spans="2:60" s="1" customFormat="1">
      <c r="B3" s="2" t="s">
        <v>2</v>
      </c>
      <c r="C3" s="26" t="s">
        <v>2485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4.0199999999999996</v>
      </c>
      <c r="J11" s="18"/>
      <c r="K11" s="18"/>
      <c r="L11" s="18"/>
      <c r="M11" s="76">
        <v>6.2199999999999998E-2</v>
      </c>
      <c r="N11" s="75">
        <v>31497695.760000002</v>
      </c>
      <c r="O11" s="7"/>
      <c r="P11" s="75">
        <v>43279.432652791562</v>
      </c>
      <c r="Q11" s="76">
        <v>1</v>
      </c>
      <c r="R11" s="76">
        <v>9.98E-2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5.03</v>
      </c>
      <c r="M12" s="80">
        <v>5.6300000000000003E-2</v>
      </c>
      <c r="N12" s="81">
        <v>25438686.289999999</v>
      </c>
      <c r="P12" s="81">
        <v>27693.374840540542</v>
      </c>
      <c r="Q12" s="80">
        <v>0.63990000000000002</v>
      </c>
      <c r="R12" s="80">
        <v>6.3899999999999998E-2</v>
      </c>
    </row>
    <row r="13" spans="2:60">
      <c r="B13" s="79" t="s">
        <v>2425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s="100">
        <v>0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2426</v>
      </c>
      <c r="I15" s="81">
        <v>7.01</v>
      </c>
      <c r="M15" s="80">
        <v>4.8300000000000003E-2</v>
      </c>
      <c r="N15" s="81">
        <v>5176324.12</v>
      </c>
      <c r="P15" s="81">
        <v>5353.8130823471074</v>
      </c>
      <c r="Q15" s="80">
        <v>0.1237</v>
      </c>
      <c r="R15" s="80">
        <v>1.23E-2</v>
      </c>
    </row>
    <row r="16" spans="2:60">
      <c r="B16" t="s">
        <v>3325</v>
      </c>
      <c r="C16" t="s">
        <v>2427</v>
      </c>
      <c r="D16" s="100">
        <v>9676</v>
      </c>
      <c r="E16"/>
      <c r="F16" t="s">
        <v>3385</v>
      </c>
      <c r="G16" s="87">
        <v>45107</v>
      </c>
      <c r="H16" t="s">
        <v>209</v>
      </c>
      <c r="I16" s="77">
        <v>8.82</v>
      </c>
      <c r="J16" t="s">
        <v>123</v>
      </c>
      <c r="K16" t="s">
        <v>102</v>
      </c>
      <c r="L16" s="78">
        <v>7.1300000000000002E-2</v>
      </c>
      <c r="M16" s="78">
        <v>7.1400000000000005E-2</v>
      </c>
      <c r="N16" s="77">
        <v>250480.89</v>
      </c>
      <c r="O16" s="77">
        <v>105.7</v>
      </c>
      <c r="P16" s="77">
        <v>264.75830072999997</v>
      </c>
      <c r="Q16" s="78">
        <v>6.1000000000000004E-3</v>
      </c>
      <c r="R16" s="78">
        <v>5.9999999999999995E-4</v>
      </c>
      <c r="W16" s="92"/>
    </row>
    <row r="17" spans="2:23">
      <c r="B17" t="s">
        <v>3325</v>
      </c>
      <c r="C17" t="s">
        <v>2427</v>
      </c>
      <c r="D17" s="100">
        <v>9677</v>
      </c>
      <c r="E17"/>
      <c r="F17" t="s">
        <v>3385</v>
      </c>
      <c r="G17" s="87">
        <v>45107</v>
      </c>
      <c r="H17" t="s">
        <v>209</v>
      </c>
      <c r="I17" s="77">
        <v>8.33</v>
      </c>
      <c r="J17" t="s">
        <v>123</v>
      </c>
      <c r="K17" t="s">
        <v>102</v>
      </c>
      <c r="L17" s="78">
        <v>7.2999999999999995E-2</v>
      </c>
      <c r="M17" s="78">
        <v>7.3200000000000001E-2</v>
      </c>
      <c r="N17" s="77">
        <v>18870.080000000002</v>
      </c>
      <c r="O17" s="77">
        <v>99.78</v>
      </c>
      <c r="P17" s="77">
        <v>18.828565823999998</v>
      </c>
      <c r="Q17" s="78">
        <v>4.0000000000000002E-4</v>
      </c>
      <c r="R17" s="78">
        <v>0</v>
      </c>
      <c r="W17" s="92"/>
    </row>
    <row r="18" spans="2:23">
      <c r="B18" t="s">
        <v>3325</v>
      </c>
      <c r="C18" t="s">
        <v>2427</v>
      </c>
      <c r="D18" s="100">
        <v>9678</v>
      </c>
      <c r="E18"/>
      <c r="F18" t="s">
        <v>3385</v>
      </c>
      <c r="G18" s="87">
        <v>45107</v>
      </c>
      <c r="H18" t="s">
        <v>209</v>
      </c>
      <c r="I18" s="77">
        <v>8.9600000000000009</v>
      </c>
      <c r="J18" t="s">
        <v>123</v>
      </c>
      <c r="K18" t="s">
        <v>102</v>
      </c>
      <c r="L18" s="78">
        <v>7.1499999999999994E-2</v>
      </c>
      <c r="M18" s="78">
        <v>7.1400000000000005E-2</v>
      </c>
      <c r="N18" s="77">
        <v>329455.11</v>
      </c>
      <c r="O18" s="77">
        <v>105.86</v>
      </c>
      <c r="P18" s="77">
        <v>348.76117944600003</v>
      </c>
      <c r="Q18" s="78">
        <v>8.0999999999999996E-3</v>
      </c>
      <c r="R18" s="78">
        <v>8.0000000000000004E-4</v>
      </c>
      <c r="W18" s="92"/>
    </row>
    <row r="19" spans="2:23">
      <c r="B19" t="s">
        <v>3325</v>
      </c>
      <c r="C19" t="s">
        <v>2427</v>
      </c>
      <c r="D19" s="100">
        <v>9675</v>
      </c>
      <c r="E19"/>
      <c r="F19" t="s">
        <v>3385</v>
      </c>
      <c r="G19" s="87">
        <v>45107</v>
      </c>
      <c r="H19" t="s">
        <v>209</v>
      </c>
      <c r="I19" s="77">
        <v>7.55</v>
      </c>
      <c r="J19" t="s">
        <v>123</v>
      </c>
      <c r="K19" t="s">
        <v>102</v>
      </c>
      <c r="L19" s="78">
        <v>6.5199999999999994E-2</v>
      </c>
      <c r="M19" s="78">
        <v>6.5199999999999994E-2</v>
      </c>
      <c r="N19" s="77">
        <v>150853.26</v>
      </c>
      <c r="O19" s="77">
        <v>84.21</v>
      </c>
      <c r="P19" s="77">
        <v>127.033530246</v>
      </c>
      <c r="Q19" s="78">
        <v>2.8999999999999998E-3</v>
      </c>
      <c r="R19" s="78">
        <v>2.9999999999999997E-4</v>
      </c>
      <c r="W19" s="92"/>
    </row>
    <row r="20" spans="2:23">
      <c r="B20" t="s">
        <v>3325</v>
      </c>
      <c r="C20" t="s">
        <v>2427</v>
      </c>
      <c r="D20" s="100">
        <v>9672</v>
      </c>
      <c r="E20"/>
      <c r="F20" t="s">
        <v>3385</v>
      </c>
      <c r="G20" s="87">
        <v>45107</v>
      </c>
      <c r="H20" t="s">
        <v>209</v>
      </c>
      <c r="I20" s="77">
        <v>11.19</v>
      </c>
      <c r="J20" t="s">
        <v>123</v>
      </c>
      <c r="K20" t="s">
        <v>102</v>
      </c>
      <c r="L20" s="78">
        <v>3.5499999999999997E-2</v>
      </c>
      <c r="M20" s="78">
        <v>3.5499999999999997E-2</v>
      </c>
      <c r="N20" s="77">
        <v>7290.61</v>
      </c>
      <c r="O20" s="77">
        <v>140.37</v>
      </c>
      <c r="P20" s="77">
        <v>10.233829257</v>
      </c>
      <c r="Q20" s="78">
        <v>2.0000000000000001E-4</v>
      </c>
      <c r="R20" s="78">
        <v>0</v>
      </c>
      <c r="W20" s="92"/>
    </row>
    <row r="21" spans="2:23">
      <c r="B21" t="s">
        <v>3325</v>
      </c>
      <c r="C21" t="s">
        <v>2427</v>
      </c>
      <c r="D21" s="100">
        <v>9673</v>
      </c>
      <c r="E21"/>
      <c r="F21" t="s">
        <v>3385</v>
      </c>
      <c r="G21" s="87">
        <v>45107</v>
      </c>
      <c r="H21" t="s">
        <v>209</v>
      </c>
      <c r="I21" s="77">
        <v>10.39</v>
      </c>
      <c r="J21" t="s">
        <v>123</v>
      </c>
      <c r="K21" t="s">
        <v>102</v>
      </c>
      <c r="L21" s="78">
        <v>3.3300000000000003E-2</v>
      </c>
      <c r="M21" s="78">
        <v>3.3399999999999999E-2</v>
      </c>
      <c r="N21" s="77">
        <v>36922.39</v>
      </c>
      <c r="O21" s="77">
        <v>138.09</v>
      </c>
      <c r="P21" s="77">
        <v>50.986128350999998</v>
      </c>
      <c r="Q21" s="78">
        <v>1.1999999999999999E-3</v>
      </c>
      <c r="R21" s="78">
        <v>1E-4</v>
      </c>
      <c r="W21" s="92"/>
    </row>
    <row r="22" spans="2:23">
      <c r="B22" t="s">
        <v>3325</v>
      </c>
      <c r="C22" t="s">
        <v>2427</v>
      </c>
      <c r="D22" s="100">
        <v>9674</v>
      </c>
      <c r="E22"/>
      <c r="F22" t="s">
        <v>3385</v>
      </c>
      <c r="G22" s="87">
        <v>45107</v>
      </c>
      <c r="H22" t="s">
        <v>209</v>
      </c>
      <c r="I22" s="77">
        <v>10.55</v>
      </c>
      <c r="J22" t="s">
        <v>123</v>
      </c>
      <c r="K22" t="s">
        <v>102</v>
      </c>
      <c r="L22" s="78">
        <v>3.4799999999999998E-2</v>
      </c>
      <c r="M22" s="78">
        <v>3.49E-2</v>
      </c>
      <c r="N22" s="77">
        <v>28638.83</v>
      </c>
      <c r="O22" s="77">
        <v>127.12</v>
      </c>
      <c r="P22" s="77">
        <v>36.405680695999997</v>
      </c>
      <c r="Q22" s="78">
        <v>8.0000000000000004E-4</v>
      </c>
      <c r="R22" s="78">
        <v>1E-4</v>
      </c>
      <c r="W22" s="92"/>
    </row>
    <row r="23" spans="2:23">
      <c r="B23" t="s">
        <v>3325</v>
      </c>
      <c r="C23" t="s">
        <v>2427</v>
      </c>
      <c r="D23" s="100">
        <v>9671</v>
      </c>
      <c r="E23"/>
      <c r="F23" t="s">
        <v>3385</v>
      </c>
      <c r="G23" s="87">
        <v>45107</v>
      </c>
      <c r="H23" t="s">
        <v>209</v>
      </c>
      <c r="I23" s="77">
        <v>10.24</v>
      </c>
      <c r="J23" t="s">
        <v>123</v>
      </c>
      <c r="K23" t="s">
        <v>102</v>
      </c>
      <c r="L23" s="78">
        <v>3.0200000000000001E-2</v>
      </c>
      <c r="M23" s="78">
        <v>3.0200000000000001E-2</v>
      </c>
      <c r="N23" s="77">
        <v>111173.89</v>
      </c>
      <c r="O23" s="77">
        <v>107.53</v>
      </c>
      <c r="P23" s="77">
        <v>119.54528391700001</v>
      </c>
      <c r="Q23" s="78">
        <v>2.8E-3</v>
      </c>
      <c r="R23" s="78">
        <v>2.9999999999999997E-4</v>
      </c>
      <c r="W23" s="92"/>
    </row>
    <row r="24" spans="2:23">
      <c r="B24" t="s">
        <v>3326</v>
      </c>
      <c r="C24" t="s">
        <v>2427</v>
      </c>
      <c r="D24" s="100">
        <v>483891</v>
      </c>
      <c r="E24"/>
      <c r="F24" t="s">
        <v>3385</v>
      </c>
      <c r="G24" s="87"/>
      <c r="H24" t="s">
        <v>209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-7.25</v>
      </c>
      <c r="O24" s="77">
        <v>2687.36</v>
      </c>
      <c r="P24" s="77">
        <v>-0.1948336</v>
      </c>
      <c r="Q24" s="78">
        <v>0</v>
      </c>
      <c r="R24" s="78">
        <v>0</v>
      </c>
    </row>
    <row r="25" spans="2:23">
      <c r="B25" t="s">
        <v>3326</v>
      </c>
      <c r="C25" t="s">
        <v>2427</v>
      </c>
      <c r="D25" s="100">
        <v>483894</v>
      </c>
      <c r="E25"/>
      <c r="F25" t="s">
        <v>3385</v>
      </c>
      <c r="G25" s="87"/>
      <c r="H25" t="s">
        <v>209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-28.81</v>
      </c>
      <c r="O25" s="77">
        <v>3298.88</v>
      </c>
      <c r="P25" s="77">
        <v>-0.95040732800000005</v>
      </c>
      <c r="Q25" s="78">
        <v>0</v>
      </c>
      <c r="R25" s="78">
        <v>0</v>
      </c>
    </row>
    <row r="26" spans="2:23">
      <c r="B26" t="s">
        <v>3326</v>
      </c>
      <c r="C26" t="s">
        <v>2427</v>
      </c>
      <c r="D26" s="100">
        <v>483898</v>
      </c>
      <c r="E26"/>
      <c r="F26" t="s">
        <v>3385</v>
      </c>
      <c r="G26" s="87"/>
      <c r="H26" t="s">
        <v>209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-33.979999999999997</v>
      </c>
      <c r="O26" s="77">
        <v>2145.1999999999998</v>
      </c>
      <c r="P26" s="77">
        <v>-0.72893896000000002</v>
      </c>
      <c r="Q26" s="78">
        <v>0</v>
      </c>
      <c r="R26" s="78">
        <v>0</v>
      </c>
    </row>
    <row r="27" spans="2:23">
      <c r="B27" t="s">
        <v>3326</v>
      </c>
      <c r="C27" t="s">
        <v>2427</v>
      </c>
      <c r="D27" s="100">
        <v>524863</v>
      </c>
      <c r="E27"/>
      <c r="F27" t="s">
        <v>3385</v>
      </c>
      <c r="G27" s="87"/>
      <c r="H27" t="s">
        <v>209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-12.29</v>
      </c>
      <c r="O27" s="77">
        <v>3115.79</v>
      </c>
      <c r="P27" s="77">
        <v>-0.38293059099999999</v>
      </c>
      <c r="Q27" s="78">
        <v>0</v>
      </c>
      <c r="R27" s="78">
        <v>0</v>
      </c>
    </row>
    <row r="28" spans="2:23">
      <c r="B28" t="s">
        <v>3326</v>
      </c>
      <c r="C28" t="s">
        <v>2427</v>
      </c>
      <c r="D28" s="100">
        <v>524862</v>
      </c>
      <c r="E28"/>
      <c r="F28" t="s">
        <v>3385</v>
      </c>
      <c r="G28" s="87"/>
      <c r="H28" t="s">
        <v>209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-46.16</v>
      </c>
      <c r="O28" s="77">
        <v>3350.52</v>
      </c>
      <c r="P28" s="77">
        <v>-1.546600032</v>
      </c>
      <c r="Q28" s="78">
        <v>0</v>
      </c>
      <c r="R28" s="78">
        <v>0</v>
      </c>
    </row>
    <row r="29" spans="2:23">
      <c r="B29" t="s">
        <v>3326</v>
      </c>
      <c r="C29" t="s">
        <v>2427</v>
      </c>
      <c r="D29" s="100">
        <v>562252</v>
      </c>
      <c r="E29"/>
      <c r="F29" t="s">
        <v>3385</v>
      </c>
      <c r="G29" s="87"/>
      <c r="H29" t="s">
        <v>209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-2.57</v>
      </c>
      <c r="O29" s="77">
        <v>21886.092097000001</v>
      </c>
      <c r="P29" s="77">
        <v>-0.56247256689290004</v>
      </c>
      <c r="Q29" s="78">
        <v>0</v>
      </c>
      <c r="R29" s="78">
        <v>0</v>
      </c>
    </row>
    <row r="30" spans="2:23">
      <c r="B30" t="s">
        <v>3326</v>
      </c>
      <c r="C30" t="s">
        <v>2427</v>
      </c>
      <c r="D30" s="100">
        <v>483893</v>
      </c>
      <c r="E30"/>
      <c r="F30" t="s">
        <v>3385</v>
      </c>
      <c r="G30" s="87"/>
      <c r="H30" t="s">
        <v>209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-34.97</v>
      </c>
      <c r="O30" s="77">
        <v>1363.08</v>
      </c>
      <c r="P30" s="77">
        <v>-0.47666907600000002</v>
      </c>
      <c r="Q30" s="78">
        <v>0</v>
      </c>
      <c r="R30" s="78">
        <v>0</v>
      </c>
    </row>
    <row r="31" spans="2:23">
      <c r="B31" t="s">
        <v>3326</v>
      </c>
      <c r="C31" t="s">
        <v>2427</v>
      </c>
      <c r="D31" s="100">
        <v>483897</v>
      </c>
      <c r="E31"/>
      <c r="F31" t="s">
        <v>3385</v>
      </c>
      <c r="G31" s="87"/>
      <c r="H31" t="s">
        <v>209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-38.909999999999997</v>
      </c>
      <c r="O31" s="77">
        <v>967.71</v>
      </c>
      <c r="P31" s="77">
        <v>-0.37653596099999997</v>
      </c>
      <c r="Q31" s="78">
        <v>0</v>
      </c>
      <c r="R31" s="78">
        <v>0</v>
      </c>
    </row>
    <row r="32" spans="2:23">
      <c r="B32" t="s">
        <v>3326</v>
      </c>
      <c r="C32" t="s">
        <v>2427</v>
      </c>
      <c r="D32" s="100">
        <v>524861</v>
      </c>
      <c r="E32"/>
      <c r="F32" t="s">
        <v>3385</v>
      </c>
      <c r="G32" s="87"/>
      <c r="H32" t="s">
        <v>209</v>
      </c>
      <c r="I32" s="77">
        <v>0.01</v>
      </c>
      <c r="J32" t="s">
        <v>123</v>
      </c>
      <c r="K32" t="s">
        <v>102</v>
      </c>
      <c r="L32" s="78">
        <v>0</v>
      </c>
      <c r="M32" s="78">
        <v>1E-4</v>
      </c>
      <c r="N32" s="77">
        <v>-24.56</v>
      </c>
      <c r="O32" s="77">
        <v>5561.05</v>
      </c>
      <c r="P32" s="77">
        <v>-1.36579388</v>
      </c>
      <c r="Q32" s="78">
        <v>0</v>
      </c>
      <c r="R32" s="78">
        <v>0</v>
      </c>
    </row>
    <row r="33" spans="2:23">
      <c r="B33" t="s">
        <v>3326</v>
      </c>
      <c r="C33" t="s">
        <v>2427</v>
      </c>
      <c r="D33" s="100">
        <v>483892</v>
      </c>
      <c r="E33"/>
      <c r="F33" t="s">
        <v>3385</v>
      </c>
      <c r="G33" s="87"/>
      <c r="H33" t="s">
        <v>209</v>
      </c>
      <c r="I33" s="77">
        <v>0.01</v>
      </c>
      <c r="J33" t="s">
        <v>123</v>
      </c>
      <c r="K33" t="s">
        <v>102</v>
      </c>
      <c r="L33" s="78">
        <v>0</v>
      </c>
      <c r="M33" s="78">
        <v>1E-4</v>
      </c>
      <c r="N33" s="77">
        <v>-11.7</v>
      </c>
      <c r="O33" s="77">
        <v>2775.85</v>
      </c>
      <c r="P33" s="77">
        <v>-0.32477444999999999</v>
      </c>
      <c r="Q33" s="78">
        <v>0</v>
      </c>
      <c r="R33" s="78">
        <v>0</v>
      </c>
    </row>
    <row r="34" spans="2:23">
      <c r="B34" t="s">
        <v>3326</v>
      </c>
      <c r="C34" t="s">
        <v>2427</v>
      </c>
      <c r="D34" s="100">
        <v>483896</v>
      </c>
      <c r="E34"/>
      <c r="F34" t="s">
        <v>3385</v>
      </c>
      <c r="G34" s="87"/>
      <c r="H34" t="s">
        <v>209</v>
      </c>
      <c r="I34" s="77">
        <v>0.01</v>
      </c>
      <c r="J34" t="s">
        <v>123</v>
      </c>
      <c r="K34" t="s">
        <v>102</v>
      </c>
      <c r="L34" s="78">
        <v>0</v>
      </c>
      <c r="M34" s="78">
        <v>1E-4</v>
      </c>
      <c r="N34" s="77">
        <v>-15.27</v>
      </c>
      <c r="O34" s="77">
        <v>1270.96</v>
      </c>
      <c r="P34" s="77">
        <v>-0.19407559199999999</v>
      </c>
      <c r="Q34" s="78">
        <v>0</v>
      </c>
      <c r="R34" s="78">
        <v>0</v>
      </c>
    </row>
    <row r="35" spans="2:23">
      <c r="B35" t="s">
        <v>3326</v>
      </c>
      <c r="C35" t="s">
        <v>2427</v>
      </c>
      <c r="D35" s="100">
        <v>524860</v>
      </c>
      <c r="E35"/>
      <c r="F35" t="s">
        <v>3385</v>
      </c>
      <c r="G35" s="87"/>
      <c r="H35" t="s">
        <v>209</v>
      </c>
      <c r="I35" s="77">
        <v>0.01</v>
      </c>
      <c r="J35" t="s">
        <v>123</v>
      </c>
      <c r="K35" t="s">
        <v>102</v>
      </c>
      <c r="L35" s="78">
        <v>0</v>
      </c>
      <c r="M35" s="78">
        <v>1E-4</v>
      </c>
      <c r="N35" s="77">
        <v>-18.850000000000001</v>
      </c>
      <c r="O35" s="77">
        <v>1572.05</v>
      </c>
      <c r="P35" s="77">
        <v>-0.29633142499999998</v>
      </c>
      <c r="Q35" s="78">
        <v>0</v>
      </c>
      <c r="R35" s="78">
        <v>0</v>
      </c>
    </row>
    <row r="36" spans="2:23">
      <c r="B36" t="s">
        <v>3326</v>
      </c>
      <c r="C36" t="s">
        <v>2427</v>
      </c>
      <c r="D36" s="100">
        <v>562249</v>
      </c>
      <c r="E36"/>
      <c r="F36" t="s">
        <v>3385</v>
      </c>
      <c r="G36" s="87"/>
      <c r="H36" t="s">
        <v>209</v>
      </c>
      <c r="I36" s="77">
        <v>0.01</v>
      </c>
      <c r="J36" t="s">
        <v>123</v>
      </c>
      <c r="K36" t="s">
        <v>102</v>
      </c>
      <c r="L36" s="78">
        <v>0</v>
      </c>
      <c r="M36" s="78">
        <v>1E-4</v>
      </c>
      <c r="N36" s="77">
        <v>-1.66</v>
      </c>
      <c r="O36" s="77">
        <v>6357.1</v>
      </c>
      <c r="P36" s="77">
        <v>-0.10552786</v>
      </c>
      <c r="Q36" s="78">
        <v>0</v>
      </c>
      <c r="R36" s="78">
        <v>0</v>
      </c>
    </row>
    <row r="37" spans="2:23">
      <c r="B37" t="s">
        <v>3326</v>
      </c>
      <c r="C37" t="s">
        <v>2427</v>
      </c>
      <c r="D37" s="100">
        <v>562248</v>
      </c>
      <c r="E37"/>
      <c r="F37" t="s">
        <v>3385</v>
      </c>
      <c r="G37" s="87"/>
      <c r="H37" t="s">
        <v>209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-0.91</v>
      </c>
      <c r="O37" s="77">
        <v>16567.48</v>
      </c>
      <c r="P37" s="77">
        <v>-0.150764068</v>
      </c>
      <c r="Q37" s="78">
        <v>0</v>
      </c>
      <c r="R37" s="78">
        <v>0</v>
      </c>
    </row>
    <row r="38" spans="2:23">
      <c r="B38" t="s">
        <v>3326</v>
      </c>
      <c r="C38" t="s">
        <v>2427</v>
      </c>
      <c r="D38" s="100">
        <v>483895</v>
      </c>
      <c r="E38"/>
      <c r="F38" t="s">
        <v>3385</v>
      </c>
      <c r="G38" s="87"/>
      <c r="H38" t="s">
        <v>209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-20.5</v>
      </c>
      <c r="O38" s="77">
        <v>618.20000000000005</v>
      </c>
      <c r="P38" s="77">
        <v>-0.12673100000000001</v>
      </c>
      <c r="Q38" s="78">
        <v>0</v>
      </c>
      <c r="R38" s="78">
        <v>0</v>
      </c>
    </row>
    <row r="39" spans="2:23">
      <c r="B39" t="s">
        <v>3326</v>
      </c>
      <c r="C39" t="s">
        <v>2427</v>
      </c>
      <c r="D39" s="100">
        <v>524859</v>
      </c>
      <c r="E39"/>
      <c r="F39" t="s">
        <v>3385</v>
      </c>
      <c r="G39" s="87"/>
      <c r="H39" t="s">
        <v>209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-21.77</v>
      </c>
      <c r="O39" s="77">
        <v>1027.0999999999999</v>
      </c>
      <c r="P39" s="77">
        <v>-0.22359967</v>
      </c>
      <c r="Q39" s="78">
        <v>0</v>
      </c>
      <c r="R39" s="78">
        <v>0</v>
      </c>
    </row>
    <row r="40" spans="2:23">
      <c r="B40" t="s">
        <v>3326</v>
      </c>
      <c r="C40" t="s">
        <v>2427</v>
      </c>
      <c r="D40" s="100">
        <v>562247</v>
      </c>
      <c r="E40"/>
      <c r="F40" t="s">
        <v>3385</v>
      </c>
      <c r="G40" s="87"/>
      <c r="H40" t="s">
        <v>209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-1.76</v>
      </c>
      <c r="O40" s="77">
        <v>3170.36</v>
      </c>
      <c r="P40" s="77">
        <v>-5.5798335999999997E-2</v>
      </c>
      <c r="Q40" s="78">
        <v>0</v>
      </c>
      <c r="R40" s="78">
        <v>0</v>
      </c>
    </row>
    <row r="41" spans="2:23">
      <c r="B41" t="s">
        <v>3326</v>
      </c>
      <c r="C41" t="s">
        <v>2427</v>
      </c>
      <c r="D41" s="100">
        <v>435946</v>
      </c>
      <c r="E41"/>
      <c r="F41" t="s">
        <v>3385</v>
      </c>
      <c r="G41" s="87">
        <v>42551</v>
      </c>
      <c r="H41" t="s">
        <v>209</v>
      </c>
      <c r="I41" s="77">
        <v>7.48</v>
      </c>
      <c r="J41" t="s">
        <v>123</v>
      </c>
      <c r="K41" t="s">
        <v>102</v>
      </c>
      <c r="L41" s="78">
        <v>5.2200000000000003E-2</v>
      </c>
      <c r="M41" s="78">
        <v>5.2699999999999997E-2</v>
      </c>
      <c r="N41" s="77">
        <v>405228.84</v>
      </c>
      <c r="O41" s="77">
        <v>99.05</v>
      </c>
      <c r="P41" s="77">
        <v>401.37916602000001</v>
      </c>
      <c r="Q41" s="78">
        <v>9.2999999999999992E-3</v>
      </c>
      <c r="R41" s="78">
        <v>8.9999999999999998E-4</v>
      </c>
      <c r="W41" s="92"/>
    </row>
    <row r="42" spans="2:23">
      <c r="B42" t="s">
        <v>3326</v>
      </c>
      <c r="C42" t="s">
        <v>2427</v>
      </c>
      <c r="D42" s="100">
        <v>448548</v>
      </c>
      <c r="E42"/>
      <c r="F42" t="s">
        <v>3385</v>
      </c>
      <c r="G42" s="87">
        <v>42643</v>
      </c>
      <c r="H42" t="s">
        <v>209</v>
      </c>
      <c r="I42" s="77">
        <v>6.81</v>
      </c>
      <c r="J42" t="s">
        <v>123</v>
      </c>
      <c r="K42" t="s">
        <v>102</v>
      </c>
      <c r="L42" s="78">
        <v>5.0200000000000002E-2</v>
      </c>
      <c r="M42" s="78">
        <v>5.0700000000000002E-2</v>
      </c>
      <c r="N42" s="77">
        <v>381957.21</v>
      </c>
      <c r="O42" s="77">
        <v>100.32</v>
      </c>
      <c r="P42" s="77">
        <v>383.17947307200001</v>
      </c>
      <c r="Q42" s="78">
        <v>8.8999999999999999E-3</v>
      </c>
      <c r="R42" s="78">
        <v>8.9999999999999998E-4</v>
      </c>
      <c r="W42" s="92"/>
    </row>
    <row r="43" spans="2:23">
      <c r="B43" t="s">
        <v>3326</v>
      </c>
      <c r="C43" t="s">
        <v>2427</v>
      </c>
      <c r="D43" s="100">
        <v>435945</v>
      </c>
      <c r="E43"/>
      <c r="F43" t="s">
        <v>3385</v>
      </c>
      <c r="G43" s="87">
        <v>42551</v>
      </c>
      <c r="H43" t="s">
        <v>209</v>
      </c>
      <c r="I43" s="77">
        <v>5.47</v>
      </c>
      <c r="J43" t="s">
        <v>123</v>
      </c>
      <c r="K43" t="s">
        <v>102</v>
      </c>
      <c r="L43" s="78">
        <v>4.65E-2</v>
      </c>
      <c r="M43" s="78">
        <v>4.65E-2</v>
      </c>
      <c r="N43" s="77">
        <v>265001.03999999998</v>
      </c>
      <c r="O43" s="77">
        <v>99.07</v>
      </c>
      <c r="P43" s="77">
        <v>262.53653032800003</v>
      </c>
      <c r="Q43" s="78">
        <v>6.1000000000000004E-3</v>
      </c>
      <c r="R43" s="78">
        <v>5.9999999999999995E-4</v>
      </c>
      <c r="W43" s="92"/>
    </row>
    <row r="44" spans="2:23">
      <c r="B44" t="s">
        <v>3326</v>
      </c>
      <c r="C44" t="s">
        <v>2427</v>
      </c>
      <c r="D44" s="100">
        <v>448547</v>
      </c>
      <c r="E44"/>
      <c r="F44" t="s">
        <v>3385</v>
      </c>
      <c r="G44" s="87">
        <v>42643</v>
      </c>
      <c r="H44" t="s">
        <v>209</v>
      </c>
      <c r="I44" s="77">
        <v>4.59</v>
      </c>
      <c r="J44" t="s">
        <v>123</v>
      </c>
      <c r="K44" t="s">
        <v>102</v>
      </c>
      <c r="L44" s="78">
        <v>4.6899999999999997E-2</v>
      </c>
      <c r="M44" s="78">
        <v>4.6899999999999997E-2</v>
      </c>
      <c r="N44" s="77">
        <v>296181.32</v>
      </c>
      <c r="O44" s="77">
        <v>96.82</v>
      </c>
      <c r="P44" s="77">
        <v>286.762754024</v>
      </c>
      <c r="Q44" s="78">
        <v>6.6E-3</v>
      </c>
      <c r="R44" s="78">
        <v>6.9999999999999999E-4</v>
      </c>
      <c r="W44" s="92"/>
    </row>
    <row r="45" spans="2:23">
      <c r="B45" t="s">
        <v>3326</v>
      </c>
      <c r="C45" t="s">
        <v>2427</v>
      </c>
      <c r="D45" s="100">
        <v>496264</v>
      </c>
      <c r="E45"/>
      <c r="F45" t="s">
        <v>3385</v>
      </c>
      <c r="G45" s="87">
        <v>43100</v>
      </c>
      <c r="H45" t="s">
        <v>209</v>
      </c>
      <c r="I45" s="77">
        <v>7.55</v>
      </c>
      <c r="J45" t="s">
        <v>123</v>
      </c>
      <c r="K45" t="s">
        <v>102</v>
      </c>
      <c r="L45" s="78">
        <v>6.2300000000000001E-2</v>
      </c>
      <c r="M45" s="78">
        <v>6.2300000000000001E-2</v>
      </c>
      <c r="N45" s="77">
        <v>169352.25</v>
      </c>
      <c r="O45" s="77">
        <v>110.52</v>
      </c>
      <c r="P45" s="77">
        <v>187.16810670000001</v>
      </c>
      <c r="Q45" s="78">
        <v>4.3E-3</v>
      </c>
      <c r="R45" s="78">
        <v>4.0000000000000002E-4</v>
      </c>
      <c r="W45" s="92"/>
    </row>
    <row r="46" spans="2:23">
      <c r="B46" t="s">
        <v>3326</v>
      </c>
      <c r="C46" t="s">
        <v>2427</v>
      </c>
      <c r="D46" s="100">
        <v>496073</v>
      </c>
      <c r="E46"/>
      <c r="F46" t="s">
        <v>3385</v>
      </c>
      <c r="G46" s="87">
        <v>43100</v>
      </c>
      <c r="H46" t="s">
        <v>209</v>
      </c>
      <c r="I46" s="77">
        <v>8.2799999999999994</v>
      </c>
      <c r="J46" t="s">
        <v>123</v>
      </c>
      <c r="K46" t="s">
        <v>102</v>
      </c>
      <c r="L46" s="78">
        <v>3.8600000000000002E-2</v>
      </c>
      <c r="M46" s="78">
        <v>3.8600000000000002E-2</v>
      </c>
      <c r="N46" s="77">
        <v>130212.35</v>
      </c>
      <c r="O46" s="77">
        <v>117.33</v>
      </c>
      <c r="P46" s="77">
        <v>152.77815025500001</v>
      </c>
      <c r="Q46" s="78">
        <v>3.5000000000000001E-3</v>
      </c>
      <c r="R46" s="78">
        <v>4.0000000000000002E-4</v>
      </c>
      <c r="W46" s="92"/>
    </row>
    <row r="47" spans="2:23">
      <c r="B47" t="s">
        <v>3326</v>
      </c>
      <c r="C47" t="s">
        <v>2427</v>
      </c>
      <c r="D47" s="100">
        <v>496075</v>
      </c>
      <c r="E47"/>
      <c r="F47" t="s">
        <v>3385</v>
      </c>
      <c r="G47" s="87">
        <v>43100</v>
      </c>
      <c r="H47" t="s">
        <v>209</v>
      </c>
      <c r="I47" s="77">
        <v>7.99</v>
      </c>
      <c r="J47" t="s">
        <v>123</v>
      </c>
      <c r="K47" t="s">
        <v>102</v>
      </c>
      <c r="L47" s="78">
        <v>4.8800000000000003E-2</v>
      </c>
      <c r="M47" s="78">
        <v>4.9299999999999997E-2</v>
      </c>
      <c r="N47" s="77">
        <v>636968.05000000005</v>
      </c>
      <c r="O47" s="77">
        <v>101.73</v>
      </c>
      <c r="P47" s="77">
        <v>647.98759726499998</v>
      </c>
      <c r="Q47" s="78">
        <v>1.4999999999999999E-2</v>
      </c>
      <c r="R47" s="78">
        <v>1.5E-3</v>
      </c>
      <c r="W47" s="92"/>
    </row>
    <row r="48" spans="2:23">
      <c r="B48" t="s">
        <v>3326</v>
      </c>
      <c r="C48" t="s">
        <v>2427</v>
      </c>
      <c r="D48" s="100">
        <v>496072</v>
      </c>
      <c r="E48"/>
      <c r="F48" t="s">
        <v>3385</v>
      </c>
      <c r="G48" s="87">
        <v>43100</v>
      </c>
      <c r="H48" t="s">
        <v>209</v>
      </c>
      <c r="I48" s="77">
        <v>7.36</v>
      </c>
      <c r="J48" t="s">
        <v>123</v>
      </c>
      <c r="K48" t="s">
        <v>102</v>
      </c>
      <c r="L48" s="78">
        <v>1.6299999999999999E-2</v>
      </c>
      <c r="M48" s="78">
        <v>1.6299999999999999E-2</v>
      </c>
      <c r="N48" s="77">
        <v>94663.52</v>
      </c>
      <c r="O48" s="77">
        <v>121</v>
      </c>
      <c r="P48" s="77">
        <v>114.5428592</v>
      </c>
      <c r="Q48" s="78">
        <v>2.5999999999999999E-3</v>
      </c>
      <c r="R48" s="78">
        <v>2.9999999999999997E-4</v>
      </c>
      <c r="W48" s="92"/>
    </row>
    <row r="49" spans="2:23">
      <c r="B49" t="s">
        <v>3326</v>
      </c>
      <c r="C49" t="s">
        <v>2427</v>
      </c>
      <c r="D49" s="100">
        <v>496263</v>
      </c>
      <c r="E49"/>
      <c r="F49" t="s">
        <v>3385</v>
      </c>
      <c r="G49" s="87">
        <v>43100</v>
      </c>
      <c r="H49" t="s">
        <v>209</v>
      </c>
      <c r="I49" s="77">
        <v>6.15</v>
      </c>
      <c r="J49" t="s">
        <v>123</v>
      </c>
      <c r="K49" t="s">
        <v>102</v>
      </c>
      <c r="L49" s="78">
        <v>4.53E-2</v>
      </c>
      <c r="M49" s="78">
        <v>4.53E-2</v>
      </c>
      <c r="N49" s="77">
        <v>775267.39</v>
      </c>
      <c r="O49" s="77">
        <v>96.05</v>
      </c>
      <c r="P49" s="77">
        <v>744.64432809499999</v>
      </c>
      <c r="Q49" s="78">
        <v>1.72E-2</v>
      </c>
      <c r="R49" s="78">
        <v>1.6999999999999999E-3</v>
      </c>
      <c r="W49" s="92"/>
    </row>
    <row r="50" spans="2:23">
      <c r="B50" t="s">
        <v>3326</v>
      </c>
      <c r="C50" t="s">
        <v>2427</v>
      </c>
      <c r="D50" s="100">
        <v>435944</v>
      </c>
      <c r="E50"/>
      <c r="F50" t="s">
        <v>3385</v>
      </c>
      <c r="G50" s="87">
        <v>42551</v>
      </c>
      <c r="H50" t="s">
        <v>209</v>
      </c>
      <c r="I50" s="77">
        <v>7.79</v>
      </c>
      <c r="J50" t="s">
        <v>123</v>
      </c>
      <c r="K50" t="s">
        <v>102</v>
      </c>
      <c r="L50" s="78">
        <v>4.1300000000000003E-2</v>
      </c>
      <c r="M50" s="78">
        <v>4.1200000000000001E-2</v>
      </c>
      <c r="N50" s="77">
        <v>136825.19</v>
      </c>
      <c r="O50" s="77">
        <v>111.47</v>
      </c>
      <c r="P50" s="77">
        <v>152.51903929299999</v>
      </c>
      <c r="Q50" s="78">
        <v>3.5000000000000001E-3</v>
      </c>
      <c r="R50" s="78">
        <v>4.0000000000000002E-4</v>
      </c>
      <c r="W50" s="92"/>
    </row>
    <row r="51" spans="2:23">
      <c r="B51" t="s">
        <v>3326</v>
      </c>
      <c r="C51" t="s">
        <v>2427</v>
      </c>
      <c r="D51" s="100">
        <v>448456</v>
      </c>
      <c r="E51"/>
      <c r="F51" t="s">
        <v>3385</v>
      </c>
      <c r="G51" s="87">
        <v>42643</v>
      </c>
      <c r="H51" t="s">
        <v>209</v>
      </c>
      <c r="I51" s="77">
        <v>7.22</v>
      </c>
      <c r="J51" t="s">
        <v>123</v>
      </c>
      <c r="K51" t="s">
        <v>102</v>
      </c>
      <c r="L51" s="78">
        <v>3.3300000000000003E-2</v>
      </c>
      <c r="M51" s="78">
        <v>3.3300000000000003E-2</v>
      </c>
      <c r="N51" s="77">
        <v>102293.8</v>
      </c>
      <c r="O51" s="77">
        <v>116.37</v>
      </c>
      <c r="P51" s="77">
        <v>119.03929506</v>
      </c>
      <c r="Q51" s="78">
        <v>2.8E-3</v>
      </c>
      <c r="R51" s="78">
        <v>2.9999999999999997E-4</v>
      </c>
      <c r="W51" s="92"/>
    </row>
    <row r="52" spans="2:23">
      <c r="B52" t="s">
        <v>3326</v>
      </c>
      <c r="C52" t="s">
        <v>2427</v>
      </c>
      <c r="D52" s="100">
        <v>435943</v>
      </c>
      <c r="E52"/>
      <c r="F52" t="s">
        <v>3385</v>
      </c>
      <c r="G52" s="87">
        <v>42551</v>
      </c>
      <c r="H52" t="s">
        <v>209</v>
      </c>
      <c r="I52" s="77">
        <v>6.97</v>
      </c>
      <c r="J52" t="s">
        <v>123</v>
      </c>
      <c r="K52" t="s">
        <v>102</v>
      </c>
      <c r="L52" s="78">
        <v>2.24E-2</v>
      </c>
      <c r="M52" s="78">
        <v>2.24E-2</v>
      </c>
      <c r="N52" s="77">
        <v>91335.97</v>
      </c>
      <c r="O52" s="77">
        <v>115.72</v>
      </c>
      <c r="P52" s="77">
        <v>105.693984484</v>
      </c>
      <c r="Q52" s="78">
        <v>2.3999999999999998E-3</v>
      </c>
      <c r="R52" s="78">
        <v>2.0000000000000001E-4</v>
      </c>
      <c r="W52" s="92"/>
    </row>
    <row r="53" spans="2:23">
      <c r="B53" t="s">
        <v>3326</v>
      </c>
      <c r="C53" t="s">
        <v>2427</v>
      </c>
      <c r="D53" s="100">
        <v>448455</v>
      </c>
      <c r="E53"/>
      <c r="F53" t="s">
        <v>3385</v>
      </c>
      <c r="G53" s="87">
        <v>42643</v>
      </c>
      <c r="H53" t="s">
        <v>209</v>
      </c>
      <c r="I53" s="77">
        <v>6.02</v>
      </c>
      <c r="J53" t="s">
        <v>123</v>
      </c>
      <c r="K53" t="s">
        <v>102</v>
      </c>
      <c r="L53" s="78">
        <v>2.0400000000000001E-2</v>
      </c>
      <c r="M53" s="78">
        <v>2.0400000000000001E-2</v>
      </c>
      <c r="N53" s="77">
        <v>68974.63</v>
      </c>
      <c r="O53" s="77">
        <v>116.02</v>
      </c>
      <c r="P53" s="77">
        <v>80.024365725999999</v>
      </c>
      <c r="Q53" s="78">
        <v>1.8E-3</v>
      </c>
      <c r="R53" s="78">
        <v>2.0000000000000001E-4</v>
      </c>
      <c r="W53" s="92"/>
    </row>
    <row r="54" spans="2:23">
      <c r="B54" t="s">
        <v>3326</v>
      </c>
      <c r="C54" t="s">
        <v>2427</v>
      </c>
      <c r="D54" s="100">
        <v>542103</v>
      </c>
      <c r="E54"/>
      <c r="F54" t="s">
        <v>3385</v>
      </c>
      <c r="G54" s="87">
        <v>43555</v>
      </c>
      <c r="H54" t="s">
        <v>209</v>
      </c>
      <c r="I54" s="77">
        <v>3.45</v>
      </c>
      <c r="J54" t="s">
        <v>123</v>
      </c>
      <c r="K54" t="s">
        <v>102</v>
      </c>
      <c r="L54" s="78">
        <v>5.6500000000000002E-2</v>
      </c>
      <c r="M54" s="78">
        <v>5.6500000000000002E-2</v>
      </c>
      <c r="N54" s="77">
        <v>34329</v>
      </c>
      <c r="O54" s="77">
        <v>100.77</v>
      </c>
      <c r="P54" s="77">
        <v>34.593333299999998</v>
      </c>
      <c r="Q54" s="78">
        <v>8.0000000000000004E-4</v>
      </c>
      <c r="R54" s="78">
        <v>1E-4</v>
      </c>
      <c r="W54" s="92"/>
    </row>
    <row r="55" spans="2:23">
      <c r="B55" t="s">
        <v>3326</v>
      </c>
      <c r="C55" t="s">
        <v>2427</v>
      </c>
      <c r="D55" s="100">
        <v>542104</v>
      </c>
      <c r="E55"/>
      <c r="F55" t="s">
        <v>3385</v>
      </c>
      <c r="G55" s="87">
        <v>43555</v>
      </c>
      <c r="H55" t="s">
        <v>209</v>
      </c>
      <c r="I55" s="77">
        <v>5.16</v>
      </c>
      <c r="J55" t="s">
        <v>123</v>
      </c>
      <c r="K55" t="s">
        <v>102</v>
      </c>
      <c r="L55" s="78">
        <v>4.7100000000000003E-2</v>
      </c>
      <c r="M55" s="78">
        <v>4.7800000000000002E-2</v>
      </c>
      <c r="N55" s="77">
        <v>407033.64</v>
      </c>
      <c r="O55" s="77">
        <v>101.63</v>
      </c>
      <c r="P55" s="77">
        <v>413.66828833199997</v>
      </c>
      <c r="Q55" s="78">
        <v>9.5999999999999992E-3</v>
      </c>
      <c r="R55" s="78">
        <v>1E-3</v>
      </c>
      <c r="W55" s="92"/>
    </row>
    <row r="56" spans="2:23">
      <c r="B56" t="s">
        <v>3326</v>
      </c>
      <c r="C56" t="s">
        <v>2427</v>
      </c>
      <c r="D56" s="100">
        <v>542102</v>
      </c>
      <c r="E56"/>
      <c r="F56" t="s">
        <v>3385</v>
      </c>
      <c r="G56" s="87">
        <v>43555</v>
      </c>
      <c r="H56" t="s">
        <v>209</v>
      </c>
      <c r="I56" s="77">
        <v>5.58</v>
      </c>
      <c r="J56" t="s">
        <v>123</v>
      </c>
      <c r="K56" t="s">
        <v>102</v>
      </c>
      <c r="L56" s="78">
        <v>2.47E-2</v>
      </c>
      <c r="M56" s="78">
        <v>2.47E-2</v>
      </c>
      <c r="N56" s="77">
        <v>27832.32</v>
      </c>
      <c r="O56" s="77">
        <v>131.55000000000001</v>
      </c>
      <c r="P56" s="77">
        <v>36.613416960000002</v>
      </c>
      <c r="Q56" s="78">
        <v>8.0000000000000004E-4</v>
      </c>
      <c r="R56" s="78">
        <v>1E-4</v>
      </c>
      <c r="W56" s="92"/>
    </row>
    <row r="57" spans="2:23">
      <c r="B57" t="s">
        <v>3326</v>
      </c>
      <c r="C57" t="s">
        <v>2427</v>
      </c>
      <c r="D57" s="100">
        <v>542101</v>
      </c>
      <c r="E57"/>
      <c r="F57" t="s">
        <v>3385</v>
      </c>
      <c r="G57" s="87">
        <v>43555</v>
      </c>
      <c r="H57" t="s">
        <v>209</v>
      </c>
      <c r="I57" s="77">
        <v>5.03</v>
      </c>
      <c r="J57" t="s">
        <v>123</v>
      </c>
      <c r="K57" t="s">
        <v>102</v>
      </c>
      <c r="L57" s="78">
        <v>5.7299999999999997E-2</v>
      </c>
      <c r="M57" s="78">
        <v>5.7299999999999997E-2</v>
      </c>
      <c r="N57" s="77">
        <v>66588.33</v>
      </c>
      <c r="O57" s="77">
        <v>121.16</v>
      </c>
      <c r="P57" s="77">
        <v>80.678420627999998</v>
      </c>
      <c r="Q57" s="78">
        <v>1.9E-3</v>
      </c>
      <c r="R57" s="78">
        <v>2.0000000000000001E-4</v>
      </c>
      <c r="W57" s="92"/>
    </row>
    <row r="58" spans="2:23">
      <c r="B58" t="s">
        <v>3326</v>
      </c>
      <c r="C58" t="s">
        <v>2427</v>
      </c>
      <c r="D58" s="100">
        <v>542100</v>
      </c>
      <c r="E58"/>
      <c r="F58" t="s">
        <v>3385</v>
      </c>
      <c r="G58" s="87">
        <v>43555</v>
      </c>
      <c r="H58" t="s">
        <v>209</v>
      </c>
      <c r="I58" s="77">
        <v>5.87</v>
      </c>
      <c r="J58" t="s">
        <v>123</v>
      </c>
      <c r="K58" t="s">
        <v>102</v>
      </c>
      <c r="L58" s="78">
        <v>3.0800000000000001E-2</v>
      </c>
      <c r="M58" s="78">
        <v>3.0800000000000001E-2</v>
      </c>
      <c r="N58" s="77">
        <v>102124.15</v>
      </c>
      <c r="O58" s="77">
        <v>116.4</v>
      </c>
      <c r="P58" s="77">
        <v>118.8725106</v>
      </c>
      <c r="Q58" s="78">
        <v>2.7000000000000001E-3</v>
      </c>
      <c r="R58" s="78">
        <v>2.9999999999999997E-4</v>
      </c>
      <c r="W58" s="92"/>
    </row>
    <row r="59" spans="2:23">
      <c r="B59" t="s">
        <v>3326</v>
      </c>
      <c r="C59" t="s">
        <v>2427</v>
      </c>
      <c r="D59" s="100">
        <v>542099</v>
      </c>
      <c r="E59"/>
      <c r="F59" t="s">
        <v>3385</v>
      </c>
      <c r="G59" s="87">
        <v>43555</v>
      </c>
      <c r="H59" t="s">
        <v>209</v>
      </c>
      <c r="I59" s="77">
        <v>4.05</v>
      </c>
      <c r="J59" t="s">
        <v>123</v>
      </c>
      <c r="K59" t="s">
        <v>102</v>
      </c>
      <c r="L59" s="78">
        <v>2.52E-2</v>
      </c>
      <c r="M59" s="78">
        <v>2.53E-2</v>
      </c>
      <c r="N59" s="77">
        <v>50791.98</v>
      </c>
      <c r="O59" s="77">
        <v>123.33</v>
      </c>
      <c r="P59" s="77">
        <v>62.641748933999999</v>
      </c>
      <c r="Q59" s="78">
        <v>1.4E-3</v>
      </c>
      <c r="R59" s="78">
        <v>1E-4</v>
      </c>
      <c r="W59" s="92"/>
    </row>
    <row r="60" spans="2:23">
      <c r="B60" s="79" t="s">
        <v>2428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23">
      <c r="B61" t="s">
        <v>208</v>
      </c>
      <c r="D61" s="100">
        <v>0</v>
      </c>
      <c r="F61" t="s">
        <v>208</v>
      </c>
      <c r="I61" s="77">
        <v>0</v>
      </c>
      <c r="J61" t="s">
        <v>208</v>
      </c>
      <c r="K61" t="s">
        <v>208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23">
      <c r="B62" s="79" t="s">
        <v>2429</v>
      </c>
      <c r="I62" s="81">
        <v>4.55</v>
      </c>
      <c r="M62" s="80">
        <v>5.8200000000000002E-2</v>
      </c>
      <c r="N62" s="81">
        <v>20262362.170000002</v>
      </c>
      <c r="P62" s="81">
        <v>22339.561758193438</v>
      </c>
      <c r="Q62" s="80">
        <v>0.51619999999999999</v>
      </c>
      <c r="R62" s="80">
        <v>5.1499999999999997E-2</v>
      </c>
    </row>
    <row r="63" spans="2:23">
      <c r="B63" t="s">
        <v>3327</v>
      </c>
      <c r="C63" t="s">
        <v>2430</v>
      </c>
      <c r="D63" s="100">
        <v>4563</v>
      </c>
      <c r="E63"/>
      <c r="F63" t="s">
        <v>367</v>
      </c>
      <c r="G63" s="87">
        <v>42368</v>
      </c>
      <c r="H63" t="s">
        <v>206</v>
      </c>
      <c r="I63" s="77">
        <v>6.96</v>
      </c>
      <c r="J63" t="s">
        <v>127</v>
      </c>
      <c r="K63" t="s">
        <v>102</v>
      </c>
      <c r="L63" s="78">
        <v>3.1699999999999999E-2</v>
      </c>
      <c r="M63" s="78">
        <v>2.52E-2</v>
      </c>
      <c r="N63" s="77">
        <v>22575.55</v>
      </c>
      <c r="O63" s="77">
        <v>117.59</v>
      </c>
      <c r="P63" s="77">
        <v>26.546589245</v>
      </c>
      <c r="Q63" s="78">
        <v>5.9999999999999995E-4</v>
      </c>
      <c r="R63" s="78">
        <v>1E-4</v>
      </c>
      <c r="W63" s="92"/>
    </row>
    <row r="64" spans="2:23">
      <c r="B64" t="s">
        <v>3327</v>
      </c>
      <c r="C64" t="s">
        <v>2430</v>
      </c>
      <c r="D64" s="100">
        <v>4693</v>
      </c>
      <c r="E64"/>
      <c r="F64" t="s">
        <v>367</v>
      </c>
      <c r="G64" s="87">
        <v>42388</v>
      </c>
      <c r="H64" t="s">
        <v>206</v>
      </c>
      <c r="I64" s="77">
        <v>6.95</v>
      </c>
      <c r="J64" t="s">
        <v>127</v>
      </c>
      <c r="K64" t="s">
        <v>102</v>
      </c>
      <c r="L64" s="78">
        <v>3.1699999999999999E-2</v>
      </c>
      <c r="M64" s="78">
        <v>2.5399999999999999E-2</v>
      </c>
      <c r="N64" s="77">
        <v>31605.77</v>
      </c>
      <c r="O64" s="77">
        <v>117.74</v>
      </c>
      <c r="P64" s="77">
        <v>37.212633597999996</v>
      </c>
      <c r="Q64" s="78">
        <v>8.9999999999999998E-4</v>
      </c>
      <c r="R64" s="78">
        <v>1E-4</v>
      </c>
      <c r="W64" s="92"/>
    </row>
    <row r="65" spans="2:23">
      <c r="B65" t="s">
        <v>3327</v>
      </c>
      <c r="C65" t="s">
        <v>2430</v>
      </c>
      <c r="D65" s="100">
        <v>425769</v>
      </c>
      <c r="E65"/>
      <c r="F65" t="s">
        <v>367</v>
      </c>
      <c r="G65" s="87">
        <v>42509</v>
      </c>
      <c r="H65" t="s">
        <v>206</v>
      </c>
      <c r="I65" s="77">
        <v>7.01</v>
      </c>
      <c r="J65" t="s">
        <v>127</v>
      </c>
      <c r="K65" t="s">
        <v>102</v>
      </c>
      <c r="L65" s="78">
        <v>2.7400000000000001E-2</v>
      </c>
      <c r="M65" s="78">
        <v>2.7E-2</v>
      </c>
      <c r="N65" s="77">
        <v>31605.77</v>
      </c>
      <c r="O65" s="77">
        <v>113.6</v>
      </c>
      <c r="P65" s="77">
        <v>35.904154720000001</v>
      </c>
      <c r="Q65" s="78">
        <v>8.0000000000000004E-4</v>
      </c>
      <c r="R65" s="78">
        <v>1E-4</v>
      </c>
      <c r="W65" s="92"/>
    </row>
    <row r="66" spans="2:23">
      <c r="B66" t="s">
        <v>3327</v>
      </c>
      <c r="C66" t="s">
        <v>2430</v>
      </c>
      <c r="D66" s="100">
        <v>455714</v>
      </c>
      <c r="E66"/>
      <c r="F66" t="s">
        <v>367</v>
      </c>
      <c r="G66" s="87">
        <v>42723</v>
      </c>
      <c r="H66" t="s">
        <v>206</v>
      </c>
      <c r="I66" s="77">
        <v>6.93</v>
      </c>
      <c r="J66" t="s">
        <v>127</v>
      </c>
      <c r="K66" t="s">
        <v>102</v>
      </c>
      <c r="L66" s="78">
        <v>3.15E-2</v>
      </c>
      <c r="M66" s="78">
        <v>2.8299999999999999E-2</v>
      </c>
      <c r="N66" s="77">
        <v>4515.1099999999997</v>
      </c>
      <c r="O66" s="77">
        <v>115.4</v>
      </c>
      <c r="P66" s="77">
        <v>5.2104369400000001</v>
      </c>
      <c r="Q66" s="78">
        <v>1E-4</v>
      </c>
      <c r="R66" s="78">
        <v>0</v>
      </c>
      <c r="W66" s="92"/>
    </row>
    <row r="67" spans="2:23">
      <c r="B67" t="s">
        <v>3327</v>
      </c>
      <c r="C67" t="s">
        <v>2430</v>
      </c>
      <c r="D67" s="100">
        <v>474664</v>
      </c>
      <c r="E67"/>
      <c r="F67" t="s">
        <v>367</v>
      </c>
      <c r="G67" s="87">
        <v>42918</v>
      </c>
      <c r="H67" t="s">
        <v>206</v>
      </c>
      <c r="I67" s="77">
        <v>6.89</v>
      </c>
      <c r="J67" t="s">
        <v>127</v>
      </c>
      <c r="K67" t="s">
        <v>102</v>
      </c>
      <c r="L67" s="78">
        <v>3.1899999999999998E-2</v>
      </c>
      <c r="M67" s="78">
        <v>3.1E-2</v>
      </c>
      <c r="N67" s="77">
        <v>22575.55</v>
      </c>
      <c r="O67" s="77">
        <v>112.82</v>
      </c>
      <c r="P67" s="77">
        <v>25.46973551</v>
      </c>
      <c r="Q67" s="78">
        <v>5.9999999999999995E-4</v>
      </c>
      <c r="R67" s="78">
        <v>1E-4</v>
      </c>
      <c r="W67" s="92"/>
    </row>
    <row r="68" spans="2:23">
      <c r="B68" t="s">
        <v>3327</v>
      </c>
      <c r="C68" t="s">
        <v>2430</v>
      </c>
      <c r="D68" s="100">
        <v>7520</v>
      </c>
      <c r="E68"/>
      <c r="F68" t="s">
        <v>367</v>
      </c>
      <c r="G68" s="87">
        <v>43915</v>
      </c>
      <c r="H68" t="s">
        <v>206</v>
      </c>
      <c r="I68" s="77">
        <v>6.92</v>
      </c>
      <c r="J68" t="s">
        <v>127</v>
      </c>
      <c r="K68" t="s">
        <v>102</v>
      </c>
      <c r="L68" s="78">
        <v>2.6599999999999999E-2</v>
      </c>
      <c r="M68" s="78">
        <v>3.6700000000000003E-2</v>
      </c>
      <c r="N68" s="77">
        <v>47527.47</v>
      </c>
      <c r="O68" s="77">
        <v>104.02</v>
      </c>
      <c r="P68" s="77">
        <v>49.438074294000003</v>
      </c>
      <c r="Q68" s="78">
        <v>1.1000000000000001E-3</v>
      </c>
      <c r="R68" s="78">
        <v>1E-4</v>
      </c>
      <c r="W68" s="92"/>
    </row>
    <row r="69" spans="2:23">
      <c r="B69" t="s">
        <v>3327</v>
      </c>
      <c r="C69" t="s">
        <v>2430</v>
      </c>
      <c r="D69" s="100">
        <v>8115</v>
      </c>
      <c r="E69"/>
      <c r="F69" t="s">
        <v>367</v>
      </c>
      <c r="G69" s="87">
        <v>44168</v>
      </c>
      <c r="H69" t="s">
        <v>206</v>
      </c>
      <c r="I69" s="77">
        <v>7.05</v>
      </c>
      <c r="J69" t="s">
        <v>127</v>
      </c>
      <c r="K69" t="s">
        <v>102</v>
      </c>
      <c r="L69" s="78">
        <v>1.89E-2</v>
      </c>
      <c r="M69" s="78">
        <v>3.9100000000000003E-2</v>
      </c>
      <c r="N69" s="77">
        <v>48135.5</v>
      </c>
      <c r="O69" s="77">
        <v>96.63</v>
      </c>
      <c r="P69" s="77">
        <v>46.51333365</v>
      </c>
      <c r="Q69" s="78">
        <v>1.1000000000000001E-3</v>
      </c>
      <c r="R69" s="78">
        <v>1E-4</v>
      </c>
      <c r="W69" s="92"/>
    </row>
    <row r="70" spans="2:23">
      <c r="B70" t="s">
        <v>3327</v>
      </c>
      <c r="C70" t="s">
        <v>2430</v>
      </c>
      <c r="D70" s="100">
        <v>8349</v>
      </c>
      <c r="E70"/>
      <c r="F70" t="s">
        <v>367</v>
      </c>
      <c r="G70" s="87">
        <v>44277</v>
      </c>
      <c r="H70" t="s">
        <v>206</v>
      </c>
      <c r="I70" s="77">
        <v>6.97</v>
      </c>
      <c r="J70" t="s">
        <v>127</v>
      </c>
      <c r="K70" t="s">
        <v>102</v>
      </c>
      <c r="L70" s="78">
        <v>1.9E-2</v>
      </c>
      <c r="M70" s="78">
        <v>4.6100000000000002E-2</v>
      </c>
      <c r="N70" s="77">
        <v>73198.210000000006</v>
      </c>
      <c r="O70" s="77">
        <v>92.35</v>
      </c>
      <c r="P70" s="77">
        <v>67.598546935000002</v>
      </c>
      <c r="Q70" s="78">
        <v>1.6000000000000001E-3</v>
      </c>
      <c r="R70" s="78">
        <v>2.0000000000000001E-4</v>
      </c>
      <c r="W70" s="92"/>
    </row>
    <row r="71" spans="2:23">
      <c r="B71" t="s">
        <v>3331</v>
      </c>
      <c r="C71" t="s">
        <v>2427</v>
      </c>
      <c r="D71" s="100">
        <v>371197</v>
      </c>
      <c r="E71"/>
      <c r="F71" t="s">
        <v>383</v>
      </c>
      <c r="G71" s="87">
        <v>42052</v>
      </c>
      <c r="H71" t="s">
        <v>149</v>
      </c>
      <c r="I71" s="77">
        <v>3.87</v>
      </c>
      <c r="J71" t="s">
        <v>683</v>
      </c>
      <c r="K71" t="s">
        <v>102</v>
      </c>
      <c r="L71" s="78">
        <v>2.98E-2</v>
      </c>
      <c r="M71" s="78">
        <v>2.3300000000000001E-2</v>
      </c>
      <c r="N71" s="77">
        <v>71796.58</v>
      </c>
      <c r="O71" s="77">
        <v>116.84</v>
      </c>
      <c r="P71" s="77">
        <v>83.887124072000006</v>
      </c>
      <c r="Q71" s="78">
        <v>1.9E-3</v>
      </c>
      <c r="R71" s="78">
        <v>2.0000000000000001E-4</v>
      </c>
      <c r="W71" s="92"/>
    </row>
    <row r="72" spans="2:23">
      <c r="B72" t="s">
        <v>3305</v>
      </c>
      <c r="C72" t="s">
        <v>2430</v>
      </c>
      <c r="D72" s="100">
        <v>379497</v>
      </c>
      <c r="E72"/>
      <c r="F72" t="s">
        <v>383</v>
      </c>
      <c r="G72" s="87">
        <v>42122</v>
      </c>
      <c r="H72" t="s">
        <v>149</v>
      </c>
      <c r="I72" s="77">
        <v>4.21</v>
      </c>
      <c r="J72" t="s">
        <v>341</v>
      </c>
      <c r="K72" t="s">
        <v>102</v>
      </c>
      <c r="L72" s="78">
        <v>2.98E-2</v>
      </c>
      <c r="M72" s="78">
        <v>2.81E-2</v>
      </c>
      <c r="N72" s="77">
        <v>441867.33</v>
      </c>
      <c r="O72" s="77">
        <v>113.72</v>
      </c>
      <c r="P72" s="77">
        <v>502.49152767599998</v>
      </c>
      <c r="Q72" s="78">
        <v>1.1599999999999999E-2</v>
      </c>
      <c r="R72" s="78">
        <v>1.1999999999999999E-3</v>
      </c>
      <c r="W72" s="92"/>
    </row>
    <row r="73" spans="2:23">
      <c r="B73" t="s">
        <v>3330</v>
      </c>
      <c r="C73" t="s">
        <v>2427</v>
      </c>
      <c r="D73" s="100">
        <v>372051</v>
      </c>
      <c r="E73"/>
      <c r="F73" t="s">
        <v>383</v>
      </c>
      <c r="G73" s="87">
        <v>42054</v>
      </c>
      <c r="H73" t="s">
        <v>149</v>
      </c>
      <c r="I73" s="77">
        <v>3.87</v>
      </c>
      <c r="J73" t="s">
        <v>683</v>
      </c>
      <c r="K73" t="s">
        <v>102</v>
      </c>
      <c r="L73" s="78">
        <v>2.98E-2</v>
      </c>
      <c r="M73" s="78">
        <v>3.2399999999999998E-2</v>
      </c>
      <c r="N73" s="77">
        <v>1474.42</v>
      </c>
      <c r="O73" s="77">
        <v>112.94</v>
      </c>
      <c r="P73" s="77">
        <v>1.665209948</v>
      </c>
      <c r="Q73" s="78">
        <v>0</v>
      </c>
      <c r="R73" s="78">
        <v>0</v>
      </c>
      <c r="W73" s="92"/>
    </row>
    <row r="74" spans="2:23">
      <c r="B74" t="s">
        <v>3330</v>
      </c>
      <c r="C74" t="s">
        <v>2427</v>
      </c>
      <c r="D74" s="100">
        <v>371707</v>
      </c>
      <c r="E74"/>
      <c r="F74" t="s">
        <v>383</v>
      </c>
      <c r="G74" s="87">
        <v>42052</v>
      </c>
      <c r="H74" t="s">
        <v>149</v>
      </c>
      <c r="I74" s="77">
        <v>3.87</v>
      </c>
      <c r="J74" t="s">
        <v>683</v>
      </c>
      <c r="K74" t="s">
        <v>102</v>
      </c>
      <c r="L74" s="78">
        <v>2.98E-2</v>
      </c>
      <c r="M74" s="78">
        <v>3.2399999999999998E-2</v>
      </c>
      <c r="N74" s="77">
        <v>52135.38</v>
      </c>
      <c r="O74" s="77">
        <v>112.94</v>
      </c>
      <c r="P74" s="77">
        <v>58.881698172</v>
      </c>
      <c r="Q74" s="78">
        <v>1.4E-3</v>
      </c>
      <c r="R74" s="78">
        <v>1E-4</v>
      </c>
      <c r="W74" s="92"/>
    </row>
    <row r="75" spans="2:23">
      <c r="B75" t="s">
        <v>3329</v>
      </c>
      <c r="C75" t="s">
        <v>2430</v>
      </c>
      <c r="D75" s="100">
        <v>29991703</v>
      </c>
      <c r="E75"/>
      <c r="F75" t="s">
        <v>2431</v>
      </c>
      <c r="G75" s="87">
        <v>44227</v>
      </c>
      <c r="H75" t="s">
        <v>1026</v>
      </c>
      <c r="I75" s="77">
        <v>3.07</v>
      </c>
      <c r="J75" t="s">
        <v>332</v>
      </c>
      <c r="K75" t="s">
        <v>102</v>
      </c>
      <c r="L75" s="78">
        <v>4.4999999999999998E-2</v>
      </c>
      <c r="M75" s="78">
        <v>2.06E-2</v>
      </c>
      <c r="N75" s="77">
        <v>163336.4</v>
      </c>
      <c r="O75" s="77">
        <v>124.79</v>
      </c>
      <c r="P75" s="77">
        <v>203.82749355999999</v>
      </c>
      <c r="Q75" s="78">
        <v>4.7000000000000002E-3</v>
      </c>
      <c r="R75" s="78">
        <v>5.0000000000000001E-4</v>
      </c>
    </row>
    <row r="76" spans="2:23">
      <c r="B76" t="s">
        <v>3328</v>
      </c>
      <c r="C76" t="s">
        <v>2430</v>
      </c>
      <c r="D76" s="100">
        <v>66241</v>
      </c>
      <c r="E76"/>
      <c r="F76" t="s">
        <v>2431</v>
      </c>
      <c r="G76" s="87">
        <v>41534</v>
      </c>
      <c r="H76" t="s">
        <v>1026</v>
      </c>
      <c r="I76" s="77">
        <v>5.39</v>
      </c>
      <c r="J76" t="s">
        <v>112</v>
      </c>
      <c r="K76" t="s">
        <v>102</v>
      </c>
      <c r="L76" s="78">
        <v>3.9800000000000002E-2</v>
      </c>
      <c r="M76" s="78">
        <v>3.5099999999999999E-2</v>
      </c>
      <c r="N76" s="77">
        <v>482451.43</v>
      </c>
      <c r="O76" s="77">
        <v>115.17</v>
      </c>
      <c r="P76" s="77">
        <v>555.63931193099995</v>
      </c>
      <c r="Q76" s="78">
        <v>1.2800000000000001E-2</v>
      </c>
      <c r="R76" s="78">
        <v>1.2999999999999999E-3</v>
      </c>
      <c r="W76" s="92"/>
    </row>
    <row r="77" spans="2:23">
      <c r="B77" t="s">
        <v>3332</v>
      </c>
      <c r="C77" t="s">
        <v>2430</v>
      </c>
      <c r="D77" s="100">
        <v>8370</v>
      </c>
      <c r="E77"/>
      <c r="F77" t="s">
        <v>481</v>
      </c>
      <c r="G77" s="87">
        <v>44294</v>
      </c>
      <c r="H77" t="s">
        <v>206</v>
      </c>
      <c r="I77" s="77">
        <v>7.89</v>
      </c>
      <c r="J77" t="s">
        <v>341</v>
      </c>
      <c r="K77" t="s">
        <v>102</v>
      </c>
      <c r="L77" s="78">
        <v>2.3199999999999998E-2</v>
      </c>
      <c r="M77" s="78">
        <v>4.3200000000000002E-2</v>
      </c>
      <c r="N77" s="77">
        <v>29419.03</v>
      </c>
      <c r="O77" s="77">
        <v>94.58</v>
      </c>
      <c r="P77" s="77">
        <v>27.824518573999999</v>
      </c>
      <c r="Q77" s="78">
        <v>5.9999999999999995E-4</v>
      </c>
      <c r="R77" s="78">
        <v>1E-4</v>
      </c>
      <c r="W77" s="92"/>
    </row>
    <row r="78" spans="2:23">
      <c r="B78" t="s">
        <v>3332</v>
      </c>
      <c r="C78" t="s">
        <v>2430</v>
      </c>
      <c r="D78" s="100">
        <v>513783</v>
      </c>
      <c r="E78"/>
      <c r="F78" t="s">
        <v>481</v>
      </c>
      <c r="G78" s="87">
        <v>43222</v>
      </c>
      <c r="H78" t="s">
        <v>206</v>
      </c>
      <c r="I78" s="77">
        <v>7.88</v>
      </c>
      <c r="J78" t="s">
        <v>341</v>
      </c>
      <c r="K78" t="s">
        <v>102</v>
      </c>
      <c r="L78" s="78">
        <v>3.2199999999999999E-2</v>
      </c>
      <c r="M78" s="78">
        <v>3.5700000000000003E-2</v>
      </c>
      <c r="N78" s="77">
        <v>66917.350000000006</v>
      </c>
      <c r="O78" s="77">
        <v>109.65</v>
      </c>
      <c r="P78" s="77">
        <v>73.374874274999996</v>
      </c>
      <c r="Q78" s="78">
        <v>1.6999999999999999E-3</v>
      </c>
      <c r="R78" s="78">
        <v>2.0000000000000001E-4</v>
      </c>
      <c r="W78" s="92"/>
    </row>
    <row r="79" spans="2:23">
      <c r="B79" t="s">
        <v>3332</v>
      </c>
      <c r="C79" t="s">
        <v>2430</v>
      </c>
      <c r="D79" s="100">
        <v>519337</v>
      </c>
      <c r="E79"/>
      <c r="F79" t="s">
        <v>481</v>
      </c>
      <c r="G79" s="87">
        <v>43276</v>
      </c>
      <c r="H79" t="s">
        <v>206</v>
      </c>
      <c r="I79" s="77">
        <v>7.87</v>
      </c>
      <c r="J79" t="s">
        <v>341</v>
      </c>
      <c r="K79" t="s">
        <v>102</v>
      </c>
      <c r="L79" s="78">
        <v>3.2599999999999997E-2</v>
      </c>
      <c r="M79" s="78">
        <v>3.56E-2</v>
      </c>
      <c r="N79" s="77">
        <v>14003.35</v>
      </c>
      <c r="O79" s="77">
        <v>109.08</v>
      </c>
      <c r="P79" s="77">
        <v>15.27485418</v>
      </c>
      <c r="Q79" s="78">
        <v>4.0000000000000002E-4</v>
      </c>
      <c r="R79" s="78">
        <v>0</v>
      </c>
      <c r="W79" s="92"/>
    </row>
    <row r="80" spans="2:23">
      <c r="B80" t="s">
        <v>3332</v>
      </c>
      <c r="C80" t="s">
        <v>2430</v>
      </c>
      <c r="D80" s="100">
        <v>530503</v>
      </c>
      <c r="E80"/>
      <c r="F80" t="s">
        <v>481</v>
      </c>
      <c r="G80" s="87">
        <v>43431</v>
      </c>
      <c r="H80" t="s">
        <v>206</v>
      </c>
      <c r="I80" s="77">
        <v>7.81</v>
      </c>
      <c r="J80" t="s">
        <v>341</v>
      </c>
      <c r="K80" t="s">
        <v>102</v>
      </c>
      <c r="L80" s="78">
        <v>3.6600000000000001E-2</v>
      </c>
      <c r="M80" s="78">
        <v>3.4799999999999998E-2</v>
      </c>
      <c r="N80" s="77">
        <v>14054.94</v>
      </c>
      <c r="O80" s="77">
        <v>112.6</v>
      </c>
      <c r="P80" s="77">
        <v>15.82586244</v>
      </c>
      <c r="Q80" s="78">
        <v>4.0000000000000002E-4</v>
      </c>
      <c r="R80" s="78">
        <v>0</v>
      </c>
      <c r="W80" s="92"/>
    </row>
    <row r="81" spans="2:23">
      <c r="B81" t="s">
        <v>3332</v>
      </c>
      <c r="C81" t="s">
        <v>2430</v>
      </c>
      <c r="D81" s="100">
        <v>70231</v>
      </c>
      <c r="E81"/>
      <c r="F81" t="s">
        <v>481</v>
      </c>
      <c r="G81" s="87">
        <v>43647</v>
      </c>
      <c r="H81" t="s">
        <v>206</v>
      </c>
      <c r="I81" s="77">
        <v>7.94</v>
      </c>
      <c r="J81" t="s">
        <v>341</v>
      </c>
      <c r="K81" t="s">
        <v>102</v>
      </c>
      <c r="L81" s="78">
        <v>2.9000000000000001E-2</v>
      </c>
      <c r="M81" s="78">
        <v>3.4700000000000002E-2</v>
      </c>
      <c r="N81" s="77">
        <v>24696.11</v>
      </c>
      <c r="O81" s="77">
        <v>104.4</v>
      </c>
      <c r="P81" s="77">
        <v>25.78273884</v>
      </c>
      <c r="Q81" s="78">
        <v>5.9999999999999995E-4</v>
      </c>
      <c r="R81" s="78">
        <v>1E-4</v>
      </c>
      <c r="W81" s="92"/>
    </row>
    <row r="82" spans="2:23">
      <c r="B82" t="s">
        <v>3332</v>
      </c>
      <c r="C82" t="s">
        <v>2430</v>
      </c>
      <c r="D82" s="100">
        <v>7569</v>
      </c>
      <c r="E82"/>
      <c r="F82" t="s">
        <v>481</v>
      </c>
      <c r="G82" s="87">
        <v>43922</v>
      </c>
      <c r="H82" t="s">
        <v>206</v>
      </c>
      <c r="I82" s="77">
        <v>8.02</v>
      </c>
      <c r="J82" t="s">
        <v>341</v>
      </c>
      <c r="K82" t="s">
        <v>102</v>
      </c>
      <c r="L82" s="78">
        <v>2.7699999999999999E-2</v>
      </c>
      <c r="M82" s="78">
        <v>3.2300000000000002E-2</v>
      </c>
      <c r="N82" s="77">
        <v>16100.3</v>
      </c>
      <c r="O82" s="77">
        <v>106.72</v>
      </c>
      <c r="P82" s="77">
        <v>17.182240159999999</v>
      </c>
      <c r="Q82" s="78">
        <v>4.0000000000000002E-4</v>
      </c>
      <c r="R82" s="78">
        <v>0</v>
      </c>
      <c r="W82" s="92"/>
    </row>
    <row r="83" spans="2:23">
      <c r="B83" t="s">
        <v>3332</v>
      </c>
      <c r="C83" t="s">
        <v>2430</v>
      </c>
      <c r="D83" s="100">
        <v>7703</v>
      </c>
      <c r="E83"/>
      <c r="F83" t="s">
        <v>481</v>
      </c>
      <c r="G83" s="87">
        <v>43978</v>
      </c>
      <c r="H83" t="s">
        <v>206</v>
      </c>
      <c r="I83" s="77">
        <v>8.0399999999999991</v>
      </c>
      <c r="J83" t="s">
        <v>341</v>
      </c>
      <c r="K83" t="s">
        <v>102</v>
      </c>
      <c r="L83" s="78">
        <v>2.3E-2</v>
      </c>
      <c r="M83" s="78">
        <v>3.6400000000000002E-2</v>
      </c>
      <c r="N83" s="77">
        <v>6753.98</v>
      </c>
      <c r="O83" s="77">
        <v>99.37</v>
      </c>
      <c r="P83" s="77">
        <v>6.7114299260000001</v>
      </c>
      <c r="Q83" s="78">
        <v>2.0000000000000001E-4</v>
      </c>
      <c r="R83" s="78">
        <v>0</v>
      </c>
      <c r="W83" s="92"/>
    </row>
    <row r="84" spans="2:23">
      <c r="B84" t="s">
        <v>3332</v>
      </c>
      <c r="C84" t="s">
        <v>2430</v>
      </c>
      <c r="D84" s="100">
        <v>7783</v>
      </c>
      <c r="E84"/>
      <c r="F84" t="s">
        <v>481</v>
      </c>
      <c r="G84" s="87">
        <v>44010</v>
      </c>
      <c r="H84" t="s">
        <v>206</v>
      </c>
      <c r="I84" s="77">
        <v>8.11</v>
      </c>
      <c r="J84" t="s">
        <v>341</v>
      </c>
      <c r="K84" t="s">
        <v>102</v>
      </c>
      <c r="L84" s="78">
        <v>2.1999999999999999E-2</v>
      </c>
      <c r="M84" s="78">
        <v>3.4000000000000002E-2</v>
      </c>
      <c r="N84" s="77">
        <v>10590.21</v>
      </c>
      <c r="O84" s="77">
        <v>100.7</v>
      </c>
      <c r="P84" s="77">
        <v>10.66434147</v>
      </c>
      <c r="Q84" s="78">
        <v>2.0000000000000001E-4</v>
      </c>
      <c r="R84" s="78">
        <v>0</v>
      </c>
      <c r="W84" s="92"/>
    </row>
    <row r="85" spans="2:23">
      <c r="B85" t="s">
        <v>3332</v>
      </c>
      <c r="C85" t="s">
        <v>2430</v>
      </c>
      <c r="D85" s="100">
        <v>8036</v>
      </c>
      <c r="E85"/>
      <c r="F85" t="s">
        <v>481</v>
      </c>
      <c r="G85" s="87">
        <v>44133</v>
      </c>
      <c r="H85" t="s">
        <v>206</v>
      </c>
      <c r="I85" s="77">
        <v>8.01</v>
      </c>
      <c r="J85" t="s">
        <v>341</v>
      </c>
      <c r="K85" t="s">
        <v>102</v>
      </c>
      <c r="L85" s="78">
        <v>2.3800000000000002E-2</v>
      </c>
      <c r="M85" s="78">
        <v>3.6499999999999998E-2</v>
      </c>
      <c r="N85" s="77">
        <v>13771.37</v>
      </c>
      <c r="O85" s="77">
        <v>100.28</v>
      </c>
      <c r="P85" s="77">
        <v>13.809929836</v>
      </c>
      <c r="Q85" s="78">
        <v>2.9999999999999997E-4</v>
      </c>
      <c r="R85" s="78">
        <v>0</v>
      </c>
      <c r="W85" s="92"/>
    </row>
    <row r="86" spans="2:23">
      <c r="B86" t="s">
        <v>3332</v>
      </c>
      <c r="C86" t="s">
        <v>2430</v>
      </c>
      <c r="D86" s="100">
        <v>8294</v>
      </c>
      <c r="E86"/>
      <c r="F86" t="s">
        <v>481</v>
      </c>
      <c r="G86" s="87">
        <v>44251</v>
      </c>
      <c r="H86" t="s">
        <v>206</v>
      </c>
      <c r="I86" s="77">
        <v>7.93</v>
      </c>
      <c r="J86" t="s">
        <v>341</v>
      </c>
      <c r="K86" t="s">
        <v>102</v>
      </c>
      <c r="L86" s="78">
        <v>2.3599999999999999E-2</v>
      </c>
      <c r="M86" s="78">
        <v>4.1500000000000002E-2</v>
      </c>
      <c r="N86" s="77">
        <v>40888.839999999997</v>
      </c>
      <c r="O86" s="77">
        <v>96.41</v>
      </c>
      <c r="P86" s="77">
        <v>39.420930644000002</v>
      </c>
      <c r="Q86" s="78">
        <v>8.9999999999999998E-4</v>
      </c>
      <c r="R86" s="78">
        <v>1E-4</v>
      </c>
      <c r="W86" s="92"/>
    </row>
    <row r="87" spans="2:23">
      <c r="B87" t="s">
        <v>3332</v>
      </c>
      <c r="C87" t="s">
        <v>2430</v>
      </c>
      <c r="D87" s="100">
        <v>8935</v>
      </c>
      <c r="E87"/>
      <c r="F87" t="s">
        <v>481</v>
      </c>
      <c r="G87" s="87">
        <v>44602</v>
      </c>
      <c r="H87" t="s">
        <v>206</v>
      </c>
      <c r="I87" s="77">
        <v>7.79</v>
      </c>
      <c r="J87" t="s">
        <v>341</v>
      </c>
      <c r="K87" t="s">
        <v>102</v>
      </c>
      <c r="L87" s="78">
        <v>2.0899999999999998E-2</v>
      </c>
      <c r="M87" s="78">
        <v>5.1499999999999997E-2</v>
      </c>
      <c r="N87" s="77">
        <v>42148.11</v>
      </c>
      <c r="O87" s="77">
        <v>84.9</v>
      </c>
      <c r="P87" s="77">
        <v>35.78374539</v>
      </c>
      <c r="Q87" s="78">
        <v>8.0000000000000004E-4</v>
      </c>
      <c r="R87" s="78">
        <v>1E-4</v>
      </c>
      <c r="W87" s="92"/>
    </row>
    <row r="88" spans="2:23">
      <c r="B88" t="s">
        <v>3332</v>
      </c>
      <c r="C88" t="s">
        <v>2430</v>
      </c>
      <c r="D88" s="100">
        <v>535850</v>
      </c>
      <c r="E88"/>
      <c r="F88" t="s">
        <v>481</v>
      </c>
      <c r="G88" s="87">
        <v>43500</v>
      </c>
      <c r="H88" t="s">
        <v>206</v>
      </c>
      <c r="I88" s="77">
        <v>7.88</v>
      </c>
      <c r="J88" t="s">
        <v>341</v>
      </c>
      <c r="K88" t="s">
        <v>102</v>
      </c>
      <c r="L88" s="78">
        <v>3.4500000000000003E-2</v>
      </c>
      <c r="M88" s="78">
        <v>3.3399999999999999E-2</v>
      </c>
      <c r="N88" s="77">
        <v>26381.200000000001</v>
      </c>
      <c r="O88" s="77">
        <v>112.62</v>
      </c>
      <c r="P88" s="77">
        <v>29.710507440000001</v>
      </c>
      <c r="Q88" s="78">
        <v>6.9999999999999999E-4</v>
      </c>
      <c r="R88" s="78">
        <v>1E-4</v>
      </c>
      <c r="W88" s="92"/>
    </row>
    <row r="89" spans="2:23">
      <c r="B89" t="s">
        <v>3332</v>
      </c>
      <c r="C89" t="s">
        <v>2430</v>
      </c>
      <c r="D89" s="100">
        <v>6835</v>
      </c>
      <c r="E89"/>
      <c r="F89" t="s">
        <v>481</v>
      </c>
      <c r="G89" s="87">
        <v>43556</v>
      </c>
      <c r="H89" t="s">
        <v>206</v>
      </c>
      <c r="I89" s="77">
        <v>7.95</v>
      </c>
      <c r="J89" t="s">
        <v>341</v>
      </c>
      <c r="K89" t="s">
        <v>102</v>
      </c>
      <c r="L89" s="78">
        <v>3.0499999999999999E-2</v>
      </c>
      <c r="M89" s="78">
        <v>3.2399999999999998E-2</v>
      </c>
      <c r="N89" s="77">
        <v>26603.49</v>
      </c>
      <c r="O89" s="77">
        <v>109.11</v>
      </c>
      <c r="P89" s="77">
        <v>29.027067938999998</v>
      </c>
      <c r="Q89" s="78">
        <v>6.9999999999999999E-4</v>
      </c>
      <c r="R89" s="78">
        <v>1E-4</v>
      </c>
      <c r="W89" s="92"/>
    </row>
    <row r="90" spans="2:23">
      <c r="B90" t="s">
        <v>3332</v>
      </c>
      <c r="C90" t="s">
        <v>2430</v>
      </c>
      <c r="D90" s="100">
        <v>7124</v>
      </c>
      <c r="E90"/>
      <c r="F90" t="s">
        <v>481</v>
      </c>
      <c r="G90" s="87">
        <v>43703</v>
      </c>
      <c r="H90" t="s">
        <v>206</v>
      </c>
      <c r="I90" s="77">
        <v>8.07</v>
      </c>
      <c r="J90" t="s">
        <v>341</v>
      </c>
      <c r="K90" t="s">
        <v>102</v>
      </c>
      <c r="L90" s="78">
        <v>2.3800000000000002E-2</v>
      </c>
      <c r="M90" s="78">
        <v>3.4200000000000001E-2</v>
      </c>
      <c r="N90" s="77">
        <v>1753.7</v>
      </c>
      <c r="O90" s="77">
        <v>101.34</v>
      </c>
      <c r="P90" s="77">
        <v>1.77719958</v>
      </c>
      <c r="Q90" s="78">
        <v>0</v>
      </c>
      <c r="R90" s="78">
        <v>0</v>
      </c>
      <c r="W90" s="92"/>
    </row>
    <row r="91" spans="2:23">
      <c r="B91" t="s">
        <v>3332</v>
      </c>
      <c r="C91" t="s">
        <v>2430</v>
      </c>
      <c r="D91" s="100">
        <v>7206</v>
      </c>
      <c r="E91"/>
      <c r="F91" t="s">
        <v>481</v>
      </c>
      <c r="G91" s="87">
        <v>43740</v>
      </c>
      <c r="H91" t="s">
        <v>206</v>
      </c>
      <c r="I91" s="77">
        <v>7.99</v>
      </c>
      <c r="J91" t="s">
        <v>341</v>
      </c>
      <c r="K91" t="s">
        <v>102</v>
      </c>
      <c r="L91" s="78">
        <v>2.4299999999999999E-2</v>
      </c>
      <c r="M91" s="78">
        <v>3.7499999999999999E-2</v>
      </c>
      <c r="N91" s="77">
        <v>25916.25</v>
      </c>
      <c r="O91" s="77">
        <v>99.04</v>
      </c>
      <c r="P91" s="77">
        <v>25.667453999999999</v>
      </c>
      <c r="Q91" s="78">
        <v>5.9999999999999995E-4</v>
      </c>
      <c r="R91" s="78">
        <v>1E-4</v>
      </c>
      <c r="W91" s="92"/>
    </row>
    <row r="92" spans="2:23">
      <c r="B92" t="s">
        <v>3332</v>
      </c>
      <c r="C92" t="s">
        <v>2430</v>
      </c>
      <c r="D92" s="100">
        <v>7340</v>
      </c>
      <c r="E92"/>
      <c r="F92" t="s">
        <v>481</v>
      </c>
      <c r="G92" s="87">
        <v>43831</v>
      </c>
      <c r="H92" t="s">
        <v>206</v>
      </c>
      <c r="I92" s="77">
        <v>7.98</v>
      </c>
      <c r="J92" t="s">
        <v>341</v>
      </c>
      <c r="K92" t="s">
        <v>102</v>
      </c>
      <c r="L92" s="78">
        <v>2.3800000000000002E-2</v>
      </c>
      <c r="M92" s="78">
        <v>3.8899999999999997E-2</v>
      </c>
      <c r="N92" s="77">
        <v>26898.43</v>
      </c>
      <c r="O92" s="77">
        <v>97.77</v>
      </c>
      <c r="P92" s="77">
        <v>26.298595011</v>
      </c>
      <c r="Q92" s="78">
        <v>5.9999999999999995E-4</v>
      </c>
      <c r="R92" s="78">
        <v>1E-4</v>
      </c>
      <c r="W92" s="92"/>
    </row>
    <row r="93" spans="2:23">
      <c r="B93" t="s">
        <v>3336</v>
      </c>
      <c r="C93" t="s">
        <v>2430</v>
      </c>
      <c r="D93" s="100">
        <v>7936</v>
      </c>
      <c r="E93"/>
      <c r="F93" t="s">
        <v>2432</v>
      </c>
      <c r="G93" s="87">
        <v>44087</v>
      </c>
      <c r="H93" t="s">
        <v>1026</v>
      </c>
      <c r="I93" s="77">
        <v>5.26</v>
      </c>
      <c r="J93" t="s">
        <v>332</v>
      </c>
      <c r="K93" t="s">
        <v>102</v>
      </c>
      <c r="L93" s="78">
        <v>1.7899999999999999E-2</v>
      </c>
      <c r="M93" s="78">
        <v>3.1E-2</v>
      </c>
      <c r="N93" s="77">
        <v>126744.85</v>
      </c>
      <c r="O93" s="77">
        <v>104.17</v>
      </c>
      <c r="P93" s="77">
        <v>132.030110245</v>
      </c>
      <c r="Q93" s="78">
        <v>3.0999999999999999E-3</v>
      </c>
      <c r="R93" s="78">
        <v>2.9999999999999997E-4</v>
      </c>
      <c r="W93" s="92"/>
    </row>
    <row r="94" spans="2:23">
      <c r="B94" t="s">
        <v>3336</v>
      </c>
      <c r="C94" t="s">
        <v>2430</v>
      </c>
      <c r="D94" s="100">
        <v>7937</v>
      </c>
      <c r="E94"/>
      <c r="F94" t="s">
        <v>2432</v>
      </c>
      <c r="G94" s="87">
        <v>44087</v>
      </c>
      <c r="H94" t="s">
        <v>1026</v>
      </c>
      <c r="I94" s="77">
        <v>6.66</v>
      </c>
      <c r="J94" t="s">
        <v>332</v>
      </c>
      <c r="K94" t="s">
        <v>102</v>
      </c>
      <c r="L94" s="78">
        <v>7.5499999999999998E-2</v>
      </c>
      <c r="M94" s="78">
        <v>7.5999999999999998E-2</v>
      </c>
      <c r="N94" s="77">
        <v>8331.39</v>
      </c>
      <c r="O94" s="77">
        <v>101.62</v>
      </c>
      <c r="P94" s="77">
        <v>8.4663585179999998</v>
      </c>
      <c r="Q94" s="78">
        <v>2.0000000000000001E-4</v>
      </c>
      <c r="R94" s="78">
        <v>0</v>
      </c>
      <c r="W94" s="92"/>
    </row>
    <row r="95" spans="2:23">
      <c r="B95" t="s">
        <v>3333</v>
      </c>
      <c r="C95" t="s">
        <v>2427</v>
      </c>
      <c r="D95" s="100">
        <v>8063</v>
      </c>
      <c r="E95"/>
      <c r="F95" t="s">
        <v>493</v>
      </c>
      <c r="G95" s="87">
        <v>44147</v>
      </c>
      <c r="H95" t="s">
        <v>149</v>
      </c>
      <c r="I95" s="77">
        <v>7.55</v>
      </c>
      <c r="J95" t="s">
        <v>565</v>
      </c>
      <c r="K95" t="s">
        <v>102</v>
      </c>
      <c r="L95" s="78">
        <v>1.6299999999999999E-2</v>
      </c>
      <c r="M95" s="78">
        <v>3.1800000000000002E-2</v>
      </c>
      <c r="N95" s="77">
        <v>102001.05</v>
      </c>
      <c r="O95" s="77">
        <v>99.51</v>
      </c>
      <c r="P95" s="77">
        <v>101.501244855</v>
      </c>
      <c r="Q95" s="78">
        <v>2.3E-3</v>
      </c>
      <c r="R95" s="78">
        <v>2.0000000000000001E-4</v>
      </c>
      <c r="W95" s="92"/>
    </row>
    <row r="96" spans="2:23">
      <c r="B96" t="s">
        <v>3333</v>
      </c>
      <c r="C96" t="s">
        <v>2427</v>
      </c>
      <c r="D96" s="100">
        <v>8145</v>
      </c>
      <c r="E96"/>
      <c r="F96" t="s">
        <v>493</v>
      </c>
      <c r="G96" s="87">
        <v>44185</v>
      </c>
      <c r="H96" t="s">
        <v>149</v>
      </c>
      <c r="I96" s="77">
        <v>7.56</v>
      </c>
      <c r="J96" t="s">
        <v>565</v>
      </c>
      <c r="K96" t="s">
        <v>102</v>
      </c>
      <c r="L96" s="78">
        <v>1.4999999999999999E-2</v>
      </c>
      <c r="M96" s="78">
        <v>3.2599999999999997E-2</v>
      </c>
      <c r="N96" s="77">
        <v>47948.67</v>
      </c>
      <c r="O96" s="77">
        <v>97.81</v>
      </c>
      <c r="P96" s="77">
        <v>46.898594127000003</v>
      </c>
      <c r="Q96" s="78">
        <v>1.1000000000000001E-3</v>
      </c>
      <c r="R96" s="78">
        <v>1E-4</v>
      </c>
      <c r="W96" s="92"/>
    </row>
    <row r="97" spans="2:23">
      <c r="B97" t="s">
        <v>3340</v>
      </c>
      <c r="C97" t="s">
        <v>2427</v>
      </c>
      <c r="D97" s="100">
        <v>8224</v>
      </c>
      <c r="E97"/>
      <c r="F97" t="s">
        <v>493</v>
      </c>
      <c r="G97" s="87">
        <v>44223</v>
      </c>
      <c r="H97" t="s">
        <v>149</v>
      </c>
      <c r="I97" s="77">
        <v>12.36</v>
      </c>
      <c r="J97" t="s">
        <v>332</v>
      </c>
      <c r="K97" t="s">
        <v>102</v>
      </c>
      <c r="L97" s="78">
        <v>2.1499999999999998E-2</v>
      </c>
      <c r="M97" s="78">
        <v>4.0099999999999997E-2</v>
      </c>
      <c r="N97" s="77">
        <v>218736.24</v>
      </c>
      <c r="O97" s="77">
        <v>89.41</v>
      </c>
      <c r="P97" s="77">
        <v>195.57207218400001</v>
      </c>
      <c r="Q97" s="78">
        <v>4.4999999999999997E-3</v>
      </c>
      <c r="R97" s="78">
        <v>5.0000000000000001E-4</v>
      </c>
      <c r="W97" s="92"/>
    </row>
    <row r="98" spans="2:23">
      <c r="B98" t="s">
        <v>3340</v>
      </c>
      <c r="C98" t="s">
        <v>2427</v>
      </c>
      <c r="D98" s="100">
        <v>444873</v>
      </c>
      <c r="E98"/>
      <c r="F98" t="s">
        <v>493</v>
      </c>
      <c r="G98" s="87">
        <v>42631</v>
      </c>
      <c r="H98" t="s">
        <v>149</v>
      </c>
      <c r="I98" s="77">
        <v>6.74</v>
      </c>
      <c r="J98" t="s">
        <v>332</v>
      </c>
      <c r="K98" t="s">
        <v>102</v>
      </c>
      <c r="L98" s="78">
        <v>4.1000000000000002E-2</v>
      </c>
      <c r="M98" s="78">
        <v>3.04E-2</v>
      </c>
      <c r="N98" s="77">
        <v>46701.279999999999</v>
      </c>
      <c r="O98" s="77">
        <v>121.68</v>
      </c>
      <c r="P98" s="77">
        <v>56.826117504000003</v>
      </c>
      <c r="Q98" s="78">
        <v>1.2999999999999999E-3</v>
      </c>
      <c r="R98" s="78">
        <v>1E-4</v>
      </c>
      <c r="W98" s="92"/>
    </row>
    <row r="99" spans="2:23">
      <c r="B99" t="s">
        <v>3339</v>
      </c>
      <c r="C99" t="s">
        <v>2430</v>
      </c>
      <c r="D99" s="100">
        <v>2984</v>
      </c>
      <c r="E99"/>
      <c r="F99" t="s">
        <v>481</v>
      </c>
      <c r="G99" s="87">
        <v>41422</v>
      </c>
      <c r="H99" t="s">
        <v>206</v>
      </c>
      <c r="I99" s="77">
        <v>3.69</v>
      </c>
      <c r="J99" t="s">
        <v>341</v>
      </c>
      <c r="K99" t="s">
        <v>102</v>
      </c>
      <c r="L99" s="78">
        <v>5.0999999999999997E-2</v>
      </c>
      <c r="M99" s="78">
        <v>2.5100000000000001E-2</v>
      </c>
      <c r="N99" s="77">
        <v>2119.38</v>
      </c>
      <c r="O99" s="77">
        <v>125.65</v>
      </c>
      <c r="P99" s="77">
        <v>2.6630009700000001</v>
      </c>
      <c r="Q99" s="78">
        <v>1E-4</v>
      </c>
      <c r="R99" s="78">
        <v>0</v>
      </c>
      <c r="W99" s="92"/>
    </row>
    <row r="100" spans="2:23">
      <c r="B100" t="s">
        <v>3339</v>
      </c>
      <c r="C100" t="s">
        <v>2430</v>
      </c>
      <c r="D100" s="100">
        <v>11898140</v>
      </c>
      <c r="E100"/>
      <c r="F100" t="s">
        <v>481</v>
      </c>
      <c r="G100" s="87">
        <v>41330</v>
      </c>
      <c r="H100" t="s">
        <v>206</v>
      </c>
      <c r="I100" s="77">
        <v>3.67</v>
      </c>
      <c r="J100" t="s">
        <v>341</v>
      </c>
      <c r="K100" t="s">
        <v>102</v>
      </c>
      <c r="L100" s="78">
        <v>5.0999999999999997E-2</v>
      </c>
      <c r="M100" s="78">
        <v>2.8500000000000001E-2</v>
      </c>
      <c r="N100" s="77">
        <v>13220.09</v>
      </c>
      <c r="O100" s="77">
        <v>124.89</v>
      </c>
      <c r="P100" s="77">
        <v>16.510570400999999</v>
      </c>
      <c r="Q100" s="78">
        <v>4.0000000000000002E-4</v>
      </c>
      <c r="R100" s="78">
        <v>0</v>
      </c>
      <c r="W100" s="92"/>
    </row>
    <row r="101" spans="2:23">
      <c r="B101" t="s">
        <v>3339</v>
      </c>
      <c r="C101" t="s">
        <v>2430</v>
      </c>
      <c r="D101" s="100">
        <v>11898320</v>
      </c>
      <c r="E101"/>
      <c r="F101" t="s">
        <v>481</v>
      </c>
      <c r="G101" s="87">
        <v>41597</v>
      </c>
      <c r="H101" t="s">
        <v>206</v>
      </c>
      <c r="I101" s="77">
        <v>3.68</v>
      </c>
      <c r="J101" t="s">
        <v>341</v>
      </c>
      <c r="K101" t="s">
        <v>102</v>
      </c>
      <c r="L101" s="78">
        <v>5.0999999999999997E-2</v>
      </c>
      <c r="M101" s="78">
        <v>2.6700000000000002E-2</v>
      </c>
      <c r="N101" s="77">
        <v>880.83</v>
      </c>
      <c r="O101" s="77">
        <v>122.89</v>
      </c>
      <c r="P101" s="77">
        <v>1.082451987</v>
      </c>
      <c r="Q101" s="78">
        <v>0</v>
      </c>
      <c r="R101" s="78">
        <v>0</v>
      </c>
      <c r="W101" s="92"/>
    </row>
    <row r="102" spans="2:23">
      <c r="B102" t="s">
        <v>3339</v>
      </c>
      <c r="C102" t="s">
        <v>2430</v>
      </c>
      <c r="D102" s="100">
        <v>11898330</v>
      </c>
      <c r="E102"/>
      <c r="F102" t="s">
        <v>481</v>
      </c>
      <c r="G102" s="87">
        <v>41630</v>
      </c>
      <c r="H102" t="s">
        <v>206</v>
      </c>
      <c r="I102" s="77">
        <v>3.67</v>
      </c>
      <c r="J102" t="s">
        <v>341</v>
      </c>
      <c r="K102" t="s">
        <v>102</v>
      </c>
      <c r="L102" s="78">
        <v>5.0999999999999997E-2</v>
      </c>
      <c r="M102" s="78">
        <v>2.8500000000000001E-2</v>
      </c>
      <c r="N102" s="77">
        <v>10021</v>
      </c>
      <c r="O102" s="77">
        <v>122.56</v>
      </c>
      <c r="P102" s="77">
        <v>12.2817376</v>
      </c>
      <c r="Q102" s="78">
        <v>2.9999999999999997E-4</v>
      </c>
      <c r="R102" s="78">
        <v>0</v>
      </c>
      <c r="W102" s="92"/>
    </row>
    <row r="103" spans="2:23">
      <c r="B103" t="s">
        <v>3339</v>
      </c>
      <c r="C103" t="s">
        <v>2430</v>
      </c>
      <c r="D103" s="100">
        <v>11898340</v>
      </c>
      <c r="E103"/>
      <c r="F103" t="s">
        <v>481</v>
      </c>
      <c r="G103" s="87">
        <v>41666</v>
      </c>
      <c r="H103" t="s">
        <v>206</v>
      </c>
      <c r="I103" s="77">
        <v>3.67</v>
      </c>
      <c r="J103" t="s">
        <v>341</v>
      </c>
      <c r="K103" t="s">
        <v>102</v>
      </c>
      <c r="L103" s="78">
        <v>5.0999999999999997E-2</v>
      </c>
      <c r="M103" s="78">
        <v>2.8500000000000001E-2</v>
      </c>
      <c r="N103" s="77">
        <v>1938.26</v>
      </c>
      <c r="O103" s="77">
        <v>122.46</v>
      </c>
      <c r="P103" s="77">
        <v>2.3735931959999998</v>
      </c>
      <c r="Q103" s="78">
        <v>1E-4</v>
      </c>
      <c r="R103" s="78">
        <v>0</v>
      </c>
      <c r="W103" s="92"/>
    </row>
    <row r="104" spans="2:23">
      <c r="B104" t="s">
        <v>3339</v>
      </c>
      <c r="C104" t="s">
        <v>2430</v>
      </c>
      <c r="D104" s="100">
        <v>11898350</v>
      </c>
      <c r="E104"/>
      <c r="F104" t="s">
        <v>481</v>
      </c>
      <c r="G104" s="87">
        <v>41696</v>
      </c>
      <c r="H104" t="s">
        <v>206</v>
      </c>
      <c r="I104" s="77">
        <v>3.67</v>
      </c>
      <c r="J104" t="s">
        <v>341</v>
      </c>
      <c r="K104" t="s">
        <v>102</v>
      </c>
      <c r="L104" s="78">
        <v>5.0999999999999997E-2</v>
      </c>
      <c r="M104" s="78">
        <v>2.8500000000000001E-2</v>
      </c>
      <c r="N104" s="77">
        <v>1865.57</v>
      </c>
      <c r="O104" s="77">
        <v>123.19</v>
      </c>
      <c r="P104" s="77">
        <v>2.2981956829999999</v>
      </c>
      <c r="Q104" s="78">
        <v>1E-4</v>
      </c>
      <c r="R104" s="78">
        <v>0</v>
      </c>
      <c r="W104" s="92"/>
    </row>
    <row r="105" spans="2:23">
      <c r="B105" t="s">
        <v>3339</v>
      </c>
      <c r="C105" t="s">
        <v>2430</v>
      </c>
      <c r="D105" s="100">
        <v>11898360</v>
      </c>
      <c r="E105"/>
      <c r="F105" t="s">
        <v>481</v>
      </c>
      <c r="G105" s="87">
        <v>41725</v>
      </c>
      <c r="H105" t="s">
        <v>206</v>
      </c>
      <c r="I105" s="77">
        <v>3.67</v>
      </c>
      <c r="J105" t="s">
        <v>341</v>
      </c>
      <c r="K105" t="s">
        <v>102</v>
      </c>
      <c r="L105" s="78">
        <v>5.0999999999999997E-2</v>
      </c>
      <c r="M105" s="78">
        <v>2.8500000000000001E-2</v>
      </c>
      <c r="N105" s="77">
        <v>3715.35</v>
      </c>
      <c r="O105" s="77">
        <v>123.42</v>
      </c>
      <c r="P105" s="77">
        <v>4.5854849700000004</v>
      </c>
      <c r="Q105" s="78">
        <v>1E-4</v>
      </c>
      <c r="R105" s="78">
        <v>0</v>
      </c>
      <c r="W105" s="92"/>
    </row>
    <row r="106" spans="2:23">
      <c r="B106" t="s">
        <v>3339</v>
      </c>
      <c r="C106" t="s">
        <v>2430</v>
      </c>
      <c r="D106" s="100">
        <v>11898380</v>
      </c>
      <c r="E106"/>
      <c r="F106" t="s">
        <v>481</v>
      </c>
      <c r="G106" s="87">
        <v>41787</v>
      </c>
      <c r="H106" t="s">
        <v>206</v>
      </c>
      <c r="I106" s="77">
        <v>3.67</v>
      </c>
      <c r="J106" t="s">
        <v>341</v>
      </c>
      <c r="K106" t="s">
        <v>102</v>
      </c>
      <c r="L106" s="78">
        <v>5.0999999999999997E-2</v>
      </c>
      <c r="M106" s="78">
        <v>2.8500000000000001E-2</v>
      </c>
      <c r="N106" s="77">
        <v>2339.06</v>
      </c>
      <c r="O106" s="77">
        <v>122.94</v>
      </c>
      <c r="P106" s="77">
        <v>2.8756403640000001</v>
      </c>
      <c r="Q106" s="78">
        <v>1E-4</v>
      </c>
      <c r="R106" s="78">
        <v>0</v>
      </c>
      <c r="W106" s="92"/>
    </row>
    <row r="107" spans="2:23">
      <c r="B107" t="s">
        <v>3339</v>
      </c>
      <c r="C107" t="s">
        <v>2430</v>
      </c>
      <c r="D107" s="100">
        <v>11898390</v>
      </c>
      <c r="E107"/>
      <c r="F107" t="s">
        <v>481</v>
      </c>
      <c r="G107" s="87">
        <v>41815</v>
      </c>
      <c r="H107" t="s">
        <v>206</v>
      </c>
      <c r="I107" s="77">
        <v>3.67</v>
      </c>
      <c r="J107" t="s">
        <v>341</v>
      </c>
      <c r="K107" t="s">
        <v>102</v>
      </c>
      <c r="L107" s="78">
        <v>5.0999999999999997E-2</v>
      </c>
      <c r="M107" s="78">
        <v>2.8500000000000001E-2</v>
      </c>
      <c r="N107" s="77">
        <v>1315.15</v>
      </c>
      <c r="O107" s="77">
        <v>122.83</v>
      </c>
      <c r="P107" s="77">
        <v>1.615398745</v>
      </c>
      <c r="Q107" s="78">
        <v>0</v>
      </c>
      <c r="R107" s="78">
        <v>0</v>
      </c>
      <c r="W107" s="92"/>
    </row>
    <row r="108" spans="2:23">
      <c r="B108" t="s">
        <v>3339</v>
      </c>
      <c r="C108" t="s">
        <v>2430</v>
      </c>
      <c r="D108" s="100">
        <v>11898400</v>
      </c>
      <c r="E108"/>
      <c r="F108" t="s">
        <v>481</v>
      </c>
      <c r="G108" s="87">
        <v>41836</v>
      </c>
      <c r="H108" t="s">
        <v>206</v>
      </c>
      <c r="I108" s="77">
        <v>3.67</v>
      </c>
      <c r="J108" t="s">
        <v>341</v>
      </c>
      <c r="K108" t="s">
        <v>102</v>
      </c>
      <c r="L108" s="78">
        <v>5.0999999999999997E-2</v>
      </c>
      <c r="M108" s="78">
        <v>2.8500000000000001E-2</v>
      </c>
      <c r="N108" s="77">
        <v>3909.77</v>
      </c>
      <c r="O108" s="77">
        <v>122.47</v>
      </c>
      <c r="P108" s="77">
        <v>4.7882953190000004</v>
      </c>
      <c r="Q108" s="78">
        <v>1E-4</v>
      </c>
      <c r="R108" s="78">
        <v>0</v>
      </c>
      <c r="W108" s="92"/>
    </row>
    <row r="109" spans="2:23">
      <c r="B109" t="s">
        <v>3339</v>
      </c>
      <c r="C109" t="s">
        <v>2430</v>
      </c>
      <c r="D109" s="100">
        <v>11898230</v>
      </c>
      <c r="E109"/>
      <c r="F109" t="s">
        <v>481</v>
      </c>
      <c r="G109" s="87">
        <v>41239</v>
      </c>
      <c r="H109" t="s">
        <v>206</v>
      </c>
      <c r="I109" s="77">
        <v>3.67</v>
      </c>
      <c r="J109" t="s">
        <v>341</v>
      </c>
      <c r="K109" t="s">
        <v>102</v>
      </c>
      <c r="L109" s="78">
        <v>5.0999999999999997E-2</v>
      </c>
      <c r="M109" s="78">
        <v>2.8500000000000001E-2</v>
      </c>
      <c r="N109" s="77">
        <v>15480.26</v>
      </c>
      <c r="O109" s="77">
        <v>124.32</v>
      </c>
      <c r="P109" s="77">
        <v>19.245059231999999</v>
      </c>
      <c r="Q109" s="78">
        <v>4.0000000000000002E-4</v>
      </c>
      <c r="R109" s="78">
        <v>0</v>
      </c>
      <c r="W109" s="92"/>
    </row>
    <row r="110" spans="2:23">
      <c r="B110" t="s">
        <v>3339</v>
      </c>
      <c r="C110" t="s">
        <v>2430</v>
      </c>
      <c r="D110" s="100">
        <v>11898120</v>
      </c>
      <c r="E110"/>
      <c r="F110" t="s">
        <v>481</v>
      </c>
      <c r="G110" s="87">
        <v>41269</v>
      </c>
      <c r="H110" t="s">
        <v>206</v>
      </c>
      <c r="I110" s="77">
        <v>3.69</v>
      </c>
      <c r="J110" t="s">
        <v>341</v>
      </c>
      <c r="K110" t="s">
        <v>102</v>
      </c>
      <c r="L110" s="78">
        <v>5.0999999999999997E-2</v>
      </c>
      <c r="M110" s="78">
        <v>2.5100000000000001E-2</v>
      </c>
      <c r="N110" s="77">
        <v>4214.58</v>
      </c>
      <c r="O110" s="77">
        <v>126.45</v>
      </c>
      <c r="P110" s="77">
        <v>5.3293364099999998</v>
      </c>
      <c r="Q110" s="78">
        <v>1E-4</v>
      </c>
      <c r="R110" s="78">
        <v>0</v>
      </c>
      <c r="W110" s="92"/>
    </row>
    <row r="111" spans="2:23">
      <c r="B111" t="s">
        <v>3339</v>
      </c>
      <c r="C111" t="s">
        <v>2430</v>
      </c>
      <c r="D111" s="100">
        <v>11898130</v>
      </c>
      <c r="E111"/>
      <c r="F111" t="s">
        <v>481</v>
      </c>
      <c r="G111" s="87">
        <v>41298</v>
      </c>
      <c r="H111" t="s">
        <v>206</v>
      </c>
      <c r="I111" s="77">
        <v>3.67</v>
      </c>
      <c r="J111" t="s">
        <v>341</v>
      </c>
      <c r="K111" t="s">
        <v>102</v>
      </c>
      <c r="L111" s="78">
        <v>5.0999999999999997E-2</v>
      </c>
      <c r="M111" s="78">
        <v>2.8500000000000001E-2</v>
      </c>
      <c r="N111" s="77">
        <v>8528.15</v>
      </c>
      <c r="O111" s="77">
        <v>124.67</v>
      </c>
      <c r="P111" s="77">
        <v>10.632044605000001</v>
      </c>
      <c r="Q111" s="78">
        <v>2.0000000000000001E-4</v>
      </c>
      <c r="R111" s="78">
        <v>0</v>
      </c>
      <c r="W111" s="92"/>
    </row>
    <row r="112" spans="2:23">
      <c r="B112" t="s">
        <v>3339</v>
      </c>
      <c r="C112" t="s">
        <v>2430</v>
      </c>
      <c r="D112" s="100">
        <v>11898150</v>
      </c>
      <c r="E112"/>
      <c r="F112" t="s">
        <v>481</v>
      </c>
      <c r="G112" s="87">
        <v>41389</v>
      </c>
      <c r="H112" t="s">
        <v>206</v>
      </c>
      <c r="I112" s="77">
        <v>3.69</v>
      </c>
      <c r="J112" t="s">
        <v>341</v>
      </c>
      <c r="K112" t="s">
        <v>102</v>
      </c>
      <c r="L112" s="78">
        <v>5.0999999999999997E-2</v>
      </c>
      <c r="M112" s="78">
        <v>2.5100000000000001E-2</v>
      </c>
      <c r="N112" s="77">
        <v>5786.63</v>
      </c>
      <c r="O112" s="77">
        <v>126.19</v>
      </c>
      <c r="P112" s="77">
        <v>7.3021483969999998</v>
      </c>
      <c r="Q112" s="78">
        <v>2.0000000000000001E-4</v>
      </c>
      <c r="R112" s="78">
        <v>0</v>
      </c>
      <c r="W112" s="92"/>
    </row>
    <row r="113" spans="2:23">
      <c r="B113" t="s">
        <v>3339</v>
      </c>
      <c r="C113" t="s">
        <v>2430</v>
      </c>
      <c r="D113" s="100">
        <v>11898270</v>
      </c>
      <c r="E113"/>
      <c r="F113" t="s">
        <v>481</v>
      </c>
      <c r="G113" s="87">
        <v>41450</v>
      </c>
      <c r="H113" t="s">
        <v>206</v>
      </c>
      <c r="I113" s="77">
        <v>3.69</v>
      </c>
      <c r="J113" t="s">
        <v>341</v>
      </c>
      <c r="K113" t="s">
        <v>102</v>
      </c>
      <c r="L113" s="78">
        <v>5.0999999999999997E-2</v>
      </c>
      <c r="M113" s="78">
        <v>2.52E-2</v>
      </c>
      <c r="N113" s="77">
        <v>3491.52</v>
      </c>
      <c r="O113" s="77">
        <v>125.51</v>
      </c>
      <c r="P113" s="77">
        <v>4.3822067520000001</v>
      </c>
      <c r="Q113" s="78">
        <v>1E-4</v>
      </c>
      <c r="R113" s="78">
        <v>0</v>
      </c>
      <c r="W113" s="92"/>
    </row>
    <row r="114" spans="2:23">
      <c r="B114" t="s">
        <v>3339</v>
      </c>
      <c r="C114" t="s">
        <v>2430</v>
      </c>
      <c r="D114" s="100">
        <v>11898280</v>
      </c>
      <c r="E114"/>
      <c r="F114" t="s">
        <v>481</v>
      </c>
      <c r="G114" s="87">
        <v>41480</v>
      </c>
      <c r="H114" t="s">
        <v>206</v>
      </c>
      <c r="I114" s="77">
        <v>3.69</v>
      </c>
      <c r="J114" t="s">
        <v>341</v>
      </c>
      <c r="K114" t="s">
        <v>102</v>
      </c>
      <c r="L114" s="78">
        <v>5.0999999999999997E-2</v>
      </c>
      <c r="M114" s="78">
        <v>2.58E-2</v>
      </c>
      <c r="N114" s="77">
        <v>3066.24</v>
      </c>
      <c r="O114" s="77">
        <v>124.27</v>
      </c>
      <c r="P114" s="77">
        <v>3.8104164479999998</v>
      </c>
      <c r="Q114" s="78">
        <v>1E-4</v>
      </c>
      <c r="R114" s="78">
        <v>0</v>
      </c>
      <c r="W114" s="92"/>
    </row>
    <row r="115" spans="2:23">
      <c r="B115" t="s">
        <v>3339</v>
      </c>
      <c r="C115" t="s">
        <v>2430</v>
      </c>
      <c r="D115" s="100">
        <v>11898290</v>
      </c>
      <c r="E115"/>
      <c r="F115" t="s">
        <v>481</v>
      </c>
      <c r="G115" s="87">
        <v>41512</v>
      </c>
      <c r="H115" t="s">
        <v>206</v>
      </c>
      <c r="I115" s="77">
        <v>3.63</v>
      </c>
      <c r="J115" t="s">
        <v>341</v>
      </c>
      <c r="K115" t="s">
        <v>102</v>
      </c>
      <c r="L115" s="78">
        <v>5.0999999999999997E-2</v>
      </c>
      <c r="M115" s="78">
        <v>3.5799999999999998E-2</v>
      </c>
      <c r="N115" s="77">
        <v>9559.56</v>
      </c>
      <c r="O115" s="77">
        <v>119.58</v>
      </c>
      <c r="P115" s="77">
        <v>11.431321848</v>
      </c>
      <c r="Q115" s="78">
        <v>2.9999999999999997E-4</v>
      </c>
      <c r="R115" s="78">
        <v>0</v>
      </c>
      <c r="W115" s="92"/>
    </row>
    <row r="116" spans="2:23">
      <c r="B116" t="s">
        <v>3339</v>
      </c>
      <c r="C116" t="s">
        <v>2430</v>
      </c>
      <c r="D116" s="100">
        <v>11898300</v>
      </c>
      <c r="E116"/>
      <c r="F116" t="s">
        <v>481</v>
      </c>
      <c r="G116" s="87">
        <v>41547</v>
      </c>
      <c r="H116" t="s">
        <v>206</v>
      </c>
      <c r="I116" s="77">
        <v>3.63</v>
      </c>
      <c r="J116" t="s">
        <v>341</v>
      </c>
      <c r="K116" t="s">
        <v>102</v>
      </c>
      <c r="L116" s="78">
        <v>5.0999999999999997E-2</v>
      </c>
      <c r="M116" s="78">
        <v>3.5799999999999998E-2</v>
      </c>
      <c r="N116" s="77">
        <v>6994.81</v>
      </c>
      <c r="O116" s="77">
        <v>119.34</v>
      </c>
      <c r="P116" s="77">
        <v>8.3476062540000004</v>
      </c>
      <c r="Q116" s="78">
        <v>2.0000000000000001E-4</v>
      </c>
      <c r="R116" s="78">
        <v>0</v>
      </c>
      <c r="W116" s="92"/>
    </row>
    <row r="117" spans="2:23">
      <c r="B117" t="s">
        <v>3339</v>
      </c>
      <c r="C117" t="s">
        <v>2430</v>
      </c>
      <c r="D117" s="100">
        <v>11898310</v>
      </c>
      <c r="E117"/>
      <c r="F117" t="s">
        <v>481</v>
      </c>
      <c r="G117" s="87">
        <v>41571</v>
      </c>
      <c r="H117" t="s">
        <v>206</v>
      </c>
      <c r="I117" s="77">
        <v>3.68</v>
      </c>
      <c r="J117" t="s">
        <v>341</v>
      </c>
      <c r="K117" t="s">
        <v>102</v>
      </c>
      <c r="L117" s="78">
        <v>5.0999999999999997E-2</v>
      </c>
      <c r="M117" s="78">
        <v>2.64E-2</v>
      </c>
      <c r="N117" s="77">
        <v>3410.64</v>
      </c>
      <c r="O117" s="77">
        <v>123.36</v>
      </c>
      <c r="P117" s="77">
        <v>4.2073655040000002</v>
      </c>
      <c r="Q117" s="78">
        <v>1E-4</v>
      </c>
      <c r="R117" s="78">
        <v>0</v>
      </c>
      <c r="W117" s="92"/>
    </row>
    <row r="118" spans="2:23">
      <c r="B118" t="s">
        <v>3339</v>
      </c>
      <c r="C118" t="s">
        <v>2430</v>
      </c>
      <c r="D118" s="100">
        <v>11898410</v>
      </c>
      <c r="E118"/>
      <c r="F118" t="s">
        <v>481</v>
      </c>
      <c r="G118" s="87">
        <v>41911</v>
      </c>
      <c r="H118" t="s">
        <v>206</v>
      </c>
      <c r="I118" s="77">
        <v>3.67</v>
      </c>
      <c r="J118" t="s">
        <v>341</v>
      </c>
      <c r="K118" t="s">
        <v>102</v>
      </c>
      <c r="L118" s="78">
        <v>5.0999999999999997E-2</v>
      </c>
      <c r="M118" s="78">
        <v>2.8500000000000001E-2</v>
      </c>
      <c r="N118" s="77">
        <v>1534.58</v>
      </c>
      <c r="O118" s="77">
        <v>122.47</v>
      </c>
      <c r="P118" s="77">
        <v>1.8794001259999999</v>
      </c>
      <c r="Q118" s="78">
        <v>0</v>
      </c>
      <c r="R118" s="78">
        <v>0</v>
      </c>
      <c r="W118" s="92"/>
    </row>
    <row r="119" spans="2:23">
      <c r="B119" t="s">
        <v>3339</v>
      </c>
      <c r="C119" t="s">
        <v>2430</v>
      </c>
      <c r="D119" s="100">
        <v>11898420</v>
      </c>
      <c r="E119"/>
      <c r="F119" t="s">
        <v>481</v>
      </c>
      <c r="G119" s="87">
        <v>42033</v>
      </c>
      <c r="H119" t="s">
        <v>206</v>
      </c>
      <c r="I119" s="77">
        <v>3.67</v>
      </c>
      <c r="J119" t="s">
        <v>341</v>
      </c>
      <c r="K119" t="s">
        <v>102</v>
      </c>
      <c r="L119" s="78">
        <v>5.0999999999999997E-2</v>
      </c>
      <c r="M119" s="78">
        <v>2.8500000000000001E-2</v>
      </c>
      <c r="N119" s="77">
        <v>10214.92</v>
      </c>
      <c r="O119" s="77">
        <v>122.71</v>
      </c>
      <c r="P119" s="77">
        <v>12.534728332</v>
      </c>
      <c r="Q119" s="78">
        <v>2.9999999999999997E-4</v>
      </c>
      <c r="R119" s="78">
        <v>0</v>
      </c>
      <c r="W119" s="92"/>
    </row>
    <row r="120" spans="2:23">
      <c r="B120" t="s">
        <v>3339</v>
      </c>
      <c r="C120" t="s">
        <v>2430</v>
      </c>
      <c r="D120" s="100">
        <v>11898421</v>
      </c>
      <c r="E120"/>
      <c r="F120" t="s">
        <v>481</v>
      </c>
      <c r="G120" s="87">
        <v>42054</v>
      </c>
      <c r="H120" t="s">
        <v>206</v>
      </c>
      <c r="I120" s="77">
        <v>3.67</v>
      </c>
      <c r="J120" t="s">
        <v>341</v>
      </c>
      <c r="K120" t="s">
        <v>102</v>
      </c>
      <c r="L120" s="78">
        <v>5.0999999999999997E-2</v>
      </c>
      <c r="M120" s="78">
        <v>2.8500000000000001E-2</v>
      </c>
      <c r="N120" s="77">
        <v>19953.93</v>
      </c>
      <c r="O120" s="77">
        <v>123.79</v>
      </c>
      <c r="P120" s="77">
        <v>24.700969947000001</v>
      </c>
      <c r="Q120" s="78">
        <v>5.9999999999999995E-4</v>
      </c>
      <c r="R120" s="78">
        <v>1E-4</v>
      </c>
      <c r="W120" s="92"/>
    </row>
    <row r="121" spans="2:23">
      <c r="B121" t="s">
        <v>3339</v>
      </c>
      <c r="C121" t="s">
        <v>2430</v>
      </c>
      <c r="D121" s="100">
        <v>435717</v>
      </c>
      <c r="E121"/>
      <c r="F121" t="s">
        <v>481</v>
      </c>
      <c r="G121" s="87">
        <v>42565</v>
      </c>
      <c r="H121" t="s">
        <v>206</v>
      </c>
      <c r="I121" s="77">
        <v>3.67</v>
      </c>
      <c r="J121" t="s">
        <v>341</v>
      </c>
      <c r="K121" t="s">
        <v>102</v>
      </c>
      <c r="L121" s="78">
        <v>5.0999999999999997E-2</v>
      </c>
      <c r="M121" s="78">
        <v>2.8500000000000001E-2</v>
      </c>
      <c r="N121" s="77">
        <v>24355.55</v>
      </c>
      <c r="O121" s="77">
        <v>124.29</v>
      </c>
      <c r="P121" s="77">
        <v>30.271513095</v>
      </c>
      <c r="Q121" s="78">
        <v>6.9999999999999999E-4</v>
      </c>
      <c r="R121" s="78">
        <v>1E-4</v>
      </c>
      <c r="W121" s="92"/>
    </row>
    <row r="122" spans="2:23">
      <c r="B122" t="s">
        <v>3339</v>
      </c>
      <c r="C122" t="s">
        <v>2430</v>
      </c>
      <c r="D122" s="100">
        <v>11898180</v>
      </c>
      <c r="E122"/>
      <c r="F122" t="s">
        <v>481</v>
      </c>
      <c r="G122" s="87">
        <v>41115</v>
      </c>
      <c r="H122" t="s">
        <v>206</v>
      </c>
      <c r="I122" s="77">
        <v>3.67</v>
      </c>
      <c r="J122" t="s">
        <v>341</v>
      </c>
      <c r="K122" t="s">
        <v>102</v>
      </c>
      <c r="L122" s="78">
        <v>5.0999999999999997E-2</v>
      </c>
      <c r="M122" s="78">
        <v>2.86E-2</v>
      </c>
      <c r="N122" s="77">
        <v>6088.51</v>
      </c>
      <c r="O122" s="77">
        <v>125.45</v>
      </c>
      <c r="P122" s="77">
        <v>7.6380357950000004</v>
      </c>
      <c r="Q122" s="78">
        <v>2.0000000000000001E-4</v>
      </c>
      <c r="R122" s="78">
        <v>0</v>
      </c>
      <c r="W122" s="92"/>
    </row>
    <row r="123" spans="2:23">
      <c r="B123" t="s">
        <v>3339</v>
      </c>
      <c r="C123" t="s">
        <v>2430</v>
      </c>
      <c r="D123" s="100">
        <v>11898190</v>
      </c>
      <c r="E123"/>
      <c r="F123" t="s">
        <v>481</v>
      </c>
      <c r="G123" s="87">
        <v>41179</v>
      </c>
      <c r="H123" t="s">
        <v>206</v>
      </c>
      <c r="I123" s="77">
        <v>3.67</v>
      </c>
      <c r="J123" t="s">
        <v>341</v>
      </c>
      <c r="K123" t="s">
        <v>102</v>
      </c>
      <c r="L123" s="78">
        <v>5.0999999999999997E-2</v>
      </c>
      <c r="M123" s="78">
        <v>2.8500000000000001E-2</v>
      </c>
      <c r="N123" s="77">
        <v>7677.61</v>
      </c>
      <c r="O123" s="77">
        <v>124.08</v>
      </c>
      <c r="P123" s="77">
        <v>9.5263784880000006</v>
      </c>
      <c r="Q123" s="78">
        <v>2.0000000000000001E-4</v>
      </c>
      <c r="R123" s="78">
        <v>0</v>
      </c>
      <c r="W123" s="92"/>
    </row>
    <row r="124" spans="2:23">
      <c r="B124" t="s">
        <v>3340</v>
      </c>
      <c r="C124" t="s">
        <v>2427</v>
      </c>
      <c r="D124" s="100">
        <v>2963</v>
      </c>
      <c r="E124"/>
      <c r="F124" t="s">
        <v>493</v>
      </c>
      <c r="G124" s="87">
        <v>41423</v>
      </c>
      <c r="H124" t="s">
        <v>149</v>
      </c>
      <c r="I124" s="77">
        <v>2.81</v>
      </c>
      <c r="J124" t="s">
        <v>332</v>
      </c>
      <c r="K124" t="s">
        <v>102</v>
      </c>
      <c r="L124" s="78">
        <v>0.05</v>
      </c>
      <c r="M124" s="78">
        <v>2.52E-2</v>
      </c>
      <c r="N124" s="77">
        <v>41873.410000000003</v>
      </c>
      <c r="O124" s="77">
        <v>122</v>
      </c>
      <c r="P124" s="77">
        <v>51.085560200000003</v>
      </c>
      <c r="Q124" s="78">
        <v>1.1999999999999999E-3</v>
      </c>
      <c r="R124" s="78">
        <v>1E-4</v>
      </c>
      <c r="W124" s="92"/>
    </row>
    <row r="125" spans="2:23">
      <c r="B125" t="s">
        <v>3340</v>
      </c>
      <c r="C125" t="s">
        <v>2427</v>
      </c>
      <c r="D125" s="100">
        <v>2968</v>
      </c>
      <c r="E125"/>
      <c r="F125" t="s">
        <v>493</v>
      </c>
      <c r="G125" s="87">
        <v>41423</v>
      </c>
      <c r="H125" t="s">
        <v>149</v>
      </c>
      <c r="I125" s="77">
        <v>2.81</v>
      </c>
      <c r="J125" t="s">
        <v>332</v>
      </c>
      <c r="K125" t="s">
        <v>102</v>
      </c>
      <c r="L125" s="78">
        <v>0.05</v>
      </c>
      <c r="M125" s="78">
        <v>2.52E-2</v>
      </c>
      <c r="N125" s="77">
        <v>13467.32</v>
      </c>
      <c r="O125" s="77">
        <v>122</v>
      </c>
      <c r="P125" s="77">
        <v>16.430130399999999</v>
      </c>
      <c r="Q125" s="78">
        <v>4.0000000000000002E-4</v>
      </c>
      <c r="R125" s="78">
        <v>0</v>
      </c>
      <c r="W125" s="92"/>
    </row>
    <row r="126" spans="2:23">
      <c r="B126" t="s">
        <v>3340</v>
      </c>
      <c r="C126" t="s">
        <v>2427</v>
      </c>
      <c r="D126" s="100">
        <v>4605</v>
      </c>
      <c r="E126"/>
      <c r="F126" t="s">
        <v>493</v>
      </c>
      <c r="G126" s="87">
        <v>42352</v>
      </c>
      <c r="H126" t="s">
        <v>149</v>
      </c>
      <c r="I126" s="77">
        <v>5.04</v>
      </c>
      <c r="J126" t="s">
        <v>332</v>
      </c>
      <c r="K126" t="s">
        <v>102</v>
      </c>
      <c r="L126" s="78">
        <v>0.05</v>
      </c>
      <c r="M126" s="78">
        <v>2.8000000000000001E-2</v>
      </c>
      <c r="N126" s="77">
        <v>51466.95</v>
      </c>
      <c r="O126" s="77">
        <v>125.99</v>
      </c>
      <c r="P126" s="77">
        <v>64.843210304999999</v>
      </c>
      <c r="Q126" s="78">
        <v>1.5E-3</v>
      </c>
      <c r="R126" s="78">
        <v>1E-4</v>
      </c>
      <c r="W126" s="92"/>
    </row>
    <row r="127" spans="2:23">
      <c r="B127" t="s">
        <v>3340</v>
      </c>
      <c r="C127" t="s">
        <v>2427</v>
      </c>
      <c r="D127" s="100">
        <v>4606</v>
      </c>
      <c r="E127"/>
      <c r="F127" t="s">
        <v>493</v>
      </c>
      <c r="G127" s="87">
        <v>42352</v>
      </c>
      <c r="H127" t="s">
        <v>149</v>
      </c>
      <c r="I127" s="77">
        <v>6.78</v>
      </c>
      <c r="J127" t="s">
        <v>332</v>
      </c>
      <c r="K127" t="s">
        <v>102</v>
      </c>
      <c r="L127" s="78">
        <v>4.1000000000000002E-2</v>
      </c>
      <c r="M127" s="78">
        <v>2.7900000000000001E-2</v>
      </c>
      <c r="N127" s="77">
        <v>157375.43</v>
      </c>
      <c r="O127" s="77">
        <v>123.24</v>
      </c>
      <c r="P127" s="77">
        <v>193.949479932</v>
      </c>
      <c r="Q127" s="78">
        <v>4.4999999999999997E-3</v>
      </c>
      <c r="R127" s="78">
        <v>4.0000000000000002E-4</v>
      </c>
      <c r="W127" s="92"/>
    </row>
    <row r="128" spans="2:23">
      <c r="B128" t="s">
        <v>3339</v>
      </c>
      <c r="C128" t="s">
        <v>2430</v>
      </c>
      <c r="D128" s="100">
        <v>88770</v>
      </c>
      <c r="E128"/>
      <c r="F128" t="s">
        <v>481</v>
      </c>
      <c r="G128" s="87">
        <v>40570</v>
      </c>
      <c r="H128" t="s">
        <v>206</v>
      </c>
      <c r="I128" s="77">
        <v>3.69</v>
      </c>
      <c r="J128" t="s">
        <v>341</v>
      </c>
      <c r="K128" t="s">
        <v>102</v>
      </c>
      <c r="L128" s="78">
        <v>5.0999999999999997E-2</v>
      </c>
      <c r="M128" s="78">
        <v>2.5100000000000001E-2</v>
      </c>
      <c r="N128" s="77">
        <v>123493.42</v>
      </c>
      <c r="O128" s="77">
        <v>131.06</v>
      </c>
      <c r="P128" s="77">
        <v>161.85047625199999</v>
      </c>
      <c r="Q128" s="78">
        <v>3.7000000000000002E-3</v>
      </c>
      <c r="R128" s="78">
        <v>4.0000000000000002E-4</v>
      </c>
      <c r="W128" s="92"/>
    </row>
    <row r="129" spans="2:23">
      <c r="B129" t="s">
        <v>3339</v>
      </c>
      <c r="C129" t="s">
        <v>2430</v>
      </c>
      <c r="D129" s="100">
        <v>11896140</v>
      </c>
      <c r="E129"/>
      <c r="F129" t="s">
        <v>481</v>
      </c>
      <c r="G129" s="87">
        <v>40933</v>
      </c>
      <c r="H129" t="s">
        <v>206</v>
      </c>
      <c r="I129" s="77">
        <v>3.67</v>
      </c>
      <c r="J129" t="s">
        <v>341</v>
      </c>
      <c r="K129" t="s">
        <v>102</v>
      </c>
      <c r="L129" s="78">
        <v>5.1299999999999998E-2</v>
      </c>
      <c r="M129" s="78">
        <v>2.8500000000000001E-2</v>
      </c>
      <c r="N129" s="77">
        <v>18202.169999999998</v>
      </c>
      <c r="O129" s="77">
        <v>126.87</v>
      </c>
      <c r="P129" s="77">
        <v>23.093093078999999</v>
      </c>
      <c r="Q129" s="78">
        <v>5.0000000000000001E-4</v>
      </c>
      <c r="R129" s="78">
        <v>1E-4</v>
      </c>
      <c r="W129" s="92"/>
    </row>
    <row r="130" spans="2:23">
      <c r="B130" t="s">
        <v>3339</v>
      </c>
      <c r="C130" t="s">
        <v>2430</v>
      </c>
      <c r="D130" s="100">
        <v>11896150</v>
      </c>
      <c r="E130"/>
      <c r="F130" t="s">
        <v>481</v>
      </c>
      <c r="G130" s="87">
        <v>40993</v>
      </c>
      <c r="H130" t="s">
        <v>206</v>
      </c>
      <c r="I130" s="77">
        <v>3.67</v>
      </c>
      <c r="J130" t="s">
        <v>341</v>
      </c>
      <c r="K130" t="s">
        <v>102</v>
      </c>
      <c r="L130" s="78">
        <v>5.1499999999999997E-2</v>
      </c>
      <c r="M130" s="78">
        <v>2.8500000000000001E-2</v>
      </c>
      <c r="N130" s="77">
        <v>10593.19</v>
      </c>
      <c r="O130" s="77">
        <v>126.94</v>
      </c>
      <c r="P130" s="77">
        <v>13.446995385999999</v>
      </c>
      <c r="Q130" s="78">
        <v>2.9999999999999997E-4</v>
      </c>
      <c r="R130" s="78">
        <v>0</v>
      </c>
      <c r="W130" s="92"/>
    </row>
    <row r="131" spans="2:23">
      <c r="B131" t="s">
        <v>3339</v>
      </c>
      <c r="C131" t="s">
        <v>2430</v>
      </c>
      <c r="D131" s="100">
        <v>11896160</v>
      </c>
      <c r="E131"/>
      <c r="F131" t="s">
        <v>481</v>
      </c>
      <c r="G131" s="87">
        <v>41053</v>
      </c>
      <c r="H131" t="s">
        <v>206</v>
      </c>
      <c r="I131" s="77">
        <v>3.67</v>
      </c>
      <c r="J131" t="s">
        <v>341</v>
      </c>
      <c r="K131" t="s">
        <v>102</v>
      </c>
      <c r="L131" s="78">
        <v>5.0999999999999997E-2</v>
      </c>
      <c r="M131" s="78">
        <v>2.8500000000000001E-2</v>
      </c>
      <c r="N131" s="77">
        <v>7461.59</v>
      </c>
      <c r="O131" s="77">
        <v>125.14</v>
      </c>
      <c r="P131" s="77">
        <v>9.3374337260000004</v>
      </c>
      <c r="Q131" s="78">
        <v>2.0000000000000001E-4</v>
      </c>
      <c r="R131" s="78">
        <v>0</v>
      </c>
      <c r="W131" s="92"/>
    </row>
    <row r="132" spans="2:23">
      <c r="B132" t="s">
        <v>3339</v>
      </c>
      <c r="C132" t="s">
        <v>2430</v>
      </c>
      <c r="D132" s="100">
        <v>11898170</v>
      </c>
      <c r="E132"/>
      <c r="F132" t="s">
        <v>481</v>
      </c>
      <c r="G132" s="87">
        <v>41085</v>
      </c>
      <c r="H132" t="s">
        <v>206</v>
      </c>
      <c r="I132" s="77">
        <v>3.67</v>
      </c>
      <c r="J132" t="s">
        <v>341</v>
      </c>
      <c r="K132" t="s">
        <v>102</v>
      </c>
      <c r="L132" s="78">
        <v>5.0999999999999997E-2</v>
      </c>
      <c r="M132" s="78">
        <v>2.8500000000000001E-2</v>
      </c>
      <c r="N132" s="77">
        <v>13729.85</v>
      </c>
      <c r="O132" s="77">
        <v>125.14</v>
      </c>
      <c r="P132" s="77">
        <v>17.181534289999998</v>
      </c>
      <c r="Q132" s="78">
        <v>4.0000000000000002E-4</v>
      </c>
      <c r="R132" s="78">
        <v>0</v>
      </c>
      <c r="W132" s="92"/>
    </row>
    <row r="133" spans="2:23">
      <c r="B133" t="s">
        <v>3342</v>
      </c>
      <c r="C133" t="s">
        <v>2427</v>
      </c>
      <c r="D133" s="100">
        <v>472710</v>
      </c>
      <c r="E133"/>
      <c r="F133" t="s">
        <v>481</v>
      </c>
      <c r="G133" s="87">
        <v>42901</v>
      </c>
      <c r="H133" t="s">
        <v>206</v>
      </c>
      <c r="I133" s="77">
        <v>0.71</v>
      </c>
      <c r="J133" t="s">
        <v>132</v>
      </c>
      <c r="K133" t="s">
        <v>102</v>
      </c>
      <c r="L133" s="78">
        <v>0.04</v>
      </c>
      <c r="M133" s="78">
        <v>6.0600000000000001E-2</v>
      </c>
      <c r="N133" s="77">
        <v>138214.72</v>
      </c>
      <c r="O133" s="77">
        <v>99.77</v>
      </c>
      <c r="P133" s="77">
        <v>137.89682614399999</v>
      </c>
      <c r="Q133" s="78">
        <v>3.2000000000000002E-3</v>
      </c>
      <c r="R133" s="78">
        <v>2.9999999999999997E-4</v>
      </c>
      <c r="W133" s="92"/>
    </row>
    <row r="134" spans="2:23">
      <c r="B134" t="s">
        <v>3339</v>
      </c>
      <c r="C134" t="s">
        <v>2430</v>
      </c>
      <c r="D134" s="100">
        <v>11898200</v>
      </c>
      <c r="E134"/>
      <c r="F134" t="s">
        <v>481</v>
      </c>
      <c r="G134" s="87">
        <v>41207</v>
      </c>
      <c r="H134" t="s">
        <v>206</v>
      </c>
      <c r="I134" s="77">
        <v>3.69</v>
      </c>
      <c r="J134" t="s">
        <v>341</v>
      </c>
      <c r="K134" t="s">
        <v>102</v>
      </c>
      <c r="L134" s="78">
        <v>5.0999999999999997E-2</v>
      </c>
      <c r="M134" s="78">
        <v>2.5100000000000001E-2</v>
      </c>
      <c r="N134" s="77">
        <v>1755.38</v>
      </c>
      <c r="O134" s="77">
        <v>125.63</v>
      </c>
      <c r="P134" s="77">
        <v>2.2052838939999999</v>
      </c>
      <c r="Q134" s="78">
        <v>1E-4</v>
      </c>
      <c r="R134" s="78">
        <v>0</v>
      </c>
      <c r="W134" s="92"/>
    </row>
    <row r="135" spans="2:23">
      <c r="B135" t="s">
        <v>3339</v>
      </c>
      <c r="C135" t="s">
        <v>2430</v>
      </c>
      <c r="D135" s="100">
        <v>88769</v>
      </c>
      <c r="E135"/>
      <c r="F135" t="s">
        <v>481</v>
      </c>
      <c r="G135" s="87">
        <v>40871</v>
      </c>
      <c r="H135" t="s">
        <v>206</v>
      </c>
      <c r="I135" s="77">
        <v>3.67</v>
      </c>
      <c r="J135" t="s">
        <v>341</v>
      </c>
      <c r="K135" t="s">
        <v>102</v>
      </c>
      <c r="L135" s="78">
        <v>5.1900000000000002E-2</v>
      </c>
      <c r="M135" s="78">
        <v>2.8500000000000001E-2</v>
      </c>
      <c r="N135" s="77">
        <v>4810.96</v>
      </c>
      <c r="O135" s="77">
        <v>126.98</v>
      </c>
      <c r="P135" s="77">
        <v>6.108957008</v>
      </c>
      <c r="Q135" s="78">
        <v>1E-4</v>
      </c>
      <c r="R135" s="78">
        <v>0</v>
      </c>
      <c r="W135" s="92"/>
    </row>
    <row r="136" spans="2:23">
      <c r="B136" t="s">
        <v>3339</v>
      </c>
      <c r="C136" t="s">
        <v>2430</v>
      </c>
      <c r="D136" s="100">
        <v>11896130</v>
      </c>
      <c r="E136"/>
      <c r="F136" t="s">
        <v>481</v>
      </c>
      <c r="G136" s="87">
        <v>40903</v>
      </c>
      <c r="H136" t="s">
        <v>206</v>
      </c>
      <c r="I136" s="77">
        <v>3.63</v>
      </c>
      <c r="J136" t="s">
        <v>341</v>
      </c>
      <c r="K136" t="s">
        <v>102</v>
      </c>
      <c r="L136" s="78">
        <v>5.2600000000000001E-2</v>
      </c>
      <c r="M136" s="78">
        <v>3.56E-2</v>
      </c>
      <c r="N136" s="77">
        <v>4936.1099999999997</v>
      </c>
      <c r="O136" s="77">
        <v>124.33</v>
      </c>
      <c r="P136" s="77">
        <v>6.1370655630000002</v>
      </c>
      <c r="Q136" s="78">
        <v>1E-4</v>
      </c>
      <c r="R136" s="78">
        <v>0</v>
      </c>
      <c r="W136" s="92"/>
    </row>
    <row r="137" spans="2:23">
      <c r="B137" t="s">
        <v>3335</v>
      </c>
      <c r="C137" t="s">
        <v>2427</v>
      </c>
      <c r="D137" s="100">
        <v>9079</v>
      </c>
      <c r="E137"/>
      <c r="F137" t="s">
        <v>2432</v>
      </c>
      <c r="G137" s="87">
        <v>44705</v>
      </c>
      <c r="H137" t="s">
        <v>1026</v>
      </c>
      <c r="I137" s="77">
        <v>7.53</v>
      </c>
      <c r="J137" t="s">
        <v>332</v>
      </c>
      <c r="K137" t="s">
        <v>102</v>
      </c>
      <c r="L137" s="78">
        <v>2.3699999999999999E-2</v>
      </c>
      <c r="M137" s="78">
        <v>2.7E-2</v>
      </c>
      <c r="N137" s="77">
        <v>216091.99</v>
      </c>
      <c r="O137" s="77">
        <v>104.18</v>
      </c>
      <c r="P137" s="77">
        <v>225.12463518199999</v>
      </c>
      <c r="Q137" s="78">
        <v>5.1999999999999998E-3</v>
      </c>
      <c r="R137" s="78">
        <v>5.0000000000000001E-4</v>
      </c>
      <c r="W137" s="92"/>
    </row>
    <row r="138" spans="2:23">
      <c r="B138" t="s">
        <v>3335</v>
      </c>
      <c r="C138" t="s">
        <v>2427</v>
      </c>
      <c r="D138" s="100">
        <v>9017</v>
      </c>
      <c r="E138"/>
      <c r="F138" t="s">
        <v>2432</v>
      </c>
      <c r="G138" s="87">
        <v>44651</v>
      </c>
      <c r="H138" t="s">
        <v>1026</v>
      </c>
      <c r="I138" s="77">
        <v>7.63</v>
      </c>
      <c r="J138" t="s">
        <v>332</v>
      </c>
      <c r="K138" t="s">
        <v>102</v>
      </c>
      <c r="L138" s="78">
        <v>1.7999999999999999E-2</v>
      </c>
      <c r="M138" s="78">
        <v>3.8600000000000002E-2</v>
      </c>
      <c r="N138" s="77">
        <v>529449.53</v>
      </c>
      <c r="O138" s="77">
        <v>92.54</v>
      </c>
      <c r="P138" s="77">
        <v>489.952595062</v>
      </c>
      <c r="Q138" s="78">
        <v>1.1299999999999999E-2</v>
      </c>
      <c r="R138" s="78">
        <v>1.1000000000000001E-3</v>
      </c>
      <c r="W138" s="92"/>
    </row>
    <row r="139" spans="2:23">
      <c r="B139" t="s">
        <v>3335</v>
      </c>
      <c r="C139" t="s">
        <v>2427</v>
      </c>
      <c r="D139" s="100">
        <v>9080</v>
      </c>
      <c r="E139"/>
      <c r="F139" t="s">
        <v>2432</v>
      </c>
      <c r="G139" s="87">
        <v>44705</v>
      </c>
      <c r="H139" t="s">
        <v>1026</v>
      </c>
      <c r="I139" s="77">
        <v>7.16</v>
      </c>
      <c r="J139" t="s">
        <v>332</v>
      </c>
      <c r="K139" t="s">
        <v>102</v>
      </c>
      <c r="L139" s="78">
        <v>2.3199999999999998E-2</v>
      </c>
      <c r="M139" s="78">
        <v>2.8299999999999999E-2</v>
      </c>
      <c r="N139" s="77">
        <v>153571.87</v>
      </c>
      <c r="O139" s="77">
        <v>103.01</v>
      </c>
      <c r="P139" s="77">
        <v>158.19438328699999</v>
      </c>
      <c r="Q139" s="78">
        <v>3.7000000000000002E-3</v>
      </c>
      <c r="R139" s="78">
        <v>4.0000000000000002E-4</v>
      </c>
      <c r="W139" s="92"/>
    </row>
    <row r="140" spans="2:23">
      <c r="B140" t="s">
        <v>3335</v>
      </c>
      <c r="C140" t="s">
        <v>2427</v>
      </c>
      <c r="D140" s="100">
        <v>9019</v>
      </c>
      <c r="E140"/>
      <c r="F140" t="s">
        <v>2432</v>
      </c>
      <c r="G140" s="87">
        <v>44651</v>
      </c>
      <c r="H140" t="s">
        <v>1026</v>
      </c>
      <c r="I140" s="77">
        <v>7.22</v>
      </c>
      <c r="J140" t="s">
        <v>332</v>
      </c>
      <c r="K140" t="s">
        <v>102</v>
      </c>
      <c r="L140" s="78">
        <v>1.8800000000000001E-2</v>
      </c>
      <c r="M140" s="78">
        <v>4.0099999999999997E-2</v>
      </c>
      <c r="N140" s="77">
        <v>327056.03000000003</v>
      </c>
      <c r="O140" s="77">
        <v>92.89</v>
      </c>
      <c r="P140" s="77">
        <v>303.80234626700002</v>
      </c>
      <c r="Q140" s="78">
        <v>7.0000000000000001E-3</v>
      </c>
      <c r="R140" s="78">
        <v>6.9999999999999999E-4</v>
      </c>
      <c r="W140" s="92"/>
    </row>
    <row r="141" spans="2:23">
      <c r="B141" t="s">
        <v>3341</v>
      </c>
      <c r="C141" t="s">
        <v>2427</v>
      </c>
      <c r="D141" s="100">
        <v>371706</v>
      </c>
      <c r="E141"/>
      <c r="F141" t="s">
        <v>493</v>
      </c>
      <c r="G141" s="87">
        <v>42052</v>
      </c>
      <c r="H141" t="s">
        <v>149</v>
      </c>
      <c r="I141" s="77">
        <v>3.91</v>
      </c>
      <c r="J141" t="s">
        <v>683</v>
      </c>
      <c r="K141" t="s">
        <v>102</v>
      </c>
      <c r="L141" s="78">
        <v>2.98E-2</v>
      </c>
      <c r="M141" s="78">
        <v>2.3099999999999999E-2</v>
      </c>
      <c r="N141" s="77">
        <v>59131.78</v>
      </c>
      <c r="O141" s="77">
        <v>116.98</v>
      </c>
      <c r="P141" s="77">
        <v>69.172356243999999</v>
      </c>
      <c r="Q141" s="78">
        <v>1.6000000000000001E-3</v>
      </c>
      <c r="R141" s="78">
        <v>2.0000000000000001E-4</v>
      </c>
      <c r="W141" s="92"/>
    </row>
    <row r="142" spans="2:23">
      <c r="B142" t="s">
        <v>3308</v>
      </c>
      <c r="C142" t="s">
        <v>2430</v>
      </c>
      <c r="D142" s="100">
        <v>95350501</v>
      </c>
      <c r="E142"/>
      <c r="F142" t="s">
        <v>493</v>
      </c>
      <c r="G142" s="87">
        <v>41281</v>
      </c>
      <c r="H142" t="s">
        <v>149</v>
      </c>
      <c r="I142" s="77">
        <v>4.53</v>
      </c>
      <c r="J142" t="s">
        <v>683</v>
      </c>
      <c r="K142" t="s">
        <v>102</v>
      </c>
      <c r="L142" s="78">
        <v>5.3499999999999999E-2</v>
      </c>
      <c r="M142" s="78">
        <v>2.1999999999999999E-2</v>
      </c>
      <c r="N142" s="77">
        <v>19702.27</v>
      </c>
      <c r="O142" s="77">
        <v>130.07</v>
      </c>
      <c r="P142" s="77">
        <v>25.626742588999999</v>
      </c>
      <c r="Q142" s="78">
        <v>5.9999999999999995E-4</v>
      </c>
      <c r="R142" s="78">
        <v>1E-4</v>
      </c>
      <c r="W142" s="92"/>
    </row>
    <row r="143" spans="2:23">
      <c r="B143" t="s">
        <v>3308</v>
      </c>
      <c r="C143" t="s">
        <v>2430</v>
      </c>
      <c r="D143" s="100">
        <v>95350502</v>
      </c>
      <c r="E143"/>
      <c r="F143" t="s">
        <v>493</v>
      </c>
      <c r="G143" s="87">
        <v>41767</v>
      </c>
      <c r="H143" t="s">
        <v>149</v>
      </c>
      <c r="I143" s="77">
        <v>4.49</v>
      </c>
      <c r="J143" t="s">
        <v>683</v>
      </c>
      <c r="K143" t="s">
        <v>102</v>
      </c>
      <c r="L143" s="78">
        <v>5.3499999999999999E-2</v>
      </c>
      <c r="M143" s="78">
        <v>2.7900000000000001E-2</v>
      </c>
      <c r="N143" s="77">
        <v>3425.61</v>
      </c>
      <c r="O143" s="77">
        <v>124.87</v>
      </c>
      <c r="P143" s="77">
        <v>4.2775592070000004</v>
      </c>
      <c r="Q143" s="78">
        <v>1E-4</v>
      </c>
      <c r="R143" s="78">
        <v>0</v>
      </c>
      <c r="W143" s="92"/>
    </row>
    <row r="144" spans="2:23">
      <c r="B144" t="s">
        <v>3308</v>
      </c>
      <c r="C144" t="s">
        <v>2430</v>
      </c>
      <c r="D144" s="100">
        <v>99001</v>
      </c>
      <c r="E144"/>
      <c r="F144" t="s">
        <v>493</v>
      </c>
      <c r="G144" s="87">
        <v>41269</v>
      </c>
      <c r="H144" t="s">
        <v>149</v>
      </c>
      <c r="I144" s="77">
        <v>4.53</v>
      </c>
      <c r="J144" t="s">
        <v>683</v>
      </c>
      <c r="K144" t="s">
        <v>102</v>
      </c>
      <c r="L144" s="78">
        <v>5.3499999999999999E-2</v>
      </c>
      <c r="M144" s="78">
        <v>2.1899999999999999E-2</v>
      </c>
      <c r="N144" s="77">
        <v>17013.5</v>
      </c>
      <c r="O144" s="77">
        <v>130.12</v>
      </c>
      <c r="P144" s="77">
        <v>22.137966200000001</v>
      </c>
      <c r="Q144" s="78">
        <v>5.0000000000000001E-4</v>
      </c>
      <c r="R144" s="78">
        <v>1E-4</v>
      </c>
      <c r="W144" s="92"/>
    </row>
    <row r="145" spans="2:23">
      <c r="B145" t="s">
        <v>3308</v>
      </c>
      <c r="C145" t="s">
        <v>2430</v>
      </c>
      <c r="D145" s="100">
        <v>95350102</v>
      </c>
      <c r="E145"/>
      <c r="F145" t="s">
        <v>493</v>
      </c>
      <c r="G145" s="87">
        <v>41767</v>
      </c>
      <c r="H145" t="s">
        <v>149</v>
      </c>
      <c r="I145" s="77">
        <v>4.49</v>
      </c>
      <c r="J145" t="s">
        <v>683</v>
      </c>
      <c r="K145" t="s">
        <v>102</v>
      </c>
      <c r="L145" s="78">
        <v>5.3499999999999999E-2</v>
      </c>
      <c r="M145" s="78">
        <v>2.7900000000000001E-2</v>
      </c>
      <c r="N145" s="77">
        <v>2680.91</v>
      </c>
      <c r="O145" s="77">
        <v>124.87</v>
      </c>
      <c r="P145" s="77">
        <v>3.3476523170000001</v>
      </c>
      <c r="Q145" s="78">
        <v>1E-4</v>
      </c>
      <c r="R145" s="78">
        <v>0</v>
      </c>
      <c r="W145" s="92"/>
    </row>
    <row r="146" spans="2:23">
      <c r="B146" t="s">
        <v>3308</v>
      </c>
      <c r="C146" t="s">
        <v>2430</v>
      </c>
      <c r="D146" s="100">
        <v>99000</v>
      </c>
      <c r="E146"/>
      <c r="F146" t="s">
        <v>493</v>
      </c>
      <c r="G146" s="87">
        <v>41269</v>
      </c>
      <c r="H146" t="s">
        <v>149</v>
      </c>
      <c r="I146" s="77">
        <v>4.53</v>
      </c>
      <c r="J146" t="s">
        <v>683</v>
      </c>
      <c r="K146" t="s">
        <v>102</v>
      </c>
      <c r="L146" s="78">
        <v>5.3499999999999999E-2</v>
      </c>
      <c r="M146" s="78">
        <v>2.1899999999999999E-2</v>
      </c>
      <c r="N146" s="77">
        <v>18076.849999999999</v>
      </c>
      <c r="O146" s="77">
        <v>130.12</v>
      </c>
      <c r="P146" s="77">
        <v>23.52159722</v>
      </c>
      <c r="Q146" s="78">
        <v>5.0000000000000001E-4</v>
      </c>
      <c r="R146" s="78">
        <v>1E-4</v>
      </c>
      <c r="W146" s="92"/>
    </row>
    <row r="147" spans="2:23">
      <c r="B147" t="s">
        <v>3308</v>
      </c>
      <c r="C147" t="s">
        <v>2430</v>
      </c>
      <c r="D147" s="100">
        <v>95350202</v>
      </c>
      <c r="E147"/>
      <c r="F147" t="s">
        <v>493</v>
      </c>
      <c r="G147" s="87">
        <v>41767</v>
      </c>
      <c r="H147" t="s">
        <v>149</v>
      </c>
      <c r="I147" s="77">
        <v>4.49</v>
      </c>
      <c r="J147" t="s">
        <v>683</v>
      </c>
      <c r="K147" t="s">
        <v>102</v>
      </c>
      <c r="L147" s="78">
        <v>5.3499999999999999E-2</v>
      </c>
      <c r="M147" s="78">
        <v>2.7900000000000001E-2</v>
      </c>
      <c r="N147" s="77">
        <v>3425.61</v>
      </c>
      <c r="O147" s="77">
        <v>124.87</v>
      </c>
      <c r="P147" s="77">
        <v>4.2775592070000004</v>
      </c>
      <c r="Q147" s="78">
        <v>1E-4</v>
      </c>
      <c r="R147" s="78">
        <v>0</v>
      </c>
      <c r="W147" s="92"/>
    </row>
    <row r="148" spans="2:23">
      <c r="B148" t="s">
        <v>3308</v>
      </c>
      <c r="C148" t="s">
        <v>2430</v>
      </c>
      <c r="D148" s="100">
        <v>95350301</v>
      </c>
      <c r="E148"/>
      <c r="F148" t="s">
        <v>493</v>
      </c>
      <c r="G148" s="87">
        <v>41281</v>
      </c>
      <c r="H148" t="s">
        <v>149</v>
      </c>
      <c r="I148" s="77">
        <v>4.53</v>
      </c>
      <c r="J148" t="s">
        <v>683</v>
      </c>
      <c r="K148" t="s">
        <v>102</v>
      </c>
      <c r="L148" s="78">
        <v>5.3499999999999999E-2</v>
      </c>
      <c r="M148" s="78">
        <v>2.1999999999999999E-2</v>
      </c>
      <c r="N148" s="77">
        <v>22774.22</v>
      </c>
      <c r="O148" s="77">
        <v>130.07</v>
      </c>
      <c r="P148" s="77">
        <v>29.622427953999999</v>
      </c>
      <c r="Q148" s="78">
        <v>6.9999999999999999E-4</v>
      </c>
      <c r="R148" s="78">
        <v>1E-4</v>
      </c>
      <c r="W148" s="92"/>
    </row>
    <row r="149" spans="2:23">
      <c r="B149" t="s">
        <v>3308</v>
      </c>
      <c r="C149" t="s">
        <v>2430</v>
      </c>
      <c r="D149" s="100">
        <v>95350302</v>
      </c>
      <c r="E149"/>
      <c r="F149" t="s">
        <v>493</v>
      </c>
      <c r="G149" s="87">
        <v>41767</v>
      </c>
      <c r="H149" t="s">
        <v>149</v>
      </c>
      <c r="I149" s="77">
        <v>4.49</v>
      </c>
      <c r="J149" t="s">
        <v>683</v>
      </c>
      <c r="K149" t="s">
        <v>102</v>
      </c>
      <c r="L149" s="78">
        <v>5.3499999999999999E-2</v>
      </c>
      <c r="M149" s="78">
        <v>2.7900000000000001E-2</v>
      </c>
      <c r="N149" s="77">
        <v>4021.37</v>
      </c>
      <c r="O149" s="77">
        <v>124.87</v>
      </c>
      <c r="P149" s="77">
        <v>5.021484719</v>
      </c>
      <c r="Q149" s="78">
        <v>1E-4</v>
      </c>
      <c r="R149" s="78">
        <v>0</v>
      </c>
      <c r="W149" s="92"/>
    </row>
    <row r="150" spans="2:23">
      <c r="B150" t="s">
        <v>3308</v>
      </c>
      <c r="C150" t="s">
        <v>2430</v>
      </c>
      <c r="D150" s="100">
        <v>95350401</v>
      </c>
      <c r="E150"/>
      <c r="F150" t="s">
        <v>493</v>
      </c>
      <c r="G150" s="87">
        <v>41281</v>
      </c>
      <c r="H150" t="s">
        <v>149</v>
      </c>
      <c r="I150" s="77">
        <v>4.53</v>
      </c>
      <c r="J150" t="s">
        <v>683</v>
      </c>
      <c r="K150" t="s">
        <v>102</v>
      </c>
      <c r="L150" s="78">
        <v>5.3499999999999999E-2</v>
      </c>
      <c r="M150" s="78">
        <v>2.1999999999999999E-2</v>
      </c>
      <c r="N150" s="77">
        <v>16405.16</v>
      </c>
      <c r="O150" s="77">
        <v>130.07</v>
      </c>
      <c r="P150" s="77">
        <v>21.338191611999999</v>
      </c>
      <c r="Q150" s="78">
        <v>5.0000000000000001E-4</v>
      </c>
      <c r="R150" s="78">
        <v>0</v>
      </c>
      <c r="W150" s="92"/>
    </row>
    <row r="151" spans="2:23">
      <c r="B151" t="s">
        <v>3308</v>
      </c>
      <c r="C151" t="s">
        <v>2430</v>
      </c>
      <c r="D151" s="100">
        <v>95350402</v>
      </c>
      <c r="E151"/>
      <c r="F151" t="s">
        <v>493</v>
      </c>
      <c r="G151" s="87">
        <v>41767</v>
      </c>
      <c r="H151" t="s">
        <v>149</v>
      </c>
      <c r="I151" s="77">
        <v>4.49</v>
      </c>
      <c r="J151" t="s">
        <v>683</v>
      </c>
      <c r="K151" t="s">
        <v>102</v>
      </c>
      <c r="L151" s="78">
        <v>5.3499999999999999E-2</v>
      </c>
      <c r="M151" s="78">
        <v>2.7900000000000001E-2</v>
      </c>
      <c r="N151" s="77">
        <v>3275.92</v>
      </c>
      <c r="O151" s="77">
        <v>124.87</v>
      </c>
      <c r="P151" s="77">
        <v>4.090641304</v>
      </c>
      <c r="Q151" s="78">
        <v>1E-4</v>
      </c>
      <c r="R151" s="78">
        <v>0</v>
      </c>
      <c r="W151" s="92"/>
    </row>
    <row r="152" spans="2:23">
      <c r="B152" t="s">
        <v>3338</v>
      </c>
      <c r="C152" t="s">
        <v>2427</v>
      </c>
      <c r="D152" s="100">
        <v>9533</v>
      </c>
      <c r="E152"/>
      <c r="F152" t="s">
        <v>2432</v>
      </c>
      <c r="G152" s="87">
        <v>45015</v>
      </c>
      <c r="H152" t="s">
        <v>1026</v>
      </c>
      <c r="I152" s="77">
        <v>3.88</v>
      </c>
      <c r="J152" t="s">
        <v>565</v>
      </c>
      <c r="K152" t="s">
        <v>102</v>
      </c>
      <c r="L152" s="78">
        <v>3.3599999999999998E-2</v>
      </c>
      <c r="M152" s="78">
        <v>3.4200000000000001E-2</v>
      </c>
      <c r="N152" s="77">
        <v>164607.99</v>
      </c>
      <c r="O152" s="77">
        <v>102.86</v>
      </c>
      <c r="P152" s="77">
        <v>169.31577851399999</v>
      </c>
      <c r="Q152" s="78">
        <v>3.8999999999999998E-3</v>
      </c>
      <c r="R152" s="78">
        <v>4.0000000000000002E-4</v>
      </c>
      <c r="W152" s="92"/>
    </row>
    <row r="153" spans="2:23">
      <c r="B153" t="s">
        <v>3337</v>
      </c>
      <c r="C153" t="s">
        <v>2430</v>
      </c>
      <c r="D153" s="100">
        <v>9139</v>
      </c>
      <c r="E153"/>
      <c r="F153" t="s">
        <v>2432</v>
      </c>
      <c r="G153" s="87">
        <v>44748</v>
      </c>
      <c r="H153" t="s">
        <v>1026</v>
      </c>
      <c r="I153" s="77">
        <v>1.65</v>
      </c>
      <c r="J153" t="s">
        <v>332</v>
      </c>
      <c r="K153" t="s">
        <v>102</v>
      </c>
      <c r="L153" s="78">
        <v>7.5700000000000003E-2</v>
      </c>
      <c r="M153" s="78">
        <v>8.2100000000000006E-2</v>
      </c>
      <c r="N153" s="77">
        <v>1596583.62</v>
      </c>
      <c r="O153" s="77">
        <v>101.06</v>
      </c>
      <c r="P153" s="77">
        <v>1613.5074063720001</v>
      </c>
      <c r="Q153" s="78">
        <v>3.73E-2</v>
      </c>
      <c r="R153" s="78">
        <v>3.7000000000000002E-3</v>
      </c>
      <c r="W153" s="92"/>
    </row>
    <row r="154" spans="2:23">
      <c r="B154" t="s">
        <v>3334</v>
      </c>
      <c r="C154" t="s">
        <v>2430</v>
      </c>
      <c r="D154" s="100">
        <v>71270</v>
      </c>
      <c r="E154"/>
      <c r="F154" t="s">
        <v>2432</v>
      </c>
      <c r="G154" s="87">
        <v>43631</v>
      </c>
      <c r="H154" t="s">
        <v>1026</v>
      </c>
      <c r="I154" s="77">
        <v>4.8499999999999996</v>
      </c>
      <c r="J154" t="s">
        <v>332</v>
      </c>
      <c r="K154" t="s">
        <v>102</v>
      </c>
      <c r="L154" s="78">
        <v>3.1E-2</v>
      </c>
      <c r="M154" s="78">
        <v>2.9499999999999998E-2</v>
      </c>
      <c r="N154" s="77">
        <v>106190.58</v>
      </c>
      <c r="O154" s="77">
        <v>112.15</v>
      </c>
      <c r="P154" s="77">
        <v>119.09273546999999</v>
      </c>
      <c r="Q154" s="78">
        <v>2.8E-3</v>
      </c>
      <c r="R154" s="78">
        <v>2.9999999999999997E-4</v>
      </c>
      <c r="W154" s="92"/>
    </row>
    <row r="155" spans="2:23">
      <c r="B155" t="s">
        <v>3334</v>
      </c>
      <c r="C155" t="s">
        <v>2430</v>
      </c>
      <c r="D155" s="100">
        <v>71280</v>
      </c>
      <c r="E155"/>
      <c r="F155" t="s">
        <v>2432</v>
      </c>
      <c r="G155" s="87">
        <v>43634</v>
      </c>
      <c r="H155" t="s">
        <v>1026</v>
      </c>
      <c r="I155" s="77">
        <v>4.87</v>
      </c>
      <c r="J155" t="s">
        <v>332</v>
      </c>
      <c r="K155" t="s">
        <v>102</v>
      </c>
      <c r="L155" s="78">
        <v>2.4899999999999999E-2</v>
      </c>
      <c r="M155" s="78">
        <v>2.9600000000000001E-2</v>
      </c>
      <c r="N155" s="77">
        <v>44639.69</v>
      </c>
      <c r="O155" s="77">
        <v>110.78</v>
      </c>
      <c r="P155" s="77">
        <v>49.451848581999997</v>
      </c>
      <c r="Q155" s="78">
        <v>1.1000000000000001E-3</v>
      </c>
      <c r="R155" s="78">
        <v>1E-4</v>
      </c>
      <c r="W155" s="92"/>
    </row>
    <row r="156" spans="2:23">
      <c r="B156" t="s">
        <v>3334</v>
      </c>
      <c r="C156" t="s">
        <v>2430</v>
      </c>
      <c r="D156" s="100">
        <v>71300</v>
      </c>
      <c r="E156"/>
      <c r="F156" t="s">
        <v>2432</v>
      </c>
      <c r="G156" s="87">
        <v>43634</v>
      </c>
      <c r="H156" t="s">
        <v>1026</v>
      </c>
      <c r="I156" s="77">
        <v>5.13</v>
      </c>
      <c r="J156" t="s">
        <v>332</v>
      </c>
      <c r="K156" t="s">
        <v>102</v>
      </c>
      <c r="L156" s="78">
        <v>3.5999999999999997E-2</v>
      </c>
      <c r="M156" s="78">
        <v>2.98E-2</v>
      </c>
      <c r="N156" s="77">
        <v>29568.5</v>
      </c>
      <c r="O156" s="77">
        <v>115.05</v>
      </c>
      <c r="P156" s="77">
        <v>34.018559250000003</v>
      </c>
      <c r="Q156" s="78">
        <v>8.0000000000000004E-4</v>
      </c>
      <c r="R156" s="78">
        <v>1E-4</v>
      </c>
      <c r="W156" s="92"/>
    </row>
    <row r="157" spans="2:23">
      <c r="B157" t="s">
        <v>3340</v>
      </c>
      <c r="C157" t="s">
        <v>2427</v>
      </c>
      <c r="D157" s="100">
        <v>311829</v>
      </c>
      <c r="E157"/>
      <c r="F157" t="s">
        <v>493</v>
      </c>
      <c r="G157" s="87">
        <v>40489</v>
      </c>
      <c r="H157" t="s">
        <v>149</v>
      </c>
      <c r="I157" s="77">
        <v>1.73</v>
      </c>
      <c r="J157" t="s">
        <v>332</v>
      </c>
      <c r="K157" t="s">
        <v>102</v>
      </c>
      <c r="L157" s="78">
        <v>5.7000000000000002E-2</v>
      </c>
      <c r="M157" s="78">
        <v>2.6499999999999999E-2</v>
      </c>
      <c r="N157" s="77">
        <v>29002.34</v>
      </c>
      <c r="O157" s="77">
        <v>125.9</v>
      </c>
      <c r="P157" s="77">
        <v>36.513946060000002</v>
      </c>
      <c r="Q157" s="78">
        <v>8.0000000000000004E-4</v>
      </c>
      <c r="R157" s="78">
        <v>1E-4</v>
      </c>
      <c r="W157" s="92"/>
    </row>
    <row r="158" spans="2:23">
      <c r="B158" s="83" t="s">
        <v>3343</v>
      </c>
      <c r="C158" t="s">
        <v>2427</v>
      </c>
      <c r="D158" s="100">
        <v>7491</v>
      </c>
      <c r="E158"/>
      <c r="F158" t="s">
        <v>925</v>
      </c>
      <c r="G158" s="87">
        <v>43899</v>
      </c>
      <c r="H158" t="s">
        <v>1026</v>
      </c>
      <c r="I158" s="77">
        <v>3.12</v>
      </c>
      <c r="J158" t="s">
        <v>127</v>
      </c>
      <c r="K158" t="s">
        <v>102</v>
      </c>
      <c r="L158" s="78">
        <v>1.2999999999999999E-2</v>
      </c>
      <c r="M158" s="78">
        <v>2.5499999999999998E-2</v>
      </c>
      <c r="N158" s="77">
        <v>114041.06</v>
      </c>
      <c r="O158" s="77">
        <v>107.23</v>
      </c>
      <c r="P158" s="77">
        <v>122.286228638</v>
      </c>
      <c r="Q158" s="78">
        <v>2.8E-3</v>
      </c>
      <c r="R158" s="78">
        <v>2.9999999999999997E-4</v>
      </c>
      <c r="W158" s="92"/>
    </row>
    <row r="159" spans="2:23">
      <c r="B159" s="83" t="s">
        <v>3343</v>
      </c>
      <c r="C159" t="s">
        <v>2427</v>
      </c>
      <c r="D159" s="100">
        <v>7490</v>
      </c>
      <c r="E159"/>
      <c r="F159" t="s">
        <v>925</v>
      </c>
      <c r="G159" s="87">
        <v>43899</v>
      </c>
      <c r="H159" t="s">
        <v>1026</v>
      </c>
      <c r="I159" s="77">
        <v>2.98</v>
      </c>
      <c r="J159" t="s">
        <v>127</v>
      </c>
      <c r="K159" t="s">
        <v>102</v>
      </c>
      <c r="L159" s="78">
        <v>2.3900000000000001E-2</v>
      </c>
      <c r="M159" s="78">
        <v>5.4399999999999997E-2</v>
      </c>
      <c r="N159" s="77">
        <v>155052.70000000001</v>
      </c>
      <c r="O159" s="77">
        <v>92.04</v>
      </c>
      <c r="P159" s="77">
        <v>142.71050507999999</v>
      </c>
      <c r="Q159" s="78">
        <v>3.3E-3</v>
      </c>
      <c r="R159" s="78">
        <v>2.9999999999999997E-4</v>
      </c>
      <c r="W159" s="92"/>
    </row>
    <row r="160" spans="2:23">
      <c r="B160" t="s">
        <v>3347</v>
      </c>
      <c r="C160" t="s">
        <v>2430</v>
      </c>
      <c r="D160" s="100">
        <v>72971</v>
      </c>
      <c r="E160"/>
      <c r="F160" t="s">
        <v>559</v>
      </c>
      <c r="G160" s="87">
        <v>43801</v>
      </c>
      <c r="H160" t="s">
        <v>206</v>
      </c>
      <c r="I160" s="77">
        <v>4.5999999999999996</v>
      </c>
      <c r="J160" t="s">
        <v>341</v>
      </c>
      <c r="K160" t="s">
        <v>110</v>
      </c>
      <c r="L160" s="78">
        <v>2.3599999999999999E-2</v>
      </c>
      <c r="M160" s="78">
        <v>5.9299999999999999E-2</v>
      </c>
      <c r="N160" s="77">
        <v>228286.97</v>
      </c>
      <c r="O160" s="77">
        <v>86.08</v>
      </c>
      <c r="P160" s="77">
        <v>797.33698697112004</v>
      </c>
      <c r="Q160" s="78">
        <v>1.84E-2</v>
      </c>
      <c r="R160" s="78">
        <v>1.8E-3</v>
      </c>
      <c r="W160" s="92"/>
    </row>
    <row r="161" spans="2:23">
      <c r="B161" t="s">
        <v>3350</v>
      </c>
      <c r="C161" t="s">
        <v>2430</v>
      </c>
      <c r="D161" s="100">
        <v>9365</v>
      </c>
      <c r="E161"/>
      <c r="F161" t="s">
        <v>925</v>
      </c>
      <c r="G161" s="87">
        <v>44906</v>
      </c>
      <c r="H161" t="s">
        <v>1026</v>
      </c>
      <c r="I161" s="77">
        <v>1.99</v>
      </c>
      <c r="J161" t="s">
        <v>332</v>
      </c>
      <c r="K161" t="s">
        <v>102</v>
      </c>
      <c r="L161" s="78">
        <v>7.6799999999999993E-2</v>
      </c>
      <c r="M161" s="78">
        <v>7.6999999999999999E-2</v>
      </c>
      <c r="N161" s="77">
        <v>1119.32</v>
      </c>
      <c r="O161" s="77">
        <v>100.6</v>
      </c>
      <c r="P161" s="77">
        <v>1.1260359200000001</v>
      </c>
      <c r="Q161" s="78">
        <v>0</v>
      </c>
      <c r="R161" s="78">
        <v>0</v>
      </c>
      <c r="W161" s="92"/>
    </row>
    <row r="162" spans="2:23">
      <c r="B162" t="s">
        <v>3350</v>
      </c>
      <c r="C162" t="s">
        <v>2430</v>
      </c>
      <c r="D162" s="100">
        <v>9509</v>
      </c>
      <c r="E162"/>
      <c r="F162" t="s">
        <v>925</v>
      </c>
      <c r="G162" s="87">
        <v>44991</v>
      </c>
      <c r="H162" t="s">
        <v>1026</v>
      </c>
      <c r="I162" s="77">
        <v>1.99</v>
      </c>
      <c r="J162" t="s">
        <v>332</v>
      </c>
      <c r="K162" t="s">
        <v>102</v>
      </c>
      <c r="L162" s="78">
        <v>7.6799999999999993E-2</v>
      </c>
      <c r="M162" s="78">
        <v>7.3899999999999993E-2</v>
      </c>
      <c r="N162" s="77">
        <v>55356.75</v>
      </c>
      <c r="O162" s="77">
        <v>101.18</v>
      </c>
      <c r="P162" s="77">
        <v>56.009959649999999</v>
      </c>
      <c r="Q162" s="78">
        <v>1.2999999999999999E-3</v>
      </c>
      <c r="R162" s="78">
        <v>1E-4</v>
      </c>
      <c r="W162" s="92"/>
    </row>
    <row r="163" spans="2:23">
      <c r="B163" t="s">
        <v>3350</v>
      </c>
      <c r="C163" t="s">
        <v>2430</v>
      </c>
      <c r="D163" s="100">
        <v>9316</v>
      </c>
      <c r="E163"/>
      <c r="F163" t="s">
        <v>925</v>
      </c>
      <c r="G163" s="87">
        <v>44885</v>
      </c>
      <c r="H163" t="s">
        <v>1026</v>
      </c>
      <c r="I163" s="77">
        <v>1.99</v>
      </c>
      <c r="J163" t="s">
        <v>332</v>
      </c>
      <c r="K163" t="s">
        <v>102</v>
      </c>
      <c r="L163" s="78">
        <v>7.6799999999999993E-2</v>
      </c>
      <c r="M163" s="78">
        <v>8.0500000000000002E-2</v>
      </c>
      <c r="N163" s="77">
        <v>433062.04</v>
      </c>
      <c r="O163" s="77">
        <v>99.96</v>
      </c>
      <c r="P163" s="77">
        <v>432.88881518400001</v>
      </c>
      <c r="Q163" s="78">
        <v>0.01</v>
      </c>
      <c r="R163" s="78">
        <v>1E-3</v>
      </c>
      <c r="W163" s="92"/>
    </row>
    <row r="164" spans="2:23">
      <c r="B164" t="s">
        <v>3345</v>
      </c>
      <c r="C164" t="s">
        <v>2430</v>
      </c>
      <c r="D164" s="100">
        <v>539178</v>
      </c>
      <c r="E164"/>
      <c r="F164" t="s">
        <v>566</v>
      </c>
      <c r="G164" s="87">
        <v>45015</v>
      </c>
      <c r="H164" t="s">
        <v>149</v>
      </c>
      <c r="I164" s="77">
        <v>5.09</v>
      </c>
      <c r="J164" t="s">
        <v>341</v>
      </c>
      <c r="K164" t="s">
        <v>102</v>
      </c>
      <c r="L164" s="78">
        <v>4.4999999999999998E-2</v>
      </c>
      <c r="M164" s="78">
        <v>3.8199999999999998E-2</v>
      </c>
      <c r="N164" s="77">
        <v>103991.23</v>
      </c>
      <c r="O164" s="77">
        <v>105.93</v>
      </c>
      <c r="P164" s="77">
        <v>110.15790993900001</v>
      </c>
      <c r="Q164" s="78">
        <v>2.5000000000000001E-3</v>
      </c>
      <c r="R164" s="78">
        <v>2.9999999999999997E-4</v>
      </c>
      <c r="W164" s="92"/>
    </row>
    <row r="165" spans="2:23">
      <c r="B165" t="s">
        <v>3348</v>
      </c>
      <c r="C165" t="s">
        <v>2430</v>
      </c>
      <c r="D165" s="100">
        <v>8405</v>
      </c>
      <c r="E165"/>
      <c r="F165" t="s">
        <v>566</v>
      </c>
      <c r="G165" s="87">
        <v>44322</v>
      </c>
      <c r="H165" t="s">
        <v>149</v>
      </c>
      <c r="I165" s="77">
        <v>8.41</v>
      </c>
      <c r="J165" t="s">
        <v>683</v>
      </c>
      <c r="K165" t="s">
        <v>102</v>
      </c>
      <c r="L165" s="78">
        <v>2.5600000000000001E-2</v>
      </c>
      <c r="M165" s="78">
        <v>4.6300000000000001E-2</v>
      </c>
      <c r="N165" s="77">
        <v>72793.53</v>
      </c>
      <c r="O165" s="77">
        <v>93.11</v>
      </c>
      <c r="P165" s="77">
        <v>67.778055782999999</v>
      </c>
      <c r="Q165" s="78">
        <v>1.6000000000000001E-3</v>
      </c>
      <c r="R165" s="78">
        <v>2.0000000000000001E-4</v>
      </c>
      <c r="W165" s="92"/>
    </row>
    <row r="166" spans="2:23">
      <c r="B166" t="s">
        <v>3348</v>
      </c>
      <c r="C166" t="s">
        <v>2430</v>
      </c>
      <c r="D166" s="100">
        <v>8581</v>
      </c>
      <c r="E166"/>
      <c r="F166" t="s">
        <v>566</v>
      </c>
      <c r="G166" s="87">
        <v>44418</v>
      </c>
      <c r="H166" t="s">
        <v>149</v>
      </c>
      <c r="I166" s="77">
        <v>8.52</v>
      </c>
      <c r="J166" t="s">
        <v>683</v>
      </c>
      <c r="K166" t="s">
        <v>102</v>
      </c>
      <c r="L166" s="78">
        <v>2.2700000000000001E-2</v>
      </c>
      <c r="M166" s="78">
        <v>4.4699999999999997E-2</v>
      </c>
      <c r="N166" s="77">
        <v>72544.12</v>
      </c>
      <c r="O166" s="77">
        <v>91.06</v>
      </c>
      <c r="P166" s="77">
        <v>66.058675672000007</v>
      </c>
      <c r="Q166" s="78">
        <v>1.5E-3</v>
      </c>
      <c r="R166" s="78">
        <v>2.0000000000000001E-4</v>
      </c>
      <c r="W166" s="92"/>
    </row>
    <row r="167" spans="2:23">
      <c r="B167" t="s">
        <v>3348</v>
      </c>
      <c r="C167" t="s">
        <v>2430</v>
      </c>
      <c r="D167" s="100">
        <v>8761</v>
      </c>
      <c r="E167"/>
      <c r="F167" t="s">
        <v>566</v>
      </c>
      <c r="G167" s="87">
        <v>44530</v>
      </c>
      <c r="H167" t="s">
        <v>149</v>
      </c>
      <c r="I167" s="77">
        <v>8.58</v>
      </c>
      <c r="J167" t="s">
        <v>683</v>
      </c>
      <c r="K167" t="s">
        <v>102</v>
      </c>
      <c r="L167" s="78">
        <v>1.7899999999999999E-2</v>
      </c>
      <c r="M167" s="78">
        <v>4.7399999999999998E-2</v>
      </c>
      <c r="N167" s="77">
        <v>59777.19</v>
      </c>
      <c r="O167" s="77">
        <v>84.09</v>
      </c>
      <c r="P167" s="77">
        <v>50.266639071</v>
      </c>
      <c r="Q167" s="78">
        <v>1.1999999999999999E-3</v>
      </c>
      <c r="R167" s="78">
        <v>1E-4</v>
      </c>
      <c r="W167" s="92"/>
    </row>
    <row r="168" spans="2:23">
      <c r="B168" t="s">
        <v>3348</v>
      </c>
      <c r="C168" t="s">
        <v>2430</v>
      </c>
      <c r="D168" s="100">
        <v>8946</v>
      </c>
      <c r="E168"/>
      <c r="F168" t="s">
        <v>566</v>
      </c>
      <c r="G168" s="87">
        <v>44612</v>
      </c>
      <c r="H168" t="s">
        <v>149</v>
      </c>
      <c r="I168" s="77">
        <v>8.4</v>
      </c>
      <c r="J168" t="s">
        <v>683</v>
      </c>
      <c r="K168" t="s">
        <v>102</v>
      </c>
      <c r="L168" s="78">
        <v>2.3599999999999999E-2</v>
      </c>
      <c r="M168" s="78">
        <v>4.8099999999999997E-2</v>
      </c>
      <c r="N168" s="77">
        <v>70102.69</v>
      </c>
      <c r="O168" s="77">
        <v>88.09</v>
      </c>
      <c r="P168" s="77">
        <v>61.753459620999998</v>
      </c>
      <c r="Q168" s="78">
        <v>1.4E-3</v>
      </c>
      <c r="R168" s="78">
        <v>1E-4</v>
      </c>
      <c r="W168" s="92"/>
    </row>
    <row r="169" spans="2:23">
      <c r="B169" t="s">
        <v>3348</v>
      </c>
      <c r="C169" t="s">
        <v>2430</v>
      </c>
      <c r="D169" s="100">
        <v>9031</v>
      </c>
      <c r="E169"/>
      <c r="F169" t="s">
        <v>566</v>
      </c>
      <c r="G169" s="87">
        <v>44662</v>
      </c>
      <c r="H169" t="s">
        <v>149</v>
      </c>
      <c r="I169" s="77">
        <v>8.4499999999999993</v>
      </c>
      <c r="J169" t="s">
        <v>683</v>
      </c>
      <c r="K169" t="s">
        <v>102</v>
      </c>
      <c r="L169" s="78">
        <v>2.4E-2</v>
      </c>
      <c r="M169" s="78">
        <v>4.5999999999999999E-2</v>
      </c>
      <c r="N169" s="77">
        <v>79841.47</v>
      </c>
      <c r="O169" s="77">
        <v>89.33</v>
      </c>
      <c r="P169" s="77">
        <v>71.322385151000006</v>
      </c>
      <c r="Q169" s="78">
        <v>1.6000000000000001E-3</v>
      </c>
      <c r="R169" s="78">
        <v>2.0000000000000001E-4</v>
      </c>
      <c r="W169" s="92"/>
    </row>
    <row r="170" spans="2:23">
      <c r="B170" t="s">
        <v>3348</v>
      </c>
      <c r="C170" t="s">
        <v>2430</v>
      </c>
      <c r="D170" s="100">
        <v>9797</v>
      </c>
      <c r="E170"/>
      <c r="F170" t="s">
        <v>566</v>
      </c>
      <c r="G170" s="87">
        <v>45197</v>
      </c>
      <c r="H170" t="s">
        <v>149</v>
      </c>
      <c r="I170" s="77">
        <v>8.1999999999999993</v>
      </c>
      <c r="J170" t="s">
        <v>683</v>
      </c>
      <c r="K170" t="s">
        <v>102</v>
      </c>
      <c r="L170" s="78">
        <v>4.1200000000000001E-2</v>
      </c>
      <c r="M170" s="78">
        <v>4.48E-2</v>
      </c>
      <c r="N170" s="77">
        <v>37521.83</v>
      </c>
      <c r="O170" s="77">
        <v>100</v>
      </c>
      <c r="P170" s="77">
        <v>37.521830000000001</v>
      </c>
      <c r="Q170" s="78">
        <v>8.9999999999999998E-4</v>
      </c>
      <c r="R170" s="78">
        <v>1E-4</v>
      </c>
      <c r="W170" s="92"/>
    </row>
    <row r="171" spans="2:23">
      <c r="B171" t="s">
        <v>3348</v>
      </c>
      <c r="C171" t="s">
        <v>2430</v>
      </c>
      <c r="D171" s="100">
        <v>7898</v>
      </c>
      <c r="E171"/>
      <c r="F171" t="s">
        <v>566</v>
      </c>
      <c r="G171" s="87">
        <v>44074</v>
      </c>
      <c r="H171" t="s">
        <v>149</v>
      </c>
      <c r="I171" s="77">
        <v>8.6</v>
      </c>
      <c r="J171" t="s">
        <v>683</v>
      </c>
      <c r="K171" t="s">
        <v>102</v>
      </c>
      <c r="L171" s="78">
        <v>2.35E-2</v>
      </c>
      <c r="M171" s="78">
        <v>4.1099999999999998E-2</v>
      </c>
      <c r="N171" s="77">
        <v>126397.26</v>
      </c>
      <c r="O171" s="77">
        <v>95.92</v>
      </c>
      <c r="P171" s="77">
        <v>121.240251792</v>
      </c>
      <c r="Q171" s="78">
        <v>2.8E-3</v>
      </c>
      <c r="R171" s="78">
        <v>2.9999999999999997E-4</v>
      </c>
      <c r="W171" s="92"/>
    </row>
    <row r="172" spans="2:23">
      <c r="B172" t="s">
        <v>3348</v>
      </c>
      <c r="C172" t="s">
        <v>2430</v>
      </c>
      <c r="D172" s="100">
        <v>8154</v>
      </c>
      <c r="E172"/>
      <c r="F172" t="s">
        <v>566</v>
      </c>
      <c r="G172" s="87">
        <v>44189</v>
      </c>
      <c r="H172" t="s">
        <v>149</v>
      </c>
      <c r="I172" s="77">
        <v>8.51</v>
      </c>
      <c r="J172" t="s">
        <v>683</v>
      </c>
      <c r="K172" t="s">
        <v>102</v>
      </c>
      <c r="L172" s="78">
        <v>2.47E-2</v>
      </c>
      <c r="M172" s="78">
        <v>4.36E-2</v>
      </c>
      <c r="N172" s="77">
        <v>15812.99</v>
      </c>
      <c r="O172" s="77">
        <v>95.05</v>
      </c>
      <c r="P172" s="77">
        <v>15.030246995000001</v>
      </c>
      <c r="Q172" s="78">
        <v>2.9999999999999997E-4</v>
      </c>
      <c r="R172" s="78">
        <v>0</v>
      </c>
      <c r="W172" s="92"/>
    </row>
    <row r="173" spans="2:23">
      <c r="B173" t="s">
        <v>3348</v>
      </c>
      <c r="C173" t="s">
        <v>2430</v>
      </c>
      <c r="D173" s="100">
        <v>9796</v>
      </c>
      <c r="E173"/>
      <c r="F173" t="s">
        <v>566</v>
      </c>
      <c r="G173" s="87">
        <v>45197</v>
      </c>
      <c r="H173" t="s">
        <v>149</v>
      </c>
      <c r="I173" s="77">
        <v>8.1999999999999993</v>
      </c>
      <c r="J173" t="s">
        <v>683</v>
      </c>
      <c r="K173" t="s">
        <v>102</v>
      </c>
      <c r="L173" s="78">
        <v>4.1200000000000001E-2</v>
      </c>
      <c r="M173" s="78">
        <v>4.1799999999999997E-2</v>
      </c>
      <c r="N173" s="77">
        <v>1233.5899999999999</v>
      </c>
      <c r="O173" s="77">
        <v>100</v>
      </c>
      <c r="P173" s="77">
        <v>1.23359</v>
      </c>
      <c r="Q173" s="78">
        <v>0</v>
      </c>
      <c r="R173" s="78">
        <v>0</v>
      </c>
      <c r="W173" s="92"/>
    </row>
    <row r="174" spans="2:23">
      <c r="B174" t="s">
        <v>3353</v>
      </c>
      <c r="C174" t="s">
        <v>2427</v>
      </c>
      <c r="D174" s="100">
        <v>3364</v>
      </c>
      <c r="E174"/>
      <c r="F174" t="s">
        <v>559</v>
      </c>
      <c r="G174" s="87">
        <v>41639</v>
      </c>
      <c r="H174" t="s">
        <v>206</v>
      </c>
      <c r="I174" s="77">
        <v>0.26</v>
      </c>
      <c r="J174" t="s">
        <v>767</v>
      </c>
      <c r="K174" t="s">
        <v>102</v>
      </c>
      <c r="L174" s="78">
        <v>3.6999999999999998E-2</v>
      </c>
      <c r="M174" s="78">
        <v>6.9599999999999995E-2</v>
      </c>
      <c r="N174" s="77">
        <v>26559.19</v>
      </c>
      <c r="O174" s="77">
        <v>111.28</v>
      </c>
      <c r="P174" s="77">
        <v>29.555066631999999</v>
      </c>
      <c r="Q174" s="78">
        <v>6.9999999999999999E-4</v>
      </c>
      <c r="R174" s="78">
        <v>1E-4</v>
      </c>
      <c r="W174" s="92"/>
    </row>
    <row r="175" spans="2:23">
      <c r="B175" t="s">
        <v>3353</v>
      </c>
      <c r="C175" t="s">
        <v>2427</v>
      </c>
      <c r="D175" s="100">
        <v>458869</v>
      </c>
      <c r="E175"/>
      <c r="F175" t="s">
        <v>559</v>
      </c>
      <c r="G175" s="87">
        <v>42759</v>
      </c>
      <c r="H175" t="s">
        <v>206</v>
      </c>
      <c r="I175" s="77">
        <v>1.73</v>
      </c>
      <c r="J175" t="s">
        <v>767</v>
      </c>
      <c r="K175" t="s">
        <v>102</v>
      </c>
      <c r="L175" s="78">
        <v>3.8800000000000001E-2</v>
      </c>
      <c r="M175" s="78">
        <v>5.8099999999999999E-2</v>
      </c>
      <c r="N175" s="77">
        <v>91108.39</v>
      </c>
      <c r="O175" s="77">
        <v>97.57</v>
      </c>
      <c r="P175" s="77">
        <v>88.894456122999998</v>
      </c>
      <c r="Q175" s="78">
        <v>2.0999999999999999E-3</v>
      </c>
      <c r="R175" s="78">
        <v>2.0000000000000001E-4</v>
      </c>
      <c r="W175" s="92"/>
    </row>
    <row r="176" spans="2:23">
      <c r="B176" t="s">
        <v>3353</v>
      </c>
      <c r="C176" t="s">
        <v>2427</v>
      </c>
      <c r="D176" s="100">
        <v>458870</v>
      </c>
      <c r="E176"/>
      <c r="F176" t="s">
        <v>559</v>
      </c>
      <c r="G176" s="87">
        <v>42759</v>
      </c>
      <c r="H176" t="s">
        <v>206</v>
      </c>
      <c r="I176" s="77">
        <v>1.69</v>
      </c>
      <c r="J176" t="s">
        <v>767</v>
      </c>
      <c r="K176" t="s">
        <v>102</v>
      </c>
      <c r="L176" s="78">
        <v>7.0499999999999993E-2</v>
      </c>
      <c r="M176" s="78">
        <v>7.17E-2</v>
      </c>
      <c r="N176" s="77">
        <v>91108.39</v>
      </c>
      <c r="O176" s="77">
        <v>101.25</v>
      </c>
      <c r="P176" s="77">
        <v>92.247244875000007</v>
      </c>
      <c r="Q176" s="78">
        <v>2.0999999999999999E-3</v>
      </c>
      <c r="R176" s="78">
        <v>2.0000000000000001E-4</v>
      </c>
      <c r="W176" s="92"/>
    </row>
    <row r="177" spans="2:23">
      <c r="B177" t="s">
        <v>3353</v>
      </c>
      <c r="C177" t="s">
        <v>2427</v>
      </c>
      <c r="D177" s="100">
        <v>364477</v>
      </c>
      <c r="E177"/>
      <c r="F177" t="s">
        <v>559</v>
      </c>
      <c r="G177" s="87">
        <v>42004</v>
      </c>
      <c r="H177" t="s">
        <v>206</v>
      </c>
      <c r="I177" s="77">
        <v>0.74</v>
      </c>
      <c r="J177" t="s">
        <v>767</v>
      </c>
      <c r="K177" t="s">
        <v>102</v>
      </c>
      <c r="L177" s="78">
        <v>3.6999999999999998E-2</v>
      </c>
      <c r="M177" s="78">
        <v>0.10879999999999999</v>
      </c>
      <c r="N177" s="77">
        <v>26559.19</v>
      </c>
      <c r="O177" s="77">
        <v>106.86</v>
      </c>
      <c r="P177" s="77">
        <v>28.381150433999998</v>
      </c>
      <c r="Q177" s="78">
        <v>6.9999999999999999E-4</v>
      </c>
      <c r="R177" s="78">
        <v>1E-4</v>
      </c>
      <c r="W177" s="92"/>
    </row>
    <row r="178" spans="2:23">
      <c r="B178" t="s">
        <v>3352</v>
      </c>
      <c r="C178" t="s">
        <v>2430</v>
      </c>
      <c r="D178" s="100">
        <v>451305</v>
      </c>
      <c r="E178"/>
      <c r="F178" t="s">
        <v>925</v>
      </c>
      <c r="G178" s="87">
        <v>42521</v>
      </c>
      <c r="H178" t="s">
        <v>1026</v>
      </c>
      <c r="I178" s="77">
        <v>1.37</v>
      </c>
      <c r="J178" t="s">
        <v>127</v>
      </c>
      <c r="K178" t="s">
        <v>102</v>
      </c>
      <c r="L178" s="78">
        <v>2.3E-2</v>
      </c>
      <c r="M178" s="78">
        <v>3.9E-2</v>
      </c>
      <c r="N178" s="77">
        <v>13186.97</v>
      </c>
      <c r="O178" s="77">
        <v>110.83</v>
      </c>
      <c r="P178" s="77">
        <v>14.615118851</v>
      </c>
      <c r="Q178" s="78">
        <v>2.9999999999999997E-4</v>
      </c>
      <c r="R178" s="78">
        <v>0</v>
      </c>
      <c r="W178" s="92"/>
    </row>
    <row r="179" spans="2:23">
      <c r="B179" t="s">
        <v>3352</v>
      </c>
      <c r="C179" t="s">
        <v>2430</v>
      </c>
      <c r="D179" s="100">
        <v>451301</v>
      </c>
      <c r="E179"/>
      <c r="F179" t="s">
        <v>925</v>
      </c>
      <c r="G179" s="87">
        <v>42474</v>
      </c>
      <c r="H179" t="s">
        <v>1026</v>
      </c>
      <c r="I179" s="77">
        <v>0.36</v>
      </c>
      <c r="J179" t="s">
        <v>127</v>
      </c>
      <c r="K179" t="s">
        <v>102</v>
      </c>
      <c r="L179" s="78">
        <v>3.1800000000000002E-2</v>
      </c>
      <c r="M179" s="78">
        <v>7.1199999999999999E-2</v>
      </c>
      <c r="N179" s="77">
        <v>30639.19</v>
      </c>
      <c r="O179" s="77">
        <v>98.78</v>
      </c>
      <c r="P179" s="77">
        <v>30.265391881999999</v>
      </c>
      <c r="Q179" s="78">
        <v>6.9999999999999999E-4</v>
      </c>
      <c r="R179" s="78">
        <v>1E-4</v>
      </c>
      <c r="W179" s="92"/>
    </row>
    <row r="180" spans="2:23">
      <c r="B180" t="s">
        <v>3352</v>
      </c>
      <c r="C180" t="s">
        <v>2430</v>
      </c>
      <c r="D180" s="100">
        <v>451304</v>
      </c>
      <c r="E180"/>
      <c r="F180" t="s">
        <v>925</v>
      </c>
      <c r="G180" s="87">
        <v>42474</v>
      </c>
      <c r="H180" t="s">
        <v>1026</v>
      </c>
      <c r="I180" s="77">
        <v>0.36</v>
      </c>
      <c r="J180" t="s">
        <v>127</v>
      </c>
      <c r="K180" t="s">
        <v>102</v>
      </c>
      <c r="L180" s="78">
        <v>6.8500000000000005E-2</v>
      </c>
      <c r="M180" s="78">
        <v>6.4199999999999993E-2</v>
      </c>
      <c r="N180" s="77">
        <v>29872.39</v>
      </c>
      <c r="O180" s="77">
        <v>100.46</v>
      </c>
      <c r="P180" s="77">
        <v>30.009802994000001</v>
      </c>
      <c r="Q180" s="78">
        <v>6.9999999999999999E-4</v>
      </c>
      <c r="R180" s="78">
        <v>1E-4</v>
      </c>
      <c r="W180" s="92"/>
    </row>
    <row r="181" spans="2:23">
      <c r="B181" t="s">
        <v>3352</v>
      </c>
      <c r="C181" t="s">
        <v>2430</v>
      </c>
      <c r="D181" s="100">
        <v>451302</v>
      </c>
      <c r="E181"/>
      <c r="F181" t="s">
        <v>925</v>
      </c>
      <c r="G181" s="87">
        <v>42562</v>
      </c>
      <c r="H181" t="s">
        <v>1026</v>
      </c>
      <c r="I181" s="77">
        <v>1.36</v>
      </c>
      <c r="J181" t="s">
        <v>127</v>
      </c>
      <c r="K181" t="s">
        <v>102</v>
      </c>
      <c r="L181" s="78">
        <v>3.3700000000000001E-2</v>
      </c>
      <c r="M181" s="78">
        <v>6.83E-2</v>
      </c>
      <c r="N181" s="77">
        <v>18623</v>
      </c>
      <c r="O181" s="77">
        <v>95.78</v>
      </c>
      <c r="P181" s="77">
        <v>17.837109399999999</v>
      </c>
      <c r="Q181" s="78">
        <v>4.0000000000000002E-4</v>
      </c>
      <c r="R181" s="78">
        <v>0</v>
      </c>
      <c r="W181" s="92"/>
    </row>
    <row r="182" spans="2:23">
      <c r="B182" t="s">
        <v>3352</v>
      </c>
      <c r="C182" t="s">
        <v>2430</v>
      </c>
      <c r="D182" s="100">
        <v>454754</v>
      </c>
      <c r="E182"/>
      <c r="F182" t="s">
        <v>925</v>
      </c>
      <c r="G182" s="87">
        <v>42710</v>
      </c>
      <c r="H182" t="s">
        <v>1026</v>
      </c>
      <c r="I182" s="77">
        <v>1.54</v>
      </c>
      <c r="J182" t="s">
        <v>127</v>
      </c>
      <c r="K182" t="s">
        <v>102</v>
      </c>
      <c r="L182" s="78">
        <v>3.8399999999999997E-2</v>
      </c>
      <c r="M182" s="78">
        <v>6.7599999999999993E-2</v>
      </c>
      <c r="N182" s="77">
        <v>12123.94</v>
      </c>
      <c r="O182" s="77">
        <v>96</v>
      </c>
      <c r="P182" s="77">
        <v>11.6389824</v>
      </c>
      <c r="Q182" s="78">
        <v>2.9999999999999997E-4</v>
      </c>
      <c r="R182" s="78">
        <v>0</v>
      </c>
      <c r="W182" s="92"/>
    </row>
    <row r="183" spans="2:23">
      <c r="B183" t="s">
        <v>3352</v>
      </c>
      <c r="C183" t="s">
        <v>2430</v>
      </c>
      <c r="D183" s="100">
        <v>454874</v>
      </c>
      <c r="E183"/>
      <c r="F183" t="s">
        <v>925</v>
      </c>
      <c r="G183" s="87">
        <v>42717</v>
      </c>
      <c r="H183" t="s">
        <v>1026</v>
      </c>
      <c r="I183" s="77">
        <v>1.54</v>
      </c>
      <c r="J183" t="s">
        <v>127</v>
      </c>
      <c r="K183" t="s">
        <v>102</v>
      </c>
      <c r="L183" s="78">
        <v>3.85E-2</v>
      </c>
      <c r="M183" s="78">
        <v>6.7599999999999993E-2</v>
      </c>
      <c r="N183" s="77">
        <v>4055.21</v>
      </c>
      <c r="O183" s="77">
        <v>96.02</v>
      </c>
      <c r="P183" s="77">
        <v>3.8938126419999999</v>
      </c>
      <c r="Q183" s="78">
        <v>1E-4</v>
      </c>
      <c r="R183" s="78">
        <v>0</v>
      </c>
      <c r="W183" s="92"/>
    </row>
    <row r="184" spans="2:23">
      <c r="B184" t="s">
        <v>3358</v>
      </c>
      <c r="C184" t="s">
        <v>2430</v>
      </c>
      <c r="D184" s="100">
        <v>462345</v>
      </c>
      <c r="E184"/>
      <c r="F184" t="s">
        <v>566</v>
      </c>
      <c r="G184" s="87">
        <v>42794</v>
      </c>
      <c r="H184" t="s">
        <v>149</v>
      </c>
      <c r="I184" s="77">
        <v>5.04</v>
      </c>
      <c r="J184" t="s">
        <v>683</v>
      </c>
      <c r="K184" t="s">
        <v>102</v>
      </c>
      <c r="L184" s="78">
        <v>2.9000000000000001E-2</v>
      </c>
      <c r="M184" s="78">
        <v>2.8500000000000001E-2</v>
      </c>
      <c r="N184" s="77">
        <v>227788.95</v>
      </c>
      <c r="O184" s="77">
        <v>116.33</v>
      </c>
      <c r="P184" s="77">
        <v>264.986885535</v>
      </c>
      <c r="Q184" s="78">
        <v>6.1000000000000004E-3</v>
      </c>
      <c r="R184" s="78">
        <v>5.9999999999999995E-4</v>
      </c>
      <c r="W184" s="92"/>
    </row>
    <row r="185" spans="2:23">
      <c r="B185" t="s">
        <v>3306</v>
      </c>
      <c r="C185" t="s">
        <v>2430</v>
      </c>
      <c r="D185" s="100">
        <v>8171</v>
      </c>
      <c r="E185"/>
      <c r="F185" t="s">
        <v>566</v>
      </c>
      <c r="G185" s="87">
        <v>44200</v>
      </c>
      <c r="H185" t="s">
        <v>149</v>
      </c>
      <c r="I185" s="77">
        <v>7.47</v>
      </c>
      <c r="J185" t="s">
        <v>683</v>
      </c>
      <c r="K185" t="s">
        <v>102</v>
      </c>
      <c r="L185" s="78">
        <v>3.1E-2</v>
      </c>
      <c r="M185" s="78">
        <v>5.0599999999999999E-2</v>
      </c>
      <c r="N185" s="77">
        <v>11740.17</v>
      </c>
      <c r="O185" s="77">
        <v>94.04</v>
      </c>
      <c r="P185" s="77">
        <v>11.040455868</v>
      </c>
      <c r="Q185" s="78">
        <v>2.9999999999999997E-4</v>
      </c>
      <c r="R185" s="78">
        <v>0</v>
      </c>
      <c r="W185" s="92"/>
    </row>
    <row r="186" spans="2:23">
      <c r="B186" t="s">
        <v>3306</v>
      </c>
      <c r="C186" t="s">
        <v>2430</v>
      </c>
      <c r="D186" s="100">
        <v>8362</v>
      </c>
      <c r="E186"/>
      <c r="F186" t="s">
        <v>566</v>
      </c>
      <c r="G186" s="87">
        <v>44290</v>
      </c>
      <c r="H186" t="s">
        <v>149</v>
      </c>
      <c r="I186" s="77">
        <v>7.39</v>
      </c>
      <c r="J186" t="s">
        <v>683</v>
      </c>
      <c r="K186" t="s">
        <v>102</v>
      </c>
      <c r="L186" s="78">
        <v>3.1E-2</v>
      </c>
      <c r="M186" s="78">
        <v>5.3999999999999999E-2</v>
      </c>
      <c r="N186" s="77">
        <v>22549.9</v>
      </c>
      <c r="O186" s="77">
        <v>91.69</v>
      </c>
      <c r="P186" s="77">
        <v>20.676003309999999</v>
      </c>
      <c r="Q186" s="78">
        <v>5.0000000000000001E-4</v>
      </c>
      <c r="R186" s="78">
        <v>0</v>
      </c>
      <c r="W186" s="92"/>
    </row>
    <row r="187" spans="2:23">
      <c r="B187" t="s">
        <v>3306</v>
      </c>
      <c r="C187" t="s">
        <v>2430</v>
      </c>
      <c r="D187" s="100">
        <v>8698</v>
      </c>
      <c r="E187"/>
      <c r="F187" t="s">
        <v>566</v>
      </c>
      <c r="G187" s="87">
        <v>44496</v>
      </c>
      <c r="H187" t="s">
        <v>149</v>
      </c>
      <c r="I187" s="77">
        <v>6.86</v>
      </c>
      <c r="J187" t="s">
        <v>683</v>
      </c>
      <c r="K187" t="s">
        <v>102</v>
      </c>
      <c r="L187" s="78">
        <v>3.1E-2</v>
      </c>
      <c r="M187" s="78">
        <v>7.8200000000000006E-2</v>
      </c>
      <c r="N187" s="77">
        <v>25260.71</v>
      </c>
      <c r="O187" s="77">
        <v>76.25</v>
      </c>
      <c r="P187" s="77">
        <v>19.261291374999999</v>
      </c>
      <c r="Q187" s="78">
        <v>4.0000000000000002E-4</v>
      </c>
      <c r="R187" s="78">
        <v>0</v>
      </c>
      <c r="W187" s="92"/>
    </row>
    <row r="188" spans="2:23">
      <c r="B188" t="s">
        <v>3306</v>
      </c>
      <c r="C188" t="s">
        <v>2430</v>
      </c>
      <c r="D188" s="100">
        <v>8953</v>
      </c>
      <c r="E188"/>
      <c r="F188" t="s">
        <v>566</v>
      </c>
      <c r="G188" s="87">
        <v>44615</v>
      </c>
      <c r="H188" t="s">
        <v>149</v>
      </c>
      <c r="I188" s="77">
        <v>7.08</v>
      </c>
      <c r="J188" t="s">
        <v>683</v>
      </c>
      <c r="K188" t="s">
        <v>102</v>
      </c>
      <c r="L188" s="78">
        <v>3.1E-2</v>
      </c>
      <c r="M188" s="78">
        <v>6.7400000000000002E-2</v>
      </c>
      <c r="N188" s="77">
        <v>30664.2</v>
      </c>
      <c r="O188" s="77">
        <v>81.42</v>
      </c>
      <c r="P188" s="77">
        <v>24.96679164</v>
      </c>
      <c r="Q188" s="78">
        <v>5.9999999999999995E-4</v>
      </c>
      <c r="R188" s="78">
        <v>1E-4</v>
      </c>
      <c r="W188" s="92"/>
    </row>
    <row r="189" spans="2:23">
      <c r="B189" t="s">
        <v>3306</v>
      </c>
      <c r="C189" t="s">
        <v>2430</v>
      </c>
      <c r="D189" s="100">
        <v>9146</v>
      </c>
      <c r="E189"/>
      <c r="F189" t="s">
        <v>566</v>
      </c>
      <c r="G189" s="87">
        <v>44753</v>
      </c>
      <c r="H189" t="s">
        <v>149</v>
      </c>
      <c r="I189" s="77">
        <v>7.65</v>
      </c>
      <c r="J189" t="s">
        <v>683</v>
      </c>
      <c r="K189" t="s">
        <v>102</v>
      </c>
      <c r="L189" s="78">
        <v>3.2599999999999997E-2</v>
      </c>
      <c r="M189" s="78">
        <v>4.1099999999999998E-2</v>
      </c>
      <c r="N189" s="77">
        <v>45266.2</v>
      </c>
      <c r="O189" s="77">
        <v>96.63</v>
      </c>
      <c r="P189" s="77">
        <v>43.74072906</v>
      </c>
      <c r="Q189" s="78">
        <v>1E-3</v>
      </c>
      <c r="R189" s="78">
        <v>1E-4</v>
      </c>
      <c r="W189" s="92"/>
    </row>
    <row r="190" spans="2:23">
      <c r="B190" t="s">
        <v>3306</v>
      </c>
      <c r="C190" t="s">
        <v>2430</v>
      </c>
      <c r="D190" s="100">
        <v>9458</v>
      </c>
      <c r="E190"/>
      <c r="F190" t="s">
        <v>566</v>
      </c>
      <c r="G190" s="87">
        <v>44959</v>
      </c>
      <c r="H190" t="s">
        <v>149</v>
      </c>
      <c r="I190" s="77">
        <v>7.53</v>
      </c>
      <c r="J190" t="s">
        <v>683</v>
      </c>
      <c r="K190" t="s">
        <v>102</v>
      </c>
      <c r="L190" s="78">
        <v>3.8100000000000002E-2</v>
      </c>
      <c r="M190" s="78">
        <v>4.24E-2</v>
      </c>
      <c r="N190" s="77">
        <v>21903</v>
      </c>
      <c r="O190" s="77">
        <v>97.67</v>
      </c>
      <c r="P190" s="77">
        <v>21.392660100000001</v>
      </c>
      <c r="Q190" s="78">
        <v>5.0000000000000001E-4</v>
      </c>
      <c r="R190" s="78">
        <v>0</v>
      </c>
      <c r="W190" s="92"/>
    </row>
    <row r="191" spans="2:23">
      <c r="B191" t="s">
        <v>3306</v>
      </c>
      <c r="C191" t="s">
        <v>2430</v>
      </c>
      <c r="D191" s="100">
        <v>9713</v>
      </c>
      <c r="E191"/>
      <c r="F191" t="s">
        <v>566</v>
      </c>
      <c r="G191" s="87">
        <v>45153</v>
      </c>
      <c r="H191" t="s">
        <v>149</v>
      </c>
      <c r="I191" s="77">
        <v>7.42</v>
      </c>
      <c r="J191" t="s">
        <v>683</v>
      </c>
      <c r="K191" t="s">
        <v>102</v>
      </c>
      <c r="L191" s="78">
        <v>4.3200000000000002E-2</v>
      </c>
      <c r="M191" s="78">
        <v>4.3799999999999999E-2</v>
      </c>
      <c r="N191" s="77">
        <v>24886.27</v>
      </c>
      <c r="O191" s="77">
        <v>98.37</v>
      </c>
      <c r="P191" s="77">
        <v>24.480623799</v>
      </c>
      <c r="Q191" s="78">
        <v>5.9999999999999995E-4</v>
      </c>
      <c r="R191" s="78">
        <v>1E-4</v>
      </c>
      <c r="W191" s="92"/>
    </row>
    <row r="192" spans="2:23">
      <c r="B192" t="s">
        <v>3306</v>
      </c>
      <c r="C192" t="s">
        <v>2430</v>
      </c>
      <c r="D192" s="100">
        <v>6853</v>
      </c>
      <c r="E192"/>
      <c r="F192" t="s">
        <v>566</v>
      </c>
      <c r="G192" s="87">
        <v>43559</v>
      </c>
      <c r="H192" t="s">
        <v>149</v>
      </c>
      <c r="I192" s="77">
        <v>7.68</v>
      </c>
      <c r="J192" t="s">
        <v>683</v>
      </c>
      <c r="K192" t="s">
        <v>102</v>
      </c>
      <c r="L192" s="78">
        <v>3.7199999999999997E-2</v>
      </c>
      <c r="M192" s="78">
        <v>3.6799999999999999E-2</v>
      </c>
      <c r="N192" s="77">
        <v>71447.34</v>
      </c>
      <c r="O192" s="77">
        <v>109.18</v>
      </c>
      <c r="P192" s="77">
        <v>78.006205812000005</v>
      </c>
      <c r="Q192" s="78">
        <v>1.8E-3</v>
      </c>
      <c r="R192" s="78">
        <v>2.0000000000000001E-4</v>
      </c>
      <c r="W192" s="92"/>
    </row>
    <row r="193" spans="2:23">
      <c r="B193" t="s">
        <v>3306</v>
      </c>
      <c r="C193" t="s">
        <v>2430</v>
      </c>
      <c r="D193" s="100">
        <v>7573</v>
      </c>
      <c r="E193"/>
      <c r="F193" t="s">
        <v>566</v>
      </c>
      <c r="G193" s="87">
        <v>43924</v>
      </c>
      <c r="H193" t="s">
        <v>149</v>
      </c>
      <c r="I193" s="77">
        <v>7.89</v>
      </c>
      <c r="J193" t="s">
        <v>683</v>
      </c>
      <c r="K193" t="s">
        <v>102</v>
      </c>
      <c r="L193" s="78">
        <v>3.1399999999999997E-2</v>
      </c>
      <c r="M193" s="78">
        <v>3.2099999999999997E-2</v>
      </c>
      <c r="N193" s="77">
        <v>16923.22</v>
      </c>
      <c r="O193" s="77">
        <v>107.97</v>
      </c>
      <c r="P193" s="77">
        <v>18.272000634000001</v>
      </c>
      <c r="Q193" s="78">
        <v>4.0000000000000002E-4</v>
      </c>
      <c r="R193" s="78">
        <v>0</v>
      </c>
      <c r="W193" s="92"/>
    </row>
    <row r="194" spans="2:23">
      <c r="B194" t="s">
        <v>3306</v>
      </c>
      <c r="C194" t="s">
        <v>2430</v>
      </c>
      <c r="D194" s="100">
        <v>7801</v>
      </c>
      <c r="E194"/>
      <c r="F194" t="s">
        <v>566</v>
      </c>
      <c r="G194" s="87">
        <v>44015</v>
      </c>
      <c r="H194" t="s">
        <v>149</v>
      </c>
      <c r="I194" s="77">
        <v>7.67</v>
      </c>
      <c r="J194" t="s">
        <v>683</v>
      </c>
      <c r="K194" t="s">
        <v>102</v>
      </c>
      <c r="L194" s="78">
        <v>3.1E-2</v>
      </c>
      <c r="M194" s="78">
        <v>4.2000000000000003E-2</v>
      </c>
      <c r="N194" s="77">
        <v>13951.18</v>
      </c>
      <c r="O194" s="77">
        <v>100.16</v>
      </c>
      <c r="P194" s="77">
        <v>13.973501887999999</v>
      </c>
      <c r="Q194" s="78">
        <v>2.9999999999999997E-4</v>
      </c>
      <c r="R194" s="78">
        <v>0</v>
      </c>
      <c r="W194" s="92"/>
    </row>
    <row r="195" spans="2:23">
      <c r="B195" t="s">
        <v>3306</v>
      </c>
      <c r="C195" t="s">
        <v>2430</v>
      </c>
      <c r="D195" s="100">
        <v>7980</v>
      </c>
      <c r="E195"/>
      <c r="F195" t="s">
        <v>566</v>
      </c>
      <c r="G195" s="87">
        <v>44108</v>
      </c>
      <c r="H195" t="s">
        <v>149</v>
      </c>
      <c r="I195" s="77">
        <v>7.59</v>
      </c>
      <c r="J195" t="s">
        <v>683</v>
      </c>
      <c r="K195" t="s">
        <v>102</v>
      </c>
      <c r="L195" s="78">
        <v>3.1E-2</v>
      </c>
      <c r="M195" s="78">
        <v>4.5499999999999999E-2</v>
      </c>
      <c r="N195" s="77">
        <v>22628.880000000001</v>
      </c>
      <c r="O195" s="77">
        <v>97.49</v>
      </c>
      <c r="P195" s="77">
        <v>22.060895112000001</v>
      </c>
      <c r="Q195" s="78">
        <v>5.0000000000000001E-4</v>
      </c>
      <c r="R195" s="78">
        <v>1E-4</v>
      </c>
      <c r="W195" s="92"/>
    </row>
    <row r="196" spans="2:23">
      <c r="B196" t="s">
        <v>3306</v>
      </c>
      <c r="C196" t="s">
        <v>2430</v>
      </c>
      <c r="D196" s="100">
        <v>510443</v>
      </c>
      <c r="E196"/>
      <c r="F196" t="s">
        <v>566</v>
      </c>
      <c r="G196" s="87">
        <v>43194</v>
      </c>
      <c r="H196" t="s">
        <v>149</v>
      </c>
      <c r="I196" s="77">
        <v>7.66</v>
      </c>
      <c r="J196" t="s">
        <v>683</v>
      </c>
      <c r="K196" t="s">
        <v>102</v>
      </c>
      <c r="L196" s="78">
        <v>3.7900000000000003E-2</v>
      </c>
      <c r="M196" s="78">
        <v>3.7499999999999999E-2</v>
      </c>
      <c r="N196" s="77">
        <v>15969.67</v>
      </c>
      <c r="O196" s="77">
        <v>110.58</v>
      </c>
      <c r="P196" s="77">
        <v>17.659261086000001</v>
      </c>
      <c r="Q196" s="78">
        <v>4.0000000000000002E-4</v>
      </c>
      <c r="R196" s="78">
        <v>0</v>
      </c>
      <c r="W196" s="92"/>
    </row>
    <row r="197" spans="2:23">
      <c r="B197" t="s">
        <v>3306</v>
      </c>
      <c r="C197" t="s">
        <v>2430</v>
      </c>
      <c r="D197" s="100">
        <v>520411</v>
      </c>
      <c r="E197"/>
      <c r="F197" t="s">
        <v>566</v>
      </c>
      <c r="G197" s="87">
        <v>43285</v>
      </c>
      <c r="H197" t="s">
        <v>149</v>
      </c>
      <c r="I197" s="77">
        <v>7.62</v>
      </c>
      <c r="J197" t="s">
        <v>683</v>
      </c>
      <c r="K197" t="s">
        <v>102</v>
      </c>
      <c r="L197" s="78">
        <v>4.0099999999999997E-2</v>
      </c>
      <c r="M197" s="78">
        <v>3.7600000000000001E-2</v>
      </c>
      <c r="N197" s="77">
        <v>21304.62</v>
      </c>
      <c r="O197" s="77">
        <v>111.04</v>
      </c>
      <c r="P197" s="77">
        <v>23.656650047999999</v>
      </c>
      <c r="Q197" s="78">
        <v>5.0000000000000001E-4</v>
      </c>
      <c r="R197" s="78">
        <v>1E-4</v>
      </c>
      <c r="W197" s="92"/>
    </row>
    <row r="198" spans="2:23">
      <c r="B198" t="s">
        <v>3306</v>
      </c>
      <c r="C198" t="s">
        <v>2430</v>
      </c>
      <c r="D198" s="100">
        <v>7192</v>
      </c>
      <c r="E198"/>
      <c r="F198" t="s">
        <v>566</v>
      </c>
      <c r="G198" s="87">
        <v>43742</v>
      </c>
      <c r="H198" t="s">
        <v>149</v>
      </c>
      <c r="I198" s="77">
        <v>7.58</v>
      </c>
      <c r="J198" t="s">
        <v>683</v>
      </c>
      <c r="K198" t="s">
        <v>102</v>
      </c>
      <c r="L198" s="78">
        <v>3.1E-2</v>
      </c>
      <c r="M198" s="78">
        <v>4.5900000000000003E-2</v>
      </c>
      <c r="N198" s="77">
        <v>83179.89</v>
      </c>
      <c r="O198" s="77">
        <v>96.49</v>
      </c>
      <c r="P198" s="77">
        <v>80.260275860999997</v>
      </c>
      <c r="Q198" s="78">
        <v>1.9E-3</v>
      </c>
      <c r="R198" s="78">
        <v>2.0000000000000001E-4</v>
      </c>
      <c r="W198" s="92"/>
    </row>
    <row r="199" spans="2:23">
      <c r="B199" t="s">
        <v>3306</v>
      </c>
      <c r="C199" t="s">
        <v>2430</v>
      </c>
      <c r="D199" s="100">
        <v>525737</v>
      </c>
      <c r="E199"/>
      <c r="F199" t="s">
        <v>566</v>
      </c>
      <c r="G199" s="87">
        <v>43377</v>
      </c>
      <c r="H199" t="s">
        <v>149</v>
      </c>
      <c r="I199" s="77">
        <v>7.58</v>
      </c>
      <c r="J199" t="s">
        <v>683</v>
      </c>
      <c r="K199" t="s">
        <v>102</v>
      </c>
      <c r="L199" s="78">
        <v>3.9699999999999999E-2</v>
      </c>
      <c r="M199" s="78">
        <v>3.9399999999999998E-2</v>
      </c>
      <c r="N199" s="77">
        <v>42594.81</v>
      </c>
      <c r="O199" s="77">
        <v>109.03</v>
      </c>
      <c r="P199" s="77">
        <v>46.441121342999999</v>
      </c>
      <c r="Q199" s="78">
        <v>1.1000000000000001E-3</v>
      </c>
      <c r="R199" s="78">
        <v>1E-4</v>
      </c>
      <c r="W199" s="92"/>
    </row>
    <row r="200" spans="2:23">
      <c r="B200" t="s">
        <v>3306</v>
      </c>
      <c r="C200" t="s">
        <v>2430</v>
      </c>
      <c r="D200" s="100">
        <v>475998</v>
      </c>
      <c r="E200"/>
      <c r="F200" t="s">
        <v>566</v>
      </c>
      <c r="G200" s="87">
        <v>42935</v>
      </c>
      <c r="H200" t="s">
        <v>149</v>
      </c>
      <c r="I200" s="77">
        <v>7.63</v>
      </c>
      <c r="J200" t="s">
        <v>683</v>
      </c>
      <c r="K200" t="s">
        <v>102</v>
      </c>
      <c r="L200" s="78">
        <v>4.0800000000000003E-2</v>
      </c>
      <c r="M200" s="78">
        <v>3.6600000000000001E-2</v>
      </c>
      <c r="N200" s="77">
        <v>65247.21</v>
      </c>
      <c r="O200" s="77">
        <v>113.79</v>
      </c>
      <c r="P200" s="77">
        <v>74.244800259000002</v>
      </c>
      <c r="Q200" s="78">
        <v>1.6999999999999999E-3</v>
      </c>
      <c r="R200" s="78">
        <v>2.0000000000000001E-4</v>
      </c>
      <c r="W200" s="92"/>
    </row>
    <row r="201" spans="2:23">
      <c r="B201" t="s">
        <v>3306</v>
      </c>
      <c r="C201" t="s">
        <v>2430</v>
      </c>
      <c r="D201" s="100">
        <v>485027</v>
      </c>
      <c r="E201"/>
      <c r="F201" t="s">
        <v>566</v>
      </c>
      <c r="G201" s="87">
        <v>43011</v>
      </c>
      <c r="H201" t="s">
        <v>149</v>
      </c>
      <c r="I201" s="77">
        <v>7.65</v>
      </c>
      <c r="J201" t="s">
        <v>683</v>
      </c>
      <c r="K201" t="s">
        <v>102</v>
      </c>
      <c r="L201" s="78">
        <v>3.9E-2</v>
      </c>
      <c r="M201" s="78">
        <v>3.6799999999999999E-2</v>
      </c>
      <c r="N201" s="77">
        <v>13929.72</v>
      </c>
      <c r="O201" s="77">
        <v>111.85</v>
      </c>
      <c r="P201" s="77">
        <v>15.580391819999999</v>
      </c>
      <c r="Q201" s="78">
        <v>4.0000000000000002E-4</v>
      </c>
      <c r="R201" s="78">
        <v>0</v>
      </c>
      <c r="W201" s="92"/>
    </row>
    <row r="202" spans="2:23">
      <c r="B202" t="s">
        <v>3306</v>
      </c>
      <c r="C202" t="s">
        <v>2430</v>
      </c>
      <c r="D202" s="100">
        <v>494921</v>
      </c>
      <c r="E202"/>
      <c r="F202" t="s">
        <v>566</v>
      </c>
      <c r="G202" s="87">
        <v>43104</v>
      </c>
      <c r="H202" t="s">
        <v>149</v>
      </c>
      <c r="I202" s="77">
        <v>7.5</v>
      </c>
      <c r="J202" t="s">
        <v>683</v>
      </c>
      <c r="K202" t="s">
        <v>102</v>
      </c>
      <c r="L202" s="78">
        <v>3.8199999999999998E-2</v>
      </c>
      <c r="M202" s="78">
        <v>4.3700000000000003E-2</v>
      </c>
      <c r="N202" s="77">
        <v>24751.599999999999</v>
      </c>
      <c r="O202" s="77">
        <v>105.57</v>
      </c>
      <c r="P202" s="77">
        <v>26.13026412</v>
      </c>
      <c r="Q202" s="78">
        <v>5.9999999999999995E-4</v>
      </c>
      <c r="R202" s="78">
        <v>1E-4</v>
      </c>
      <c r="W202" s="92"/>
    </row>
    <row r="203" spans="2:23">
      <c r="B203" t="s">
        <v>3306</v>
      </c>
      <c r="C203" t="s">
        <v>2430</v>
      </c>
      <c r="D203" s="100">
        <v>6685</v>
      </c>
      <c r="E203"/>
      <c r="F203" t="s">
        <v>566</v>
      </c>
      <c r="G203" s="87">
        <v>43469</v>
      </c>
      <c r="H203" t="s">
        <v>149</v>
      </c>
      <c r="I203" s="77">
        <v>7.67</v>
      </c>
      <c r="J203" t="s">
        <v>683</v>
      </c>
      <c r="K203" t="s">
        <v>102</v>
      </c>
      <c r="L203" s="78">
        <v>4.1700000000000001E-2</v>
      </c>
      <c r="M203" s="78">
        <v>3.4299999999999997E-2</v>
      </c>
      <c r="N203" s="77">
        <v>30089.25</v>
      </c>
      <c r="O203" s="77">
        <v>114.81</v>
      </c>
      <c r="P203" s="77">
        <v>34.545467924999997</v>
      </c>
      <c r="Q203" s="78">
        <v>8.0000000000000004E-4</v>
      </c>
      <c r="R203" s="78">
        <v>1E-4</v>
      </c>
      <c r="W203" s="92"/>
    </row>
    <row r="204" spans="2:23">
      <c r="B204" t="s">
        <v>3329</v>
      </c>
      <c r="C204" t="s">
        <v>2430</v>
      </c>
      <c r="D204" s="100">
        <v>4410</v>
      </c>
      <c r="E204"/>
      <c r="F204" t="s">
        <v>925</v>
      </c>
      <c r="G204" s="87">
        <v>42201</v>
      </c>
      <c r="H204" t="s">
        <v>1026</v>
      </c>
      <c r="I204" s="77">
        <v>4.72</v>
      </c>
      <c r="J204" t="s">
        <v>332</v>
      </c>
      <c r="K204" t="s">
        <v>102</v>
      </c>
      <c r="L204" s="78">
        <v>4.2000000000000003E-2</v>
      </c>
      <c r="M204" s="78">
        <v>3.3000000000000002E-2</v>
      </c>
      <c r="N204" s="77">
        <v>16874.77</v>
      </c>
      <c r="O204" s="77">
        <v>117.46</v>
      </c>
      <c r="P204" s="77">
        <v>19.821104842</v>
      </c>
      <c r="Q204" s="78">
        <v>5.0000000000000001E-4</v>
      </c>
      <c r="R204" s="78">
        <v>0</v>
      </c>
      <c r="W204" s="92"/>
    </row>
    <row r="205" spans="2:23">
      <c r="B205" t="s">
        <v>3329</v>
      </c>
      <c r="C205" t="s">
        <v>2430</v>
      </c>
      <c r="D205" s="100">
        <v>29991704</v>
      </c>
      <c r="E205"/>
      <c r="F205" t="s">
        <v>925</v>
      </c>
      <c r="G205" s="87">
        <v>44227</v>
      </c>
      <c r="H205" t="s">
        <v>1026</v>
      </c>
      <c r="I205" s="77">
        <v>5.1100000000000003</v>
      </c>
      <c r="J205" t="s">
        <v>332</v>
      </c>
      <c r="K205" t="s">
        <v>102</v>
      </c>
      <c r="L205" s="78">
        <v>0.06</v>
      </c>
      <c r="M205" s="78">
        <v>2.1600000000000001E-2</v>
      </c>
      <c r="N205" s="77">
        <v>241246.44</v>
      </c>
      <c r="O205" s="77">
        <v>140.91</v>
      </c>
      <c r="P205" s="77">
        <v>339.94035860399998</v>
      </c>
      <c r="Q205" s="78">
        <v>7.9000000000000008E-3</v>
      </c>
      <c r="R205" s="78">
        <v>8.0000000000000004E-4</v>
      </c>
    </row>
    <row r="206" spans="2:23">
      <c r="B206" t="s">
        <v>3349</v>
      </c>
      <c r="C206" t="s">
        <v>2430</v>
      </c>
      <c r="D206" s="100">
        <v>8924</v>
      </c>
      <c r="E206"/>
      <c r="F206" t="s">
        <v>566</v>
      </c>
      <c r="G206" s="87">
        <v>44592</v>
      </c>
      <c r="H206" t="s">
        <v>149</v>
      </c>
      <c r="I206" s="77">
        <v>11.34</v>
      </c>
      <c r="J206" t="s">
        <v>683</v>
      </c>
      <c r="K206" t="s">
        <v>102</v>
      </c>
      <c r="L206" s="78">
        <v>2.75E-2</v>
      </c>
      <c r="M206" s="78">
        <v>4.2599999999999999E-2</v>
      </c>
      <c r="N206" s="77">
        <v>27176.799999999999</v>
      </c>
      <c r="O206" s="77">
        <v>85.75</v>
      </c>
      <c r="P206" s="77">
        <v>23.304106000000001</v>
      </c>
      <c r="Q206" s="78">
        <v>5.0000000000000001E-4</v>
      </c>
      <c r="R206" s="78">
        <v>1E-4</v>
      </c>
      <c r="W206" s="92"/>
    </row>
    <row r="207" spans="2:23">
      <c r="B207" t="s">
        <v>3349</v>
      </c>
      <c r="C207" t="s">
        <v>2430</v>
      </c>
      <c r="D207" s="100">
        <v>9267</v>
      </c>
      <c r="E207"/>
      <c r="F207" t="s">
        <v>566</v>
      </c>
      <c r="G207" s="87">
        <v>44837</v>
      </c>
      <c r="H207" t="s">
        <v>149</v>
      </c>
      <c r="I207" s="77">
        <v>11.16</v>
      </c>
      <c r="J207" t="s">
        <v>683</v>
      </c>
      <c r="K207" t="s">
        <v>102</v>
      </c>
      <c r="L207" s="78">
        <v>3.9600000000000003E-2</v>
      </c>
      <c r="M207" s="78">
        <v>3.9100000000000003E-2</v>
      </c>
      <c r="N207" s="77">
        <v>23868.34</v>
      </c>
      <c r="O207" s="77">
        <v>99.22</v>
      </c>
      <c r="P207" s="77">
        <v>23.682166947999999</v>
      </c>
      <c r="Q207" s="78">
        <v>5.0000000000000001E-4</v>
      </c>
      <c r="R207" s="78">
        <v>1E-4</v>
      </c>
      <c r="W207" s="92"/>
    </row>
    <row r="208" spans="2:23">
      <c r="B208" t="s">
        <v>3349</v>
      </c>
      <c r="C208" t="s">
        <v>2430</v>
      </c>
      <c r="D208" s="100">
        <v>9592</v>
      </c>
      <c r="E208"/>
      <c r="F208" t="s">
        <v>566</v>
      </c>
      <c r="G208" s="87">
        <v>45076</v>
      </c>
      <c r="H208" t="s">
        <v>149</v>
      </c>
      <c r="I208" s="77">
        <v>10.98</v>
      </c>
      <c r="J208" t="s">
        <v>683</v>
      </c>
      <c r="K208" t="s">
        <v>102</v>
      </c>
      <c r="L208" s="78">
        <v>4.4900000000000002E-2</v>
      </c>
      <c r="M208" s="78">
        <v>4.1500000000000002E-2</v>
      </c>
      <c r="N208" s="77">
        <v>29035.360000000001</v>
      </c>
      <c r="O208" s="77">
        <v>99.71</v>
      </c>
      <c r="P208" s="77">
        <v>28.951157456000001</v>
      </c>
      <c r="Q208" s="78">
        <v>6.9999999999999999E-4</v>
      </c>
      <c r="R208" s="78">
        <v>1E-4</v>
      </c>
      <c r="W208" s="92"/>
    </row>
    <row r="209" spans="2:23">
      <c r="B209" t="s">
        <v>3351</v>
      </c>
      <c r="C209" t="s">
        <v>2430</v>
      </c>
      <c r="D209" s="100">
        <v>392454</v>
      </c>
      <c r="E209"/>
      <c r="F209" t="s">
        <v>566</v>
      </c>
      <c r="G209" s="87">
        <v>42242</v>
      </c>
      <c r="H209" t="s">
        <v>149</v>
      </c>
      <c r="I209" s="77">
        <v>2.9</v>
      </c>
      <c r="J209" t="s">
        <v>112</v>
      </c>
      <c r="K209" t="s">
        <v>102</v>
      </c>
      <c r="L209" s="78">
        <v>2.3599999999999999E-2</v>
      </c>
      <c r="M209" s="78">
        <v>3.2399999999999998E-2</v>
      </c>
      <c r="N209" s="77">
        <v>141634.01999999999</v>
      </c>
      <c r="O209" s="77">
        <v>109.22</v>
      </c>
      <c r="P209" s="77">
        <v>154.69267664399999</v>
      </c>
      <c r="Q209" s="78">
        <v>3.5999999999999999E-3</v>
      </c>
      <c r="R209" s="78">
        <v>4.0000000000000002E-4</v>
      </c>
      <c r="W209" s="92"/>
    </row>
    <row r="210" spans="2:23">
      <c r="B210" t="s">
        <v>3354</v>
      </c>
      <c r="C210" t="s">
        <v>2427</v>
      </c>
      <c r="D210" s="100">
        <v>71340</v>
      </c>
      <c r="E210"/>
      <c r="F210" t="s">
        <v>566</v>
      </c>
      <c r="G210" s="87">
        <v>43705</v>
      </c>
      <c r="H210" t="s">
        <v>149</v>
      </c>
      <c r="I210" s="77">
        <v>5.12</v>
      </c>
      <c r="J210" t="s">
        <v>683</v>
      </c>
      <c r="K210" t="s">
        <v>102</v>
      </c>
      <c r="L210" s="78">
        <v>0.04</v>
      </c>
      <c r="M210" s="78">
        <v>3.6700000000000003E-2</v>
      </c>
      <c r="N210" s="77">
        <v>8561.3799999999992</v>
      </c>
      <c r="O210" s="77">
        <v>113.79</v>
      </c>
      <c r="P210" s="77">
        <v>9.7419943020000002</v>
      </c>
      <c r="Q210" s="78">
        <v>2.0000000000000001E-4</v>
      </c>
      <c r="R210" s="78">
        <v>0</v>
      </c>
      <c r="W210" s="92"/>
    </row>
    <row r="211" spans="2:23">
      <c r="B211" t="s">
        <v>3354</v>
      </c>
      <c r="C211" t="s">
        <v>2427</v>
      </c>
      <c r="D211" s="100">
        <v>487742</v>
      </c>
      <c r="E211"/>
      <c r="F211" t="s">
        <v>566</v>
      </c>
      <c r="G211" s="87">
        <v>43256</v>
      </c>
      <c r="H211" t="s">
        <v>149</v>
      </c>
      <c r="I211" s="77">
        <v>5.13</v>
      </c>
      <c r="J211" t="s">
        <v>683</v>
      </c>
      <c r="K211" t="s">
        <v>102</v>
      </c>
      <c r="L211" s="78">
        <v>0.04</v>
      </c>
      <c r="M211" s="78">
        <v>3.5999999999999997E-2</v>
      </c>
      <c r="N211" s="77">
        <v>140662.79</v>
      </c>
      <c r="O211" s="77">
        <v>115.43</v>
      </c>
      <c r="P211" s="77">
        <v>162.36705849699999</v>
      </c>
      <c r="Q211" s="78">
        <v>3.8E-3</v>
      </c>
      <c r="R211" s="78">
        <v>4.0000000000000002E-4</v>
      </c>
      <c r="W211" s="92"/>
    </row>
    <row r="212" spans="2:23">
      <c r="B212" t="s">
        <v>3356</v>
      </c>
      <c r="C212" t="s">
        <v>2430</v>
      </c>
      <c r="D212" s="100">
        <v>4565</v>
      </c>
      <c r="E212"/>
      <c r="F212" t="s">
        <v>566</v>
      </c>
      <c r="G212" s="87">
        <v>42326</v>
      </c>
      <c r="H212" t="s">
        <v>149</v>
      </c>
      <c r="I212" s="77">
        <v>6.31</v>
      </c>
      <c r="J212" t="s">
        <v>683</v>
      </c>
      <c r="K212" t="s">
        <v>102</v>
      </c>
      <c r="L212" s="78">
        <v>8.0500000000000002E-2</v>
      </c>
      <c r="M212" s="78">
        <v>7.4300000000000005E-2</v>
      </c>
      <c r="N212" s="77">
        <v>21259.68</v>
      </c>
      <c r="O212" s="77">
        <v>107.02</v>
      </c>
      <c r="P212" s="77">
        <v>22.752109535999999</v>
      </c>
      <c r="Q212" s="78">
        <v>5.0000000000000001E-4</v>
      </c>
      <c r="R212" s="78">
        <v>1E-4</v>
      </c>
      <c r="W212" s="92"/>
    </row>
    <row r="213" spans="2:23">
      <c r="B213" t="s">
        <v>3356</v>
      </c>
      <c r="C213" t="s">
        <v>2430</v>
      </c>
      <c r="D213" s="100">
        <v>8380</v>
      </c>
      <c r="E213"/>
      <c r="F213" t="s">
        <v>566</v>
      </c>
      <c r="G213" s="87">
        <v>44294</v>
      </c>
      <c r="H213" t="s">
        <v>149</v>
      </c>
      <c r="I213" s="77">
        <v>7.68</v>
      </c>
      <c r="J213" t="s">
        <v>683</v>
      </c>
      <c r="K213" t="s">
        <v>102</v>
      </c>
      <c r="L213" s="78">
        <v>0.03</v>
      </c>
      <c r="M213" s="78">
        <v>4.2999999999999997E-2</v>
      </c>
      <c r="N213" s="77">
        <v>78463.759999999995</v>
      </c>
      <c r="O213" s="77">
        <v>101.76</v>
      </c>
      <c r="P213" s="77">
        <v>79.844722176000005</v>
      </c>
      <c r="Q213" s="78">
        <v>1.8E-3</v>
      </c>
      <c r="R213" s="78">
        <v>2.0000000000000001E-4</v>
      </c>
      <c r="W213" s="92"/>
    </row>
    <row r="214" spans="2:23">
      <c r="B214" t="s">
        <v>3356</v>
      </c>
      <c r="C214" t="s">
        <v>2430</v>
      </c>
      <c r="D214" s="100">
        <v>439968</v>
      </c>
      <c r="E214"/>
      <c r="F214" t="s">
        <v>566</v>
      </c>
      <c r="G214" s="87">
        <v>42606</v>
      </c>
      <c r="H214" t="s">
        <v>149</v>
      </c>
      <c r="I214" s="77">
        <v>6.31</v>
      </c>
      <c r="J214" t="s">
        <v>683</v>
      </c>
      <c r="K214" t="s">
        <v>102</v>
      </c>
      <c r="L214" s="78">
        <v>8.0500000000000002E-2</v>
      </c>
      <c r="M214" s="78">
        <v>7.4300000000000005E-2</v>
      </c>
      <c r="N214" s="77">
        <v>89424.12</v>
      </c>
      <c r="O214" s="77">
        <v>107.02</v>
      </c>
      <c r="P214" s="77">
        <v>95.701693223999996</v>
      </c>
      <c r="Q214" s="78">
        <v>2.2000000000000001E-3</v>
      </c>
      <c r="R214" s="78">
        <v>2.0000000000000001E-4</v>
      </c>
      <c r="W214" s="92"/>
    </row>
    <row r="215" spans="2:23">
      <c r="B215" t="s">
        <v>3356</v>
      </c>
      <c r="C215" t="s">
        <v>2430</v>
      </c>
      <c r="D215" s="100">
        <v>445945</v>
      </c>
      <c r="E215"/>
      <c r="F215" t="s">
        <v>566</v>
      </c>
      <c r="G215" s="87">
        <v>42648</v>
      </c>
      <c r="H215" t="s">
        <v>149</v>
      </c>
      <c r="I215" s="77">
        <v>6.31</v>
      </c>
      <c r="J215" t="s">
        <v>683</v>
      </c>
      <c r="K215" t="s">
        <v>102</v>
      </c>
      <c r="L215" s="78">
        <v>8.0500000000000002E-2</v>
      </c>
      <c r="M215" s="78">
        <v>7.4300000000000005E-2</v>
      </c>
      <c r="N215" s="77">
        <v>82029.259999999995</v>
      </c>
      <c r="O215" s="77">
        <v>107.02</v>
      </c>
      <c r="P215" s="77">
        <v>87.787714051999998</v>
      </c>
      <c r="Q215" s="78">
        <v>2E-3</v>
      </c>
      <c r="R215" s="78">
        <v>2.0000000000000001E-4</v>
      </c>
      <c r="W215" s="92"/>
    </row>
    <row r="216" spans="2:23">
      <c r="B216" t="s">
        <v>3356</v>
      </c>
      <c r="C216" t="s">
        <v>2430</v>
      </c>
      <c r="D216" s="100">
        <v>455056</v>
      </c>
      <c r="E216"/>
      <c r="F216" t="s">
        <v>566</v>
      </c>
      <c r="G216" s="87">
        <v>42718</v>
      </c>
      <c r="H216" t="s">
        <v>149</v>
      </c>
      <c r="I216" s="77">
        <v>6.31</v>
      </c>
      <c r="J216" t="s">
        <v>683</v>
      </c>
      <c r="K216" t="s">
        <v>102</v>
      </c>
      <c r="L216" s="78">
        <v>8.0500000000000002E-2</v>
      </c>
      <c r="M216" s="78">
        <v>7.4300000000000005E-2</v>
      </c>
      <c r="N216" s="77">
        <v>57311.78</v>
      </c>
      <c r="O216" s="77">
        <v>107.02</v>
      </c>
      <c r="P216" s="77">
        <v>61.335066955999999</v>
      </c>
      <c r="Q216" s="78">
        <v>1.4E-3</v>
      </c>
      <c r="R216" s="78">
        <v>1E-4</v>
      </c>
      <c r="W216" s="92"/>
    </row>
    <row r="217" spans="2:23">
      <c r="B217" t="s">
        <v>3356</v>
      </c>
      <c r="C217" t="s">
        <v>2430</v>
      </c>
      <c r="D217" s="100">
        <v>472012</v>
      </c>
      <c r="E217"/>
      <c r="F217" t="s">
        <v>566</v>
      </c>
      <c r="G217" s="87">
        <v>42900</v>
      </c>
      <c r="H217" t="s">
        <v>149</v>
      </c>
      <c r="I217" s="77">
        <v>6.31</v>
      </c>
      <c r="J217" t="s">
        <v>683</v>
      </c>
      <c r="K217" t="s">
        <v>102</v>
      </c>
      <c r="L217" s="78">
        <v>8.0500000000000002E-2</v>
      </c>
      <c r="M217" s="78">
        <v>7.4300000000000005E-2</v>
      </c>
      <c r="N217" s="77">
        <v>67887.98</v>
      </c>
      <c r="O217" s="77">
        <v>107.02</v>
      </c>
      <c r="P217" s="77">
        <v>72.653716196000005</v>
      </c>
      <c r="Q217" s="78">
        <v>1.6999999999999999E-3</v>
      </c>
      <c r="R217" s="78">
        <v>2.0000000000000001E-4</v>
      </c>
      <c r="W217" s="92"/>
    </row>
    <row r="218" spans="2:23">
      <c r="B218" t="s">
        <v>3356</v>
      </c>
      <c r="C218" t="s">
        <v>2430</v>
      </c>
      <c r="D218" s="100">
        <v>490961</v>
      </c>
      <c r="E218"/>
      <c r="F218" t="s">
        <v>566</v>
      </c>
      <c r="G218" s="87">
        <v>43075</v>
      </c>
      <c r="H218" t="s">
        <v>149</v>
      </c>
      <c r="I218" s="77">
        <v>6.31</v>
      </c>
      <c r="J218" t="s">
        <v>683</v>
      </c>
      <c r="K218" t="s">
        <v>102</v>
      </c>
      <c r="L218" s="78">
        <v>8.0500000000000002E-2</v>
      </c>
      <c r="M218" s="78">
        <v>7.4300000000000005E-2</v>
      </c>
      <c r="N218" s="77">
        <v>42124.88</v>
      </c>
      <c r="O218" s="77">
        <v>107.02</v>
      </c>
      <c r="P218" s="77">
        <v>45.082046576000003</v>
      </c>
      <c r="Q218" s="78">
        <v>1E-3</v>
      </c>
      <c r="R218" s="78">
        <v>1E-4</v>
      </c>
      <c r="W218" s="92"/>
    </row>
    <row r="219" spans="2:23">
      <c r="B219" t="s">
        <v>3356</v>
      </c>
      <c r="C219" t="s">
        <v>2430</v>
      </c>
      <c r="D219" s="100">
        <v>520889</v>
      </c>
      <c r="E219"/>
      <c r="F219" t="s">
        <v>566</v>
      </c>
      <c r="G219" s="87">
        <v>43292</v>
      </c>
      <c r="H219" t="s">
        <v>149</v>
      </c>
      <c r="I219" s="77">
        <v>6.31</v>
      </c>
      <c r="J219" t="s">
        <v>683</v>
      </c>
      <c r="K219" t="s">
        <v>102</v>
      </c>
      <c r="L219" s="78">
        <v>8.0500000000000002E-2</v>
      </c>
      <c r="M219" s="78">
        <v>7.4300000000000005E-2</v>
      </c>
      <c r="N219" s="77">
        <v>114864.96000000001</v>
      </c>
      <c r="O219" s="77">
        <v>107.02</v>
      </c>
      <c r="P219" s="77">
        <v>122.92848019199999</v>
      </c>
      <c r="Q219" s="78">
        <v>2.8E-3</v>
      </c>
      <c r="R219" s="78">
        <v>2.9999999999999997E-4</v>
      </c>
      <c r="W219" s="92"/>
    </row>
    <row r="220" spans="2:23">
      <c r="B220" t="s">
        <v>3355</v>
      </c>
      <c r="C220" t="s">
        <v>2427</v>
      </c>
      <c r="D220" s="100">
        <v>414968</v>
      </c>
      <c r="E220"/>
      <c r="F220" t="s">
        <v>566</v>
      </c>
      <c r="G220" s="87">
        <v>42432</v>
      </c>
      <c r="H220" t="s">
        <v>149</v>
      </c>
      <c r="I220" s="77">
        <v>4.25</v>
      </c>
      <c r="J220" t="s">
        <v>683</v>
      </c>
      <c r="K220" t="s">
        <v>102</v>
      </c>
      <c r="L220" s="78">
        <v>2.5399999999999999E-2</v>
      </c>
      <c r="M220" s="78">
        <v>2.3800000000000002E-2</v>
      </c>
      <c r="N220" s="77">
        <v>87459.53</v>
      </c>
      <c r="O220" s="77">
        <v>115.22</v>
      </c>
      <c r="P220" s="77">
        <v>100.77087046600001</v>
      </c>
      <c r="Q220" s="78">
        <v>2.3E-3</v>
      </c>
      <c r="R220" s="78">
        <v>2.0000000000000001E-4</v>
      </c>
      <c r="W220" s="92"/>
    </row>
    <row r="221" spans="2:23">
      <c r="B221" t="s">
        <v>3307</v>
      </c>
      <c r="C221" t="s">
        <v>2430</v>
      </c>
      <c r="D221" s="100">
        <v>8503</v>
      </c>
      <c r="E221"/>
      <c r="F221" t="s">
        <v>559</v>
      </c>
      <c r="G221" s="87">
        <v>44376</v>
      </c>
      <c r="H221" t="s">
        <v>206</v>
      </c>
      <c r="I221" s="77">
        <v>4.4800000000000004</v>
      </c>
      <c r="J221" t="s">
        <v>127</v>
      </c>
      <c r="K221" t="s">
        <v>102</v>
      </c>
      <c r="L221" s="78">
        <v>7.3999999999999996E-2</v>
      </c>
      <c r="M221" s="78">
        <v>7.8299999999999995E-2</v>
      </c>
      <c r="N221" s="77">
        <v>1448900.98</v>
      </c>
      <c r="O221" s="77">
        <v>100.87</v>
      </c>
      <c r="P221" s="77">
        <v>1461.5064185260001</v>
      </c>
      <c r="Q221" s="78">
        <v>3.3799999999999997E-2</v>
      </c>
      <c r="R221" s="78">
        <v>3.3999999999999998E-3</v>
      </c>
      <c r="W221" s="92"/>
    </row>
    <row r="222" spans="2:23">
      <c r="B222" t="s">
        <v>3307</v>
      </c>
      <c r="C222" t="s">
        <v>2430</v>
      </c>
      <c r="D222" s="100">
        <v>8610</v>
      </c>
      <c r="E222"/>
      <c r="F222" t="s">
        <v>559</v>
      </c>
      <c r="G222" s="87">
        <v>44431</v>
      </c>
      <c r="H222" t="s">
        <v>206</v>
      </c>
      <c r="I222" s="77">
        <v>4.4800000000000004</v>
      </c>
      <c r="J222" t="s">
        <v>127</v>
      </c>
      <c r="K222" t="s">
        <v>102</v>
      </c>
      <c r="L222" s="78">
        <v>7.3999999999999996E-2</v>
      </c>
      <c r="M222" s="78">
        <v>7.8100000000000003E-2</v>
      </c>
      <c r="N222" s="77">
        <v>250090.95</v>
      </c>
      <c r="O222" s="77">
        <v>100.93</v>
      </c>
      <c r="P222" s="77">
        <v>252.41679583499999</v>
      </c>
      <c r="Q222" s="78">
        <v>5.7999999999999996E-3</v>
      </c>
      <c r="R222" s="78">
        <v>5.9999999999999995E-4</v>
      </c>
      <c r="W222" s="92"/>
    </row>
    <row r="223" spans="2:23">
      <c r="B223" t="s">
        <v>3307</v>
      </c>
      <c r="C223" t="s">
        <v>2430</v>
      </c>
      <c r="D223" s="100">
        <v>9284</v>
      </c>
      <c r="E223"/>
      <c r="F223" t="s">
        <v>559</v>
      </c>
      <c r="G223" s="87">
        <v>44859</v>
      </c>
      <c r="H223" t="s">
        <v>206</v>
      </c>
      <c r="I223" s="77">
        <v>4.5</v>
      </c>
      <c r="J223" t="s">
        <v>127</v>
      </c>
      <c r="K223" t="s">
        <v>102</v>
      </c>
      <c r="L223" s="78">
        <v>7.3999999999999996E-2</v>
      </c>
      <c r="M223" s="78">
        <v>7.1999999999999995E-2</v>
      </c>
      <c r="N223" s="77">
        <v>761181.9</v>
      </c>
      <c r="O223" s="77">
        <v>103.55</v>
      </c>
      <c r="P223" s="77">
        <v>788.20385744999999</v>
      </c>
      <c r="Q223" s="78">
        <v>1.8200000000000001E-2</v>
      </c>
      <c r="R223" s="78">
        <v>1.8E-3</v>
      </c>
      <c r="W223" s="92"/>
    </row>
    <row r="224" spans="2:23">
      <c r="B224" t="s">
        <v>3357</v>
      </c>
      <c r="C224" t="s">
        <v>2430</v>
      </c>
      <c r="D224" s="100">
        <v>429027</v>
      </c>
      <c r="E224"/>
      <c r="F224" t="s">
        <v>559</v>
      </c>
      <c r="G224" s="87">
        <v>42516</v>
      </c>
      <c r="H224" t="s">
        <v>206</v>
      </c>
      <c r="I224" s="77">
        <v>3.45</v>
      </c>
      <c r="J224" t="s">
        <v>341</v>
      </c>
      <c r="K224" t="s">
        <v>102</v>
      </c>
      <c r="L224" s="78">
        <v>2.3300000000000001E-2</v>
      </c>
      <c r="M224" s="78">
        <v>3.4700000000000002E-2</v>
      </c>
      <c r="N224" s="77">
        <v>108352.31</v>
      </c>
      <c r="O224" s="77">
        <v>109.71</v>
      </c>
      <c r="P224" s="77">
        <v>118.873319301</v>
      </c>
      <c r="Q224" s="78">
        <v>2.7000000000000001E-3</v>
      </c>
      <c r="R224" s="78">
        <v>2.9999999999999997E-4</v>
      </c>
      <c r="W224" s="92"/>
    </row>
    <row r="225" spans="2:23">
      <c r="B225" t="s">
        <v>3344</v>
      </c>
      <c r="C225" t="s">
        <v>2427</v>
      </c>
      <c r="D225" s="100">
        <v>482153</v>
      </c>
      <c r="E225"/>
      <c r="F225" t="s">
        <v>925</v>
      </c>
      <c r="G225" s="87">
        <v>42978</v>
      </c>
      <c r="H225" t="s">
        <v>1026</v>
      </c>
      <c r="I225" s="77">
        <v>0.81</v>
      </c>
      <c r="J225" t="s">
        <v>127</v>
      </c>
      <c r="K225" t="s">
        <v>102</v>
      </c>
      <c r="L225" s="78">
        <v>2.76E-2</v>
      </c>
      <c r="M225" s="78">
        <v>6.3E-2</v>
      </c>
      <c r="N225" s="77">
        <v>46738.94</v>
      </c>
      <c r="O225" s="77">
        <v>97.49</v>
      </c>
      <c r="P225" s="77">
        <v>45.565792606000002</v>
      </c>
      <c r="Q225" s="78">
        <v>1.1000000000000001E-3</v>
      </c>
      <c r="R225" s="78">
        <v>1E-4</v>
      </c>
      <c r="W225" s="92"/>
    </row>
    <row r="226" spans="2:23">
      <c r="B226" t="s">
        <v>3309</v>
      </c>
      <c r="C226" t="s">
        <v>2430</v>
      </c>
      <c r="D226" s="100">
        <v>9120</v>
      </c>
      <c r="E226"/>
      <c r="F226" t="s">
        <v>566</v>
      </c>
      <c r="G226" s="87">
        <v>44728</v>
      </c>
      <c r="H226" t="s">
        <v>149</v>
      </c>
      <c r="I226" s="77">
        <v>9.68</v>
      </c>
      <c r="J226" t="s">
        <v>683</v>
      </c>
      <c r="K226" t="s">
        <v>102</v>
      </c>
      <c r="L226" s="78">
        <v>2.63E-2</v>
      </c>
      <c r="M226" s="78">
        <v>3.2000000000000001E-2</v>
      </c>
      <c r="N226" s="77">
        <v>28634.11</v>
      </c>
      <c r="O226" s="77">
        <v>100.03</v>
      </c>
      <c r="P226" s="77">
        <v>28.642700232999999</v>
      </c>
      <c r="Q226" s="78">
        <v>6.9999999999999999E-4</v>
      </c>
      <c r="R226" s="78">
        <v>1E-4</v>
      </c>
      <c r="W226" s="92"/>
    </row>
    <row r="227" spans="2:23">
      <c r="B227" t="s">
        <v>3309</v>
      </c>
      <c r="C227" t="s">
        <v>2430</v>
      </c>
      <c r="D227" s="100">
        <v>93941</v>
      </c>
      <c r="E227"/>
      <c r="F227" t="s">
        <v>566</v>
      </c>
      <c r="G227" s="87">
        <v>44923</v>
      </c>
      <c r="H227" t="s">
        <v>149</v>
      </c>
      <c r="I227" s="77">
        <v>9.41</v>
      </c>
      <c r="J227" t="s">
        <v>683</v>
      </c>
      <c r="K227" t="s">
        <v>102</v>
      </c>
      <c r="L227" s="78">
        <v>3.0800000000000001E-2</v>
      </c>
      <c r="M227" s="78">
        <v>3.6600000000000001E-2</v>
      </c>
      <c r="N227" s="77">
        <v>9318.7999999999993</v>
      </c>
      <c r="O227" s="77">
        <v>98.08</v>
      </c>
      <c r="P227" s="77">
        <v>9.1398790400000003</v>
      </c>
      <c r="Q227" s="78">
        <v>2.0000000000000001E-4</v>
      </c>
      <c r="R227" s="78">
        <v>0</v>
      </c>
      <c r="W227" s="92"/>
    </row>
    <row r="228" spans="2:23">
      <c r="B228" t="s">
        <v>3359</v>
      </c>
      <c r="C228" t="s">
        <v>2427</v>
      </c>
      <c r="D228" s="100">
        <v>7355</v>
      </c>
      <c r="E228"/>
      <c r="F228" t="s">
        <v>925</v>
      </c>
      <c r="G228" s="87">
        <v>43842</v>
      </c>
      <c r="H228" t="s">
        <v>1026</v>
      </c>
      <c r="I228" s="77">
        <v>0.16</v>
      </c>
      <c r="J228" t="s">
        <v>127</v>
      </c>
      <c r="K228" t="s">
        <v>102</v>
      </c>
      <c r="L228" s="78">
        <v>2.0799999999999999E-2</v>
      </c>
      <c r="M228" s="78">
        <v>6.4699999999999994E-2</v>
      </c>
      <c r="N228" s="77">
        <v>27687.98</v>
      </c>
      <c r="O228" s="77">
        <v>99.76</v>
      </c>
      <c r="P228" s="77">
        <v>27.621528848000001</v>
      </c>
      <c r="Q228" s="78">
        <v>5.9999999999999995E-4</v>
      </c>
      <c r="R228" s="78">
        <v>1E-4</v>
      </c>
      <c r="W228" s="92"/>
    </row>
    <row r="229" spans="2:23">
      <c r="B229" t="s">
        <v>3346</v>
      </c>
      <c r="C229" t="s">
        <v>2430</v>
      </c>
      <c r="D229" s="100">
        <v>539177</v>
      </c>
      <c r="E229"/>
      <c r="F229" t="s">
        <v>566</v>
      </c>
      <c r="G229" s="87">
        <v>45015</v>
      </c>
      <c r="H229" t="s">
        <v>149</v>
      </c>
      <c r="I229" s="77">
        <v>5.22</v>
      </c>
      <c r="J229" t="s">
        <v>341</v>
      </c>
      <c r="K229" t="s">
        <v>102</v>
      </c>
      <c r="L229" s="78">
        <v>4.5499999999999999E-2</v>
      </c>
      <c r="M229" s="78">
        <v>3.8699999999999998E-2</v>
      </c>
      <c r="N229" s="77">
        <v>220120.44</v>
      </c>
      <c r="O229" s="77">
        <v>106.04</v>
      </c>
      <c r="P229" s="77">
        <v>233.415714576</v>
      </c>
      <c r="Q229" s="78">
        <v>5.4000000000000003E-3</v>
      </c>
      <c r="R229" s="78">
        <v>5.0000000000000001E-4</v>
      </c>
      <c r="W229" s="92"/>
    </row>
    <row r="230" spans="2:23">
      <c r="B230" t="s">
        <v>3309</v>
      </c>
      <c r="C230" t="s">
        <v>2430</v>
      </c>
      <c r="D230" s="100">
        <v>8047</v>
      </c>
      <c r="E230"/>
      <c r="F230" t="s">
        <v>566</v>
      </c>
      <c r="G230" s="87">
        <v>44143</v>
      </c>
      <c r="H230" t="s">
        <v>149</v>
      </c>
      <c r="I230" s="77">
        <v>6.83</v>
      </c>
      <c r="J230" t="s">
        <v>683</v>
      </c>
      <c r="K230" t="s">
        <v>102</v>
      </c>
      <c r="L230" s="78">
        <v>2.52E-2</v>
      </c>
      <c r="M230" s="78">
        <v>3.2899999999999999E-2</v>
      </c>
      <c r="N230" s="77">
        <v>65212.15</v>
      </c>
      <c r="O230" s="77">
        <v>105.98</v>
      </c>
      <c r="P230" s="77">
        <v>69.111836569999994</v>
      </c>
      <c r="Q230" s="78">
        <v>1.6000000000000001E-3</v>
      </c>
      <c r="R230" s="78">
        <v>2.0000000000000001E-4</v>
      </c>
      <c r="W230" s="92"/>
    </row>
    <row r="231" spans="2:23">
      <c r="B231" t="s">
        <v>3309</v>
      </c>
      <c r="C231" t="s">
        <v>2430</v>
      </c>
      <c r="D231" s="100">
        <v>7265</v>
      </c>
      <c r="E231"/>
      <c r="F231" t="s">
        <v>566</v>
      </c>
      <c r="G231" s="87">
        <v>43779</v>
      </c>
      <c r="H231" t="s">
        <v>149</v>
      </c>
      <c r="I231" s="77">
        <v>7.13</v>
      </c>
      <c r="J231" t="s">
        <v>683</v>
      </c>
      <c r="K231" t="s">
        <v>102</v>
      </c>
      <c r="L231" s="78">
        <v>2.53E-2</v>
      </c>
      <c r="M231" s="78">
        <v>3.6299999999999999E-2</v>
      </c>
      <c r="N231" s="77">
        <v>20736.22</v>
      </c>
      <c r="O231" s="77">
        <v>102.55</v>
      </c>
      <c r="P231" s="77">
        <v>21.264993610000001</v>
      </c>
      <c r="Q231" s="78">
        <v>5.0000000000000001E-4</v>
      </c>
      <c r="R231" s="78">
        <v>0</v>
      </c>
      <c r="W231" s="92"/>
    </row>
    <row r="232" spans="2:23">
      <c r="B232" t="s">
        <v>3309</v>
      </c>
      <c r="C232" t="s">
        <v>2430</v>
      </c>
      <c r="D232" s="100">
        <v>7342</v>
      </c>
      <c r="E232"/>
      <c r="F232" t="s">
        <v>566</v>
      </c>
      <c r="G232" s="87">
        <v>43835</v>
      </c>
      <c r="H232" t="s">
        <v>149</v>
      </c>
      <c r="I232" s="77">
        <v>7.13</v>
      </c>
      <c r="J232" t="s">
        <v>683</v>
      </c>
      <c r="K232" t="s">
        <v>102</v>
      </c>
      <c r="L232" s="78">
        <v>2.52E-2</v>
      </c>
      <c r="M232" s="78">
        <v>3.6700000000000003E-2</v>
      </c>
      <c r="N232" s="77">
        <v>11547.15</v>
      </c>
      <c r="O232" s="77">
        <v>102.27</v>
      </c>
      <c r="P232" s="77">
        <v>11.809270305</v>
      </c>
      <c r="Q232" s="78">
        <v>2.9999999999999997E-4</v>
      </c>
      <c r="R232" s="78">
        <v>0</v>
      </c>
      <c r="W232" s="92"/>
    </row>
    <row r="233" spans="2:23">
      <c r="B233" t="s">
        <v>3309</v>
      </c>
      <c r="C233" t="s">
        <v>2430</v>
      </c>
      <c r="D233" s="100">
        <v>501113</v>
      </c>
      <c r="E233"/>
      <c r="F233" t="s">
        <v>566</v>
      </c>
      <c r="G233" s="87">
        <v>43138</v>
      </c>
      <c r="H233" t="s">
        <v>149</v>
      </c>
      <c r="I233" s="77">
        <v>7.11</v>
      </c>
      <c r="J233" t="s">
        <v>683</v>
      </c>
      <c r="K233" t="s">
        <v>102</v>
      </c>
      <c r="L233" s="78">
        <v>2.6200000000000001E-2</v>
      </c>
      <c r="M233" s="78">
        <v>3.6700000000000003E-2</v>
      </c>
      <c r="N233" s="77">
        <v>42766.03</v>
      </c>
      <c r="O233" s="77">
        <v>104.47</v>
      </c>
      <c r="P233" s="77">
        <v>44.677671541000002</v>
      </c>
      <c r="Q233" s="78">
        <v>1E-3</v>
      </c>
      <c r="R233" s="78">
        <v>1E-4</v>
      </c>
      <c r="W233" s="92"/>
    </row>
    <row r="234" spans="2:23">
      <c r="B234" t="s">
        <v>3309</v>
      </c>
      <c r="C234" t="s">
        <v>2430</v>
      </c>
      <c r="D234" s="100">
        <v>514296</v>
      </c>
      <c r="E234"/>
      <c r="F234" t="s">
        <v>566</v>
      </c>
      <c r="G234" s="87">
        <v>43227</v>
      </c>
      <c r="H234" t="s">
        <v>149</v>
      </c>
      <c r="I234" s="77">
        <v>7.17</v>
      </c>
      <c r="J234" t="s">
        <v>683</v>
      </c>
      <c r="K234" t="s">
        <v>102</v>
      </c>
      <c r="L234" s="78">
        <v>2.7799999999999998E-2</v>
      </c>
      <c r="M234" s="78">
        <v>3.2500000000000001E-2</v>
      </c>
      <c r="N234" s="77">
        <v>6820.57</v>
      </c>
      <c r="O234" s="77">
        <v>108.81</v>
      </c>
      <c r="P234" s="77">
        <v>7.4214622170000002</v>
      </c>
      <c r="Q234" s="78">
        <v>2.0000000000000001E-4</v>
      </c>
      <c r="R234" s="78">
        <v>0</v>
      </c>
      <c r="W234" s="92"/>
    </row>
    <row r="235" spans="2:23">
      <c r="B235" t="s">
        <v>3309</v>
      </c>
      <c r="C235" t="s">
        <v>2430</v>
      </c>
      <c r="D235" s="100">
        <v>520294</v>
      </c>
      <c r="E235"/>
      <c r="F235" t="s">
        <v>566</v>
      </c>
      <c r="G235" s="87">
        <v>43279</v>
      </c>
      <c r="H235" t="s">
        <v>149</v>
      </c>
      <c r="I235" s="77">
        <v>7.18</v>
      </c>
      <c r="J235" t="s">
        <v>683</v>
      </c>
      <c r="K235" t="s">
        <v>102</v>
      </c>
      <c r="L235" s="78">
        <v>2.7799999999999998E-2</v>
      </c>
      <c r="M235" s="78">
        <v>3.1600000000000003E-2</v>
      </c>
      <c r="N235" s="77">
        <v>7976.87</v>
      </c>
      <c r="O235" s="77">
        <v>108.57</v>
      </c>
      <c r="P235" s="77">
        <v>8.6604877590000005</v>
      </c>
      <c r="Q235" s="78">
        <v>2.0000000000000001E-4</v>
      </c>
      <c r="R235" s="78">
        <v>0</v>
      </c>
      <c r="W235" s="92"/>
    </row>
    <row r="236" spans="2:23">
      <c r="B236" t="s">
        <v>3309</v>
      </c>
      <c r="C236" t="s">
        <v>2430</v>
      </c>
      <c r="D236" s="100">
        <v>6471</v>
      </c>
      <c r="E236"/>
      <c r="F236" t="s">
        <v>566</v>
      </c>
      <c r="G236" s="87">
        <v>43321</v>
      </c>
      <c r="H236" t="s">
        <v>149</v>
      </c>
      <c r="I236" s="77">
        <v>7.18</v>
      </c>
      <c r="J236" t="s">
        <v>683</v>
      </c>
      <c r="K236" t="s">
        <v>102</v>
      </c>
      <c r="L236" s="78">
        <v>2.8500000000000001E-2</v>
      </c>
      <c r="M236" s="78">
        <v>3.1199999999999999E-2</v>
      </c>
      <c r="N236" s="77">
        <v>44685.279999999999</v>
      </c>
      <c r="O236" s="77">
        <v>109.3</v>
      </c>
      <c r="P236" s="77">
        <v>48.841011039999998</v>
      </c>
      <c r="Q236" s="78">
        <v>1.1000000000000001E-3</v>
      </c>
      <c r="R236" s="78">
        <v>1E-4</v>
      </c>
      <c r="W236" s="92"/>
    </row>
    <row r="237" spans="2:23">
      <c r="B237" t="s">
        <v>3309</v>
      </c>
      <c r="C237" t="s">
        <v>2430</v>
      </c>
      <c r="D237" s="100">
        <v>529736</v>
      </c>
      <c r="E237"/>
      <c r="F237" t="s">
        <v>566</v>
      </c>
      <c r="G237" s="87">
        <v>43417</v>
      </c>
      <c r="H237" t="s">
        <v>149</v>
      </c>
      <c r="I237" s="77">
        <v>7.13</v>
      </c>
      <c r="J237" t="s">
        <v>683</v>
      </c>
      <c r="K237" t="s">
        <v>102</v>
      </c>
      <c r="L237" s="78">
        <v>3.0800000000000001E-2</v>
      </c>
      <c r="M237" s="78">
        <v>3.2199999999999999E-2</v>
      </c>
      <c r="N237" s="77">
        <v>50876.22</v>
      </c>
      <c r="O237" s="77">
        <v>110.12</v>
      </c>
      <c r="P237" s="77">
        <v>56.024893464000002</v>
      </c>
      <c r="Q237" s="78">
        <v>1.2999999999999999E-3</v>
      </c>
      <c r="R237" s="78">
        <v>1E-4</v>
      </c>
      <c r="W237" s="92"/>
    </row>
    <row r="238" spans="2:23">
      <c r="B238" t="s">
        <v>3309</v>
      </c>
      <c r="C238" t="s">
        <v>2430</v>
      </c>
      <c r="D238" s="100">
        <v>6720</v>
      </c>
      <c r="E238"/>
      <c r="F238" t="s">
        <v>566</v>
      </c>
      <c r="G238" s="87">
        <v>43485</v>
      </c>
      <c r="H238" t="s">
        <v>149</v>
      </c>
      <c r="I238" s="77">
        <v>7.16</v>
      </c>
      <c r="J238" t="s">
        <v>683</v>
      </c>
      <c r="K238" t="s">
        <v>102</v>
      </c>
      <c r="L238" s="78">
        <v>3.0200000000000001E-2</v>
      </c>
      <c r="M238" s="78">
        <v>3.0599999999999999E-2</v>
      </c>
      <c r="N238" s="77">
        <v>64292.2</v>
      </c>
      <c r="O238" s="77">
        <v>111.13</v>
      </c>
      <c r="P238" s="77">
        <v>71.447921859999994</v>
      </c>
      <c r="Q238" s="78">
        <v>1.6999999999999999E-3</v>
      </c>
      <c r="R238" s="78">
        <v>2.0000000000000001E-4</v>
      </c>
      <c r="W238" s="92"/>
    </row>
    <row r="239" spans="2:23">
      <c r="B239" t="s">
        <v>3309</v>
      </c>
      <c r="C239" t="s">
        <v>2430</v>
      </c>
      <c r="D239" s="100">
        <v>6818</v>
      </c>
      <c r="E239"/>
      <c r="F239" t="s">
        <v>566</v>
      </c>
      <c r="G239" s="87">
        <v>43541</v>
      </c>
      <c r="H239" t="s">
        <v>149</v>
      </c>
      <c r="I239" s="77">
        <v>7.19</v>
      </c>
      <c r="J239" t="s">
        <v>683</v>
      </c>
      <c r="K239" t="s">
        <v>102</v>
      </c>
      <c r="L239" s="78">
        <v>2.7300000000000001E-2</v>
      </c>
      <c r="M239" s="78">
        <v>3.1600000000000003E-2</v>
      </c>
      <c r="N239" s="77">
        <v>5521.07</v>
      </c>
      <c r="O239" s="77">
        <v>108.13</v>
      </c>
      <c r="P239" s="77">
        <v>5.9699329910000003</v>
      </c>
      <c r="Q239" s="78">
        <v>1E-4</v>
      </c>
      <c r="R239" s="78">
        <v>0</v>
      </c>
      <c r="W239" s="92"/>
    </row>
    <row r="240" spans="2:23">
      <c r="B240" t="s">
        <v>3309</v>
      </c>
      <c r="C240" t="s">
        <v>2430</v>
      </c>
      <c r="D240" s="100">
        <v>6925</v>
      </c>
      <c r="E240"/>
      <c r="F240" t="s">
        <v>566</v>
      </c>
      <c r="G240" s="87">
        <v>43613</v>
      </c>
      <c r="H240" t="s">
        <v>149</v>
      </c>
      <c r="I240" s="77">
        <v>7.2</v>
      </c>
      <c r="J240" t="s">
        <v>683</v>
      </c>
      <c r="K240" t="s">
        <v>102</v>
      </c>
      <c r="L240" s="78">
        <v>2.52E-2</v>
      </c>
      <c r="M240" s="78">
        <v>3.27E-2</v>
      </c>
      <c r="N240" s="77">
        <v>16968.939999999999</v>
      </c>
      <c r="O240" s="77">
        <v>104.93</v>
      </c>
      <c r="P240" s="77">
        <v>17.805508742000001</v>
      </c>
      <c r="Q240" s="78">
        <v>4.0000000000000002E-4</v>
      </c>
      <c r="R240" s="78">
        <v>0</v>
      </c>
      <c r="W240" s="92"/>
    </row>
    <row r="241" spans="2:23">
      <c r="B241" t="s">
        <v>3309</v>
      </c>
      <c r="C241" t="s">
        <v>2430</v>
      </c>
      <c r="D241" s="100">
        <v>70481</v>
      </c>
      <c r="E241"/>
      <c r="F241" t="s">
        <v>566</v>
      </c>
      <c r="G241" s="87">
        <v>43657</v>
      </c>
      <c r="H241" t="s">
        <v>149</v>
      </c>
      <c r="I241" s="77">
        <v>7.12</v>
      </c>
      <c r="J241" t="s">
        <v>683</v>
      </c>
      <c r="K241" t="s">
        <v>102</v>
      </c>
      <c r="L241" s="78">
        <v>2.52E-2</v>
      </c>
      <c r="M241" s="78">
        <v>3.6700000000000003E-2</v>
      </c>
      <c r="N241" s="77">
        <v>16741.63</v>
      </c>
      <c r="O241" s="77">
        <v>101.34</v>
      </c>
      <c r="P241" s="77">
        <v>16.965967842000001</v>
      </c>
      <c r="Q241" s="78">
        <v>4.0000000000000002E-4</v>
      </c>
      <c r="R241" s="78">
        <v>0</v>
      </c>
      <c r="W241" s="92"/>
    </row>
    <row r="242" spans="2:23">
      <c r="B242" t="s">
        <v>3302</v>
      </c>
      <c r="C242" t="s">
        <v>2427</v>
      </c>
      <c r="D242" s="100">
        <v>75611</v>
      </c>
      <c r="E242"/>
      <c r="F242" t="s">
        <v>628</v>
      </c>
      <c r="G242" s="87">
        <v>43920</v>
      </c>
      <c r="H242" t="s">
        <v>149</v>
      </c>
      <c r="I242" s="77">
        <v>4.18</v>
      </c>
      <c r="J242" t="s">
        <v>132</v>
      </c>
      <c r="K242" t="s">
        <v>102</v>
      </c>
      <c r="L242" s="78">
        <v>4.8899999999999999E-2</v>
      </c>
      <c r="M242" s="78">
        <v>5.8700000000000002E-2</v>
      </c>
      <c r="N242" s="77">
        <v>257412.46</v>
      </c>
      <c r="O242" s="77">
        <v>97.45</v>
      </c>
      <c r="P242" s="77">
        <v>250.84844226999999</v>
      </c>
      <c r="Q242" s="78">
        <v>5.7999999999999996E-3</v>
      </c>
      <c r="R242" s="78">
        <v>5.9999999999999995E-4</v>
      </c>
      <c r="W242" s="92"/>
    </row>
    <row r="243" spans="2:23">
      <c r="B243" t="s">
        <v>3302</v>
      </c>
      <c r="C243" t="s">
        <v>2427</v>
      </c>
      <c r="D243" s="100">
        <v>8991</v>
      </c>
      <c r="E243"/>
      <c r="F243" t="s">
        <v>628</v>
      </c>
      <c r="G243" s="87">
        <v>44636</v>
      </c>
      <c r="H243" t="s">
        <v>149</v>
      </c>
      <c r="I243" s="77">
        <v>4.49</v>
      </c>
      <c r="J243" t="s">
        <v>132</v>
      </c>
      <c r="K243" t="s">
        <v>102</v>
      </c>
      <c r="L243" s="78">
        <v>4.2799999999999998E-2</v>
      </c>
      <c r="M243" s="78">
        <v>7.5800000000000006E-2</v>
      </c>
      <c r="N243" s="77">
        <v>234433.03</v>
      </c>
      <c r="O243" s="77">
        <v>87.77</v>
      </c>
      <c r="P243" s="77">
        <v>205.76187043100001</v>
      </c>
      <c r="Q243" s="78">
        <v>4.7999999999999996E-3</v>
      </c>
      <c r="R243" s="78">
        <v>5.0000000000000001E-4</v>
      </c>
      <c r="W243" s="92"/>
    </row>
    <row r="244" spans="2:23">
      <c r="B244" t="s">
        <v>3302</v>
      </c>
      <c r="C244" t="s">
        <v>2427</v>
      </c>
      <c r="D244" s="100">
        <v>9112</v>
      </c>
      <c r="E244"/>
      <c r="F244" t="s">
        <v>628</v>
      </c>
      <c r="G244" s="87">
        <v>44722</v>
      </c>
      <c r="H244" t="s">
        <v>149</v>
      </c>
      <c r="I244" s="77">
        <v>4.4400000000000004</v>
      </c>
      <c r="J244" t="s">
        <v>132</v>
      </c>
      <c r="K244" t="s">
        <v>102</v>
      </c>
      <c r="L244" s="78">
        <v>5.28E-2</v>
      </c>
      <c r="M244" s="78">
        <v>7.0999999999999994E-2</v>
      </c>
      <c r="N244" s="77">
        <v>375363.3</v>
      </c>
      <c r="O244" s="77">
        <v>93.99</v>
      </c>
      <c r="P244" s="77">
        <v>352.80396567000003</v>
      </c>
      <c r="Q244" s="78">
        <v>8.2000000000000007E-3</v>
      </c>
      <c r="R244" s="78">
        <v>8.0000000000000004E-4</v>
      </c>
      <c r="W244" s="92"/>
    </row>
    <row r="245" spans="2:23">
      <c r="B245" t="s">
        <v>3302</v>
      </c>
      <c r="C245" t="s">
        <v>2427</v>
      </c>
      <c r="D245" s="100">
        <v>9247</v>
      </c>
      <c r="E245"/>
      <c r="F245" t="s">
        <v>628</v>
      </c>
      <c r="G245" s="87">
        <v>44816</v>
      </c>
      <c r="H245" t="s">
        <v>149</v>
      </c>
      <c r="I245" s="77">
        <v>4.37</v>
      </c>
      <c r="J245" t="s">
        <v>132</v>
      </c>
      <c r="K245" t="s">
        <v>102</v>
      </c>
      <c r="L245" s="78">
        <v>5.6000000000000001E-2</v>
      </c>
      <c r="M245" s="78">
        <v>8.2199999999999995E-2</v>
      </c>
      <c r="N245" s="77">
        <v>464175.74</v>
      </c>
      <c r="O245" s="77">
        <v>91.23</v>
      </c>
      <c r="P245" s="77">
        <v>423.46752760200002</v>
      </c>
      <c r="Q245" s="78">
        <v>9.7999999999999997E-3</v>
      </c>
      <c r="R245" s="78">
        <v>1E-3</v>
      </c>
      <c r="W245" s="92"/>
    </row>
    <row r="246" spans="2:23">
      <c r="B246" t="s">
        <v>3302</v>
      </c>
      <c r="C246" t="s">
        <v>2427</v>
      </c>
      <c r="D246" s="100">
        <v>9486</v>
      </c>
      <c r="E246"/>
      <c r="F246" t="s">
        <v>628</v>
      </c>
      <c r="G246" s="87">
        <v>44976</v>
      </c>
      <c r="H246" t="s">
        <v>149</v>
      </c>
      <c r="I246" s="77">
        <v>4.3899999999999997</v>
      </c>
      <c r="J246" t="s">
        <v>132</v>
      </c>
      <c r="K246" t="s">
        <v>102</v>
      </c>
      <c r="L246" s="78">
        <v>6.2E-2</v>
      </c>
      <c r="M246" s="78">
        <v>6.7599999999999993E-2</v>
      </c>
      <c r="N246" s="77">
        <v>454058.09</v>
      </c>
      <c r="O246" s="77">
        <v>99.54</v>
      </c>
      <c r="P246" s="77">
        <v>451.969422786</v>
      </c>
      <c r="Q246" s="78">
        <v>1.04E-2</v>
      </c>
      <c r="R246" s="78">
        <v>1E-3</v>
      </c>
      <c r="W246" s="92"/>
    </row>
    <row r="247" spans="2:23">
      <c r="B247" t="s">
        <v>3302</v>
      </c>
      <c r="C247" t="s">
        <v>2427</v>
      </c>
      <c r="D247" s="100">
        <v>9567</v>
      </c>
      <c r="E247"/>
      <c r="F247" t="s">
        <v>628</v>
      </c>
      <c r="G247" s="87">
        <v>45056</v>
      </c>
      <c r="H247" t="s">
        <v>149</v>
      </c>
      <c r="I247" s="77">
        <v>4.38</v>
      </c>
      <c r="J247" t="s">
        <v>132</v>
      </c>
      <c r="K247" t="s">
        <v>102</v>
      </c>
      <c r="L247" s="78">
        <v>6.3399999999999998E-2</v>
      </c>
      <c r="M247" s="78">
        <v>6.7799999999999999E-2</v>
      </c>
      <c r="N247" s="77">
        <v>492896.09</v>
      </c>
      <c r="O247" s="77">
        <v>100.08</v>
      </c>
      <c r="P247" s="77">
        <v>493.29040687200001</v>
      </c>
      <c r="Q247" s="78">
        <v>1.14E-2</v>
      </c>
      <c r="R247" s="78">
        <v>1.1000000000000001E-3</v>
      </c>
      <c r="W247" s="92"/>
    </row>
    <row r="248" spans="2:23">
      <c r="B248" t="s">
        <v>3302</v>
      </c>
      <c r="C248" t="s">
        <v>2427</v>
      </c>
      <c r="D248" s="100">
        <v>7894</v>
      </c>
      <c r="E248"/>
      <c r="F248" t="s">
        <v>628</v>
      </c>
      <c r="G248" s="87">
        <v>44068</v>
      </c>
      <c r="H248" t="s">
        <v>149</v>
      </c>
      <c r="I248" s="77">
        <v>4.13</v>
      </c>
      <c r="J248" t="s">
        <v>132</v>
      </c>
      <c r="K248" t="s">
        <v>102</v>
      </c>
      <c r="L248" s="78">
        <v>4.5100000000000001E-2</v>
      </c>
      <c r="M248" s="78">
        <v>6.8900000000000003E-2</v>
      </c>
      <c r="N248" s="77">
        <v>319017.18</v>
      </c>
      <c r="O248" s="77">
        <v>92.06</v>
      </c>
      <c r="P248" s="77">
        <v>293.68721590799998</v>
      </c>
      <c r="Q248" s="78">
        <v>6.7999999999999996E-3</v>
      </c>
      <c r="R248" s="78">
        <v>6.9999999999999999E-4</v>
      </c>
      <c r="W248" s="92"/>
    </row>
    <row r="249" spans="2:23">
      <c r="B249" t="s">
        <v>3302</v>
      </c>
      <c r="C249" t="s">
        <v>2427</v>
      </c>
      <c r="D249" s="100">
        <v>80760</v>
      </c>
      <c r="E249"/>
      <c r="F249" t="s">
        <v>628</v>
      </c>
      <c r="G249" s="87">
        <v>44160</v>
      </c>
      <c r="H249" t="s">
        <v>149</v>
      </c>
      <c r="I249" s="77">
        <v>3.99</v>
      </c>
      <c r="J249" t="s">
        <v>132</v>
      </c>
      <c r="K249" t="s">
        <v>102</v>
      </c>
      <c r="L249" s="78">
        <v>4.5499999999999999E-2</v>
      </c>
      <c r="M249" s="78">
        <v>9.2899999999999996E-2</v>
      </c>
      <c r="N249" s="77">
        <v>293002.81</v>
      </c>
      <c r="O249" s="77">
        <v>84.27</v>
      </c>
      <c r="P249" s="77">
        <v>246.91346798699999</v>
      </c>
      <c r="Q249" s="78">
        <v>5.7000000000000002E-3</v>
      </c>
      <c r="R249" s="78">
        <v>5.9999999999999995E-4</v>
      </c>
      <c r="W249" s="92"/>
    </row>
    <row r="250" spans="2:23">
      <c r="B250" t="s">
        <v>3302</v>
      </c>
      <c r="C250" t="s">
        <v>2427</v>
      </c>
      <c r="D250" s="100">
        <v>9311</v>
      </c>
      <c r="E250"/>
      <c r="F250" t="s">
        <v>628</v>
      </c>
      <c r="G250" s="87">
        <v>44880</v>
      </c>
      <c r="H250" t="s">
        <v>149</v>
      </c>
      <c r="I250" s="77">
        <v>3.81</v>
      </c>
      <c r="J250" t="s">
        <v>132</v>
      </c>
      <c r="K250" t="s">
        <v>102</v>
      </c>
      <c r="L250" s="78">
        <v>7.2700000000000001E-2</v>
      </c>
      <c r="M250" s="78">
        <v>9.9000000000000005E-2</v>
      </c>
      <c r="N250" s="77">
        <v>259824.02</v>
      </c>
      <c r="O250" s="77">
        <v>93.02</v>
      </c>
      <c r="P250" s="77">
        <v>241.68830340400001</v>
      </c>
      <c r="Q250" s="78">
        <v>5.5999999999999999E-3</v>
      </c>
      <c r="R250" s="78">
        <v>5.9999999999999995E-4</v>
      </c>
      <c r="W250" s="92"/>
    </row>
    <row r="251" spans="2:23">
      <c r="B251" t="s">
        <v>3360</v>
      </c>
      <c r="C251" t="s">
        <v>2427</v>
      </c>
      <c r="D251" s="100">
        <v>8811</v>
      </c>
      <c r="E251"/>
      <c r="F251" t="s">
        <v>928</v>
      </c>
      <c r="G251" s="87">
        <v>44550</v>
      </c>
      <c r="H251" t="s">
        <v>1026</v>
      </c>
      <c r="I251" s="77">
        <v>4.88</v>
      </c>
      <c r="J251" t="s">
        <v>332</v>
      </c>
      <c r="K251" t="s">
        <v>102</v>
      </c>
      <c r="L251" s="78">
        <v>7.85E-2</v>
      </c>
      <c r="M251" s="78">
        <v>7.8899999999999998E-2</v>
      </c>
      <c r="N251" s="77">
        <v>393889.5</v>
      </c>
      <c r="O251" s="77">
        <v>102.61</v>
      </c>
      <c r="P251" s="77">
        <v>404.17001594999999</v>
      </c>
      <c r="Q251" s="78">
        <v>9.2999999999999992E-3</v>
      </c>
      <c r="R251" s="78">
        <v>8.9999999999999998E-4</v>
      </c>
      <c r="W251" s="92"/>
    </row>
    <row r="252" spans="2:23">
      <c r="B252" t="s">
        <v>3361</v>
      </c>
      <c r="C252" t="s">
        <v>2430</v>
      </c>
      <c r="D252" s="100">
        <v>455954</v>
      </c>
      <c r="E252"/>
      <c r="F252" t="s">
        <v>928</v>
      </c>
      <c r="G252" s="87">
        <v>42732</v>
      </c>
      <c r="H252" t="s">
        <v>1026</v>
      </c>
      <c r="I252" s="77">
        <v>2.0099999999999998</v>
      </c>
      <c r="J252" t="s">
        <v>127</v>
      </c>
      <c r="K252" t="s">
        <v>102</v>
      </c>
      <c r="L252" s="78">
        <v>2.1600000000000001E-2</v>
      </c>
      <c r="M252" s="78">
        <v>3.0300000000000001E-2</v>
      </c>
      <c r="N252" s="77">
        <v>68264.92</v>
      </c>
      <c r="O252" s="77">
        <v>110.78</v>
      </c>
      <c r="P252" s="77">
        <v>75.623878375999993</v>
      </c>
      <c r="Q252" s="78">
        <v>1.6999999999999999E-3</v>
      </c>
      <c r="R252" s="78">
        <v>2.0000000000000001E-4</v>
      </c>
      <c r="W252" s="92"/>
    </row>
    <row r="253" spans="2:23">
      <c r="B253" t="s">
        <v>3311</v>
      </c>
      <c r="C253" t="s">
        <v>2430</v>
      </c>
      <c r="D253" s="100">
        <v>9700</v>
      </c>
      <c r="E253"/>
      <c r="F253" t="s">
        <v>628</v>
      </c>
      <c r="G253" s="87">
        <v>45195</v>
      </c>
      <c r="H253" t="s">
        <v>149</v>
      </c>
      <c r="I253" s="77">
        <v>1.96</v>
      </c>
      <c r="J253" t="s">
        <v>127</v>
      </c>
      <c r="K253" t="s">
        <v>102</v>
      </c>
      <c r="L253" s="78">
        <v>6.7500000000000004E-2</v>
      </c>
      <c r="M253" s="78">
        <v>7.1599999999999997E-2</v>
      </c>
      <c r="N253" s="77">
        <v>35524.980000000003</v>
      </c>
      <c r="O253" s="77">
        <v>99.58</v>
      </c>
      <c r="P253" s="77">
        <v>35.375775083999997</v>
      </c>
      <c r="Q253" s="78">
        <v>8.0000000000000004E-4</v>
      </c>
      <c r="R253" s="78">
        <v>1E-4</v>
      </c>
      <c r="W253" s="92"/>
    </row>
    <row r="254" spans="2:23">
      <c r="B254" t="s">
        <v>3311</v>
      </c>
      <c r="C254" t="s">
        <v>2430</v>
      </c>
      <c r="D254" s="100">
        <v>9738</v>
      </c>
      <c r="E254"/>
      <c r="F254" t="s">
        <v>628</v>
      </c>
      <c r="G254" s="87">
        <v>45195</v>
      </c>
      <c r="H254" t="s">
        <v>149</v>
      </c>
      <c r="I254" s="77">
        <v>1.96</v>
      </c>
      <c r="J254" t="s">
        <v>127</v>
      </c>
      <c r="K254" t="s">
        <v>102</v>
      </c>
      <c r="L254" s="78">
        <v>6.7500000000000004E-2</v>
      </c>
      <c r="M254" s="78">
        <v>7.1599999999999997E-2</v>
      </c>
      <c r="N254" s="77">
        <v>13589.45</v>
      </c>
      <c r="O254" s="77">
        <v>99.85</v>
      </c>
      <c r="P254" s="77">
        <v>13.569065824999999</v>
      </c>
      <c r="Q254" s="78">
        <v>2.9999999999999997E-4</v>
      </c>
      <c r="R254" s="78">
        <v>0</v>
      </c>
      <c r="W254" s="92"/>
    </row>
    <row r="255" spans="2:23">
      <c r="B255" t="s">
        <v>3311</v>
      </c>
      <c r="C255" t="s">
        <v>2430</v>
      </c>
      <c r="D255" s="100">
        <v>9739</v>
      </c>
      <c r="E255"/>
      <c r="F255" t="s">
        <v>628</v>
      </c>
      <c r="G255" s="87">
        <v>45169</v>
      </c>
      <c r="H255" t="s">
        <v>149</v>
      </c>
      <c r="I255" s="77">
        <v>2.08</v>
      </c>
      <c r="J255" t="s">
        <v>127</v>
      </c>
      <c r="K255" t="s">
        <v>102</v>
      </c>
      <c r="L255" s="78">
        <v>6.9500000000000006E-2</v>
      </c>
      <c r="M255" s="78">
        <v>7.2499999999999995E-2</v>
      </c>
      <c r="N255" s="77">
        <v>88111.87</v>
      </c>
      <c r="O255" s="77">
        <v>99.79</v>
      </c>
      <c r="P255" s="77">
        <v>87.926835073000007</v>
      </c>
      <c r="Q255" s="78">
        <v>2E-3</v>
      </c>
      <c r="R255" s="78">
        <v>2.0000000000000001E-4</v>
      </c>
      <c r="W255" s="92"/>
    </row>
    <row r="256" spans="2:23">
      <c r="B256" t="s">
        <v>3311</v>
      </c>
      <c r="C256" t="s">
        <v>2430</v>
      </c>
      <c r="D256" s="100">
        <v>9791</v>
      </c>
      <c r="E256"/>
      <c r="F256" t="s">
        <v>628</v>
      </c>
      <c r="G256" s="87">
        <v>45195</v>
      </c>
      <c r="H256" t="s">
        <v>149</v>
      </c>
      <c r="I256" s="77">
        <v>2.08</v>
      </c>
      <c r="J256" t="s">
        <v>127</v>
      </c>
      <c r="K256" t="s">
        <v>102</v>
      </c>
      <c r="L256" s="78">
        <v>6.9500000000000006E-2</v>
      </c>
      <c r="M256" s="78">
        <v>7.2400000000000006E-2</v>
      </c>
      <c r="N256" s="77">
        <v>46455.85</v>
      </c>
      <c r="O256" s="77">
        <v>99.8</v>
      </c>
      <c r="P256" s="77">
        <v>46.362938300000003</v>
      </c>
      <c r="Q256" s="78">
        <v>1.1000000000000001E-3</v>
      </c>
      <c r="R256" s="78">
        <v>1E-4</v>
      </c>
      <c r="W256" s="92"/>
    </row>
    <row r="257" spans="2:23">
      <c r="B257" t="s">
        <v>3311</v>
      </c>
      <c r="C257" t="s">
        <v>2430</v>
      </c>
      <c r="D257" s="100">
        <v>9790</v>
      </c>
      <c r="E257"/>
      <c r="F257" t="s">
        <v>628</v>
      </c>
      <c r="G257" s="87">
        <v>45195</v>
      </c>
      <c r="H257" t="s">
        <v>149</v>
      </c>
      <c r="I257" s="77">
        <v>1.96</v>
      </c>
      <c r="J257" t="s">
        <v>127</v>
      </c>
      <c r="K257" t="s">
        <v>102</v>
      </c>
      <c r="L257" s="78">
        <v>6.7500000000000004E-2</v>
      </c>
      <c r="M257" s="78">
        <v>7.1599999999999997E-2</v>
      </c>
      <c r="N257" s="77">
        <v>26132.720000000001</v>
      </c>
      <c r="O257" s="77">
        <v>99.58</v>
      </c>
      <c r="P257" s="77">
        <v>26.022962576000001</v>
      </c>
      <c r="Q257" s="78">
        <v>5.9999999999999995E-4</v>
      </c>
      <c r="R257" s="78">
        <v>1E-4</v>
      </c>
      <c r="W257" s="92"/>
    </row>
    <row r="258" spans="2:23">
      <c r="B258" t="s">
        <v>3311</v>
      </c>
      <c r="C258" t="s">
        <v>2430</v>
      </c>
      <c r="D258" s="100">
        <v>9199</v>
      </c>
      <c r="E258"/>
      <c r="F258" t="s">
        <v>628</v>
      </c>
      <c r="G258" s="87">
        <v>45195</v>
      </c>
      <c r="H258" t="s">
        <v>149</v>
      </c>
      <c r="I258" s="77">
        <v>1.96</v>
      </c>
      <c r="J258" t="s">
        <v>127</v>
      </c>
      <c r="K258" t="s">
        <v>102</v>
      </c>
      <c r="L258" s="78">
        <v>8.3500000000000005E-2</v>
      </c>
      <c r="M258" s="78">
        <v>7.1599999999999997E-2</v>
      </c>
      <c r="N258" s="77">
        <v>133122.97</v>
      </c>
      <c r="O258" s="77">
        <v>99.58</v>
      </c>
      <c r="P258" s="77">
        <v>132.563853526</v>
      </c>
      <c r="Q258" s="78">
        <v>3.0999999999999999E-3</v>
      </c>
      <c r="R258" s="78">
        <v>2.9999999999999997E-4</v>
      </c>
      <c r="W258" s="92"/>
    </row>
    <row r="259" spans="2:23">
      <c r="B259" t="s">
        <v>3311</v>
      </c>
      <c r="C259" t="s">
        <v>2430</v>
      </c>
      <c r="D259" s="100">
        <v>8814</v>
      </c>
      <c r="E259"/>
      <c r="F259" t="s">
        <v>628</v>
      </c>
      <c r="G259" s="87">
        <v>45195</v>
      </c>
      <c r="H259" t="s">
        <v>149</v>
      </c>
      <c r="I259" s="77">
        <v>1.96</v>
      </c>
      <c r="J259" t="s">
        <v>127</v>
      </c>
      <c r="K259" t="s">
        <v>102</v>
      </c>
      <c r="L259" s="78">
        <v>7.5300000000000006E-2</v>
      </c>
      <c r="M259" s="78">
        <v>7.1599999999999997E-2</v>
      </c>
      <c r="N259" s="77">
        <v>63227.519999999997</v>
      </c>
      <c r="O259" s="77">
        <v>99.58</v>
      </c>
      <c r="P259" s="77">
        <v>62.961964416000001</v>
      </c>
      <c r="Q259" s="78">
        <v>1.5E-3</v>
      </c>
      <c r="R259" s="78">
        <v>1E-4</v>
      </c>
      <c r="W259" s="92"/>
    </row>
    <row r="260" spans="2:23">
      <c r="B260" t="s">
        <v>3311</v>
      </c>
      <c r="C260" t="s">
        <v>2430</v>
      </c>
      <c r="D260" s="100">
        <v>8776</v>
      </c>
      <c r="E260"/>
      <c r="F260" t="s">
        <v>628</v>
      </c>
      <c r="G260" s="87">
        <v>45195</v>
      </c>
      <c r="H260" t="s">
        <v>149</v>
      </c>
      <c r="I260" s="77">
        <v>1.96</v>
      </c>
      <c r="J260" t="s">
        <v>127</v>
      </c>
      <c r="K260" t="s">
        <v>102</v>
      </c>
      <c r="L260" s="78">
        <v>7.1499999999999994E-2</v>
      </c>
      <c r="M260" s="78">
        <v>7.1599999999999997E-2</v>
      </c>
      <c r="N260" s="77">
        <v>232560.64000000001</v>
      </c>
      <c r="O260" s="77">
        <v>99.58</v>
      </c>
      <c r="P260" s="77">
        <v>231.58388531200001</v>
      </c>
      <c r="Q260" s="78">
        <v>5.4000000000000003E-3</v>
      </c>
      <c r="R260" s="78">
        <v>5.0000000000000001E-4</v>
      </c>
      <c r="W260" s="92"/>
    </row>
    <row r="261" spans="2:23">
      <c r="B261" t="s">
        <v>3311</v>
      </c>
      <c r="C261" t="s">
        <v>2430</v>
      </c>
      <c r="D261" s="100">
        <v>90031</v>
      </c>
      <c r="E261"/>
      <c r="F261" t="s">
        <v>628</v>
      </c>
      <c r="G261" s="87">
        <v>45195</v>
      </c>
      <c r="H261" t="s">
        <v>149</v>
      </c>
      <c r="I261" s="77">
        <v>1.96</v>
      </c>
      <c r="J261" t="s">
        <v>127</v>
      </c>
      <c r="K261" t="s">
        <v>102</v>
      </c>
      <c r="L261" s="78">
        <v>7.7499999999999999E-2</v>
      </c>
      <c r="M261" s="78">
        <v>7.1599999999999997E-2</v>
      </c>
      <c r="N261" s="77">
        <v>90857.46</v>
      </c>
      <c r="O261" s="77">
        <v>99.58</v>
      </c>
      <c r="P261" s="77">
        <v>90.475858668000001</v>
      </c>
      <c r="Q261" s="78">
        <v>2.0999999999999999E-3</v>
      </c>
      <c r="R261" s="78">
        <v>2.0000000000000001E-4</v>
      </c>
      <c r="W261" s="92"/>
    </row>
    <row r="262" spans="2:23">
      <c r="B262" t="s">
        <v>3311</v>
      </c>
      <c r="C262" t="s">
        <v>2430</v>
      </c>
      <c r="D262" s="100">
        <v>9096</v>
      </c>
      <c r="E262"/>
      <c r="F262" t="s">
        <v>628</v>
      </c>
      <c r="G262" s="87">
        <v>45195</v>
      </c>
      <c r="H262" t="s">
        <v>149</v>
      </c>
      <c r="I262" s="77">
        <v>1.96</v>
      </c>
      <c r="J262" t="s">
        <v>127</v>
      </c>
      <c r="K262" t="s">
        <v>102</v>
      </c>
      <c r="L262" s="78">
        <v>8.3500000000000005E-2</v>
      </c>
      <c r="M262" s="78">
        <v>7.1599999999999997E-2</v>
      </c>
      <c r="N262" s="77">
        <v>91982.63</v>
      </c>
      <c r="O262" s="77">
        <v>99.58</v>
      </c>
      <c r="P262" s="77">
        <v>91.596302953999995</v>
      </c>
      <c r="Q262" s="78">
        <v>2.0999999999999999E-3</v>
      </c>
      <c r="R262" s="78">
        <v>2.0000000000000001E-4</v>
      </c>
      <c r="W262" s="92"/>
    </row>
    <row r="263" spans="2:23">
      <c r="B263" t="s">
        <v>3311</v>
      </c>
      <c r="C263" t="s">
        <v>2430</v>
      </c>
      <c r="D263" s="100">
        <v>9127</v>
      </c>
      <c r="E263"/>
      <c r="F263" t="s">
        <v>628</v>
      </c>
      <c r="G263" s="87">
        <v>45195</v>
      </c>
      <c r="H263" t="s">
        <v>149</v>
      </c>
      <c r="I263" s="77">
        <v>1.96</v>
      </c>
      <c r="J263" t="s">
        <v>127</v>
      </c>
      <c r="K263" t="s">
        <v>102</v>
      </c>
      <c r="L263" s="78">
        <v>8.3500000000000005E-2</v>
      </c>
      <c r="M263" s="78">
        <v>7.1599999999999997E-2</v>
      </c>
      <c r="N263" s="77">
        <v>53955.18</v>
      </c>
      <c r="O263" s="77">
        <v>99.58</v>
      </c>
      <c r="P263" s="77">
        <v>53.728568244000002</v>
      </c>
      <c r="Q263" s="78">
        <v>1.1999999999999999E-3</v>
      </c>
      <c r="R263" s="78">
        <v>1E-4</v>
      </c>
      <c r="W263" s="92"/>
    </row>
    <row r="264" spans="2:23">
      <c r="B264" t="s">
        <v>3311</v>
      </c>
      <c r="C264" t="s">
        <v>2430</v>
      </c>
      <c r="D264" s="100">
        <v>9255</v>
      </c>
      <c r="E264"/>
      <c r="F264" t="s">
        <v>628</v>
      </c>
      <c r="G264" s="87">
        <v>45195</v>
      </c>
      <c r="H264" t="s">
        <v>149</v>
      </c>
      <c r="I264" s="77">
        <v>1.96</v>
      </c>
      <c r="J264" t="s">
        <v>127</v>
      </c>
      <c r="K264" t="s">
        <v>102</v>
      </c>
      <c r="L264" s="78">
        <v>8.3500000000000005E-2</v>
      </c>
      <c r="M264" s="78">
        <v>7.1599999999999997E-2</v>
      </c>
      <c r="N264" s="77">
        <v>86038.68</v>
      </c>
      <c r="O264" s="77">
        <v>99.58</v>
      </c>
      <c r="P264" s="77">
        <v>85.677317544000005</v>
      </c>
      <c r="Q264" s="78">
        <v>2E-3</v>
      </c>
      <c r="R264" s="78">
        <v>2.0000000000000001E-4</v>
      </c>
      <c r="W264" s="92"/>
    </row>
    <row r="265" spans="2:23">
      <c r="B265" t="s">
        <v>3311</v>
      </c>
      <c r="C265" t="s">
        <v>2430</v>
      </c>
      <c r="D265" s="100">
        <v>9287</v>
      </c>
      <c r="E265"/>
      <c r="F265" t="s">
        <v>628</v>
      </c>
      <c r="G265" s="87">
        <v>45195</v>
      </c>
      <c r="H265" t="s">
        <v>149</v>
      </c>
      <c r="I265" s="77">
        <v>1.96</v>
      </c>
      <c r="J265" t="s">
        <v>127</v>
      </c>
      <c r="K265" t="s">
        <v>102</v>
      </c>
      <c r="L265" s="78">
        <v>8.3500000000000005E-2</v>
      </c>
      <c r="M265" s="78">
        <v>7.1599999999999997E-2</v>
      </c>
      <c r="N265" s="77">
        <v>46475.77</v>
      </c>
      <c r="O265" s="77">
        <v>99.58</v>
      </c>
      <c r="P265" s="77">
        <v>46.280571766000001</v>
      </c>
      <c r="Q265" s="78">
        <v>1.1000000000000001E-3</v>
      </c>
      <c r="R265" s="78">
        <v>1E-4</v>
      </c>
      <c r="W265" s="92"/>
    </row>
    <row r="266" spans="2:23">
      <c r="B266" t="s">
        <v>3311</v>
      </c>
      <c r="C266" t="s">
        <v>2430</v>
      </c>
      <c r="D266" s="100">
        <v>9339</v>
      </c>
      <c r="E266"/>
      <c r="F266" t="s">
        <v>628</v>
      </c>
      <c r="G266" s="87">
        <v>45195</v>
      </c>
      <c r="H266" t="s">
        <v>149</v>
      </c>
      <c r="I266" s="77">
        <v>1.96</v>
      </c>
      <c r="J266" t="s">
        <v>127</v>
      </c>
      <c r="K266" t="s">
        <v>102</v>
      </c>
      <c r="L266" s="78">
        <v>8.3500000000000005E-2</v>
      </c>
      <c r="M266" s="78">
        <v>7.1599999999999997E-2</v>
      </c>
      <c r="N266" s="77">
        <v>64448.03</v>
      </c>
      <c r="O266" s="77">
        <v>99.58</v>
      </c>
      <c r="P266" s="77">
        <v>64.177348273999996</v>
      </c>
      <c r="Q266" s="78">
        <v>1.5E-3</v>
      </c>
      <c r="R266" s="78">
        <v>1E-4</v>
      </c>
      <c r="W266" s="92"/>
    </row>
    <row r="267" spans="2:23">
      <c r="B267" t="s">
        <v>3311</v>
      </c>
      <c r="C267" t="s">
        <v>2430</v>
      </c>
      <c r="D267" s="100">
        <v>93881</v>
      </c>
      <c r="E267"/>
      <c r="F267" t="s">
        <v>628</v>
      </c>
      <c r="G267" s="87">
        <v>45195</v>
      </c>
      <c r="H267" t="s">
        <v>149</v>
      </c>
      <c r="I267" s="77">
        <v>1.96</v>
      </c>
      <c r="J267" t="s">
        <v>127</v>
      </c>
      <c r="K267" t="s">
        <v>102</v>
      </c>
      <c r="L267" s="78">
        <v>8.3500000000000005E-2</v>
      </c>
      <c r="M267" s="78">
        <v>7.1599999999999997E-2</v>
      </c>
      <c r="N267" s="77">
        <v>120660.07</v>
      </c>
      <c r="O267" s="77">
        <v>99.58</v>
      </c>
      <c r="P267" s="77">
        <v>120.153297706</v>
      </c>
      <c r="Q267" s="78">
        <v>2.8E-3</v>
      </c>
      <c r="R267" s="78">
        <v>2.9999999999999997E-4</v>
      </c>
      <c r="W267" s="92"/>
    </row>
    <row r="268" spans="2:23">
      <c r="B268" t="s">
        <v>3311</v>
      </c>
      <c r="C268" t="s">
        <v>2430</v>
      </c>
      <c r="D268" s="100">
        <v>9455</v>
      </c>
      <c r="E268"/>
      <c r="F268" t="s">
        <v>628</v>
      </c>
      <c r="G268" s="87">
        <v>45195</v>
      </c>
      <c r="H268" t="s">
        <v>149</v>
      </c>
      <c r="I268" s="77">
        <v>1.96</v>
      </c>
      <c r="J268" t="s">
        <v>127</v>
      </c>
      <c r="K268" t="s">
        <v>102</v>
      </c>
      <c r="L268" s="78">
        <v>8.3500000000000005E-2</v>
      </c>
      <c r="M268" s="78">
        <v>7.1599999999999997E-2</v>
      </c>
      <c r="N268" s="77">
        <v>87689.18</v>
      </c>
      <c r="O268" s="77">
        <v>99.58</v>
      </c>
      <c r="P268" s="77">
        <v>87.320885443999998</v>
      </c>
      <c r="Q268" s="78">
        <v>2E-3</v>
      </c>
      <c r="R268" s="78">
        <v>2.0000000000000001E-4</v>
      </c>
      <c r="W268" s="92"/>
    </row>
    <row r="269" spans="2:23">
      <c r="B269" t="s">
        <v>3311</v>
      </c>
      <c r="C269" t="s">
        <v>2430</v>
      </c>
      <c r="D269" s="100">
        <v>9553</v>
      </c>
      <c r="E269"/>
      <c r="F269" t="s">
        <v>628</v>
      </c>
      <c r="G269" s="87">
        <v>45195</v>
      </c>
      <c r="H269" t="s">
        <v>149</v>
      </c>
      <c r="I269" s="77">
        <v>1.96</v>
      </c>
      <c r="J269" t="s">
        <v>127</v>
      </c>
      <c r="K269" t="s">
        <v>102</v>
      </c>
      <c r="L269" s="78">
        <v>8.3500000000000005E-2</v>
      </c>
      <c r="M269" s="78">
        <v>7.1599999999999997E-2</v>
      </c>
      <c r="N269" s="77">
        <v>61539.82</v>
      </c>
      <c r="O269" s="77">
        <v>99.58</v>
      </c>
      <c r="P269" s="77">
        <v>61.281352755999997</v>
      </c>
      <c r="Q269" s="78">
        <v>1.4E-3</v>
      </c>
      <c r="R269" s="78">
        <v>1E-4</v>
      </c>
      <c r="W269" s="92"/>
    </row>
    <row r="270" spans="2:23">
      <c r="B270" t="s">
        <v>3311</v>
      </c>
      <c r="C270" t="s">
        <v>2430</v>
      </c>
      <c r="D270" s="100">
        <v>95930</v>
      </c>
      <c r="E270"/>
      <c r="F270" t="s">
        <v>628</v>
      </c>
      <c r="G270" s="87">
        <v>45195</v>
      </c>
      <c r="H270" t="s">
        <v>149</v>
      </c>
      <c r="I270" s="77">
        <v>1.96</v>
      </c>
      <c r="J270" t="s">
        <v>127</v>
      </c>
      <c r="K270" t="s">
        <v>102</v>
      </c>
      <c r="L270" s="78">
        <v>8.3500000000000005E-2</v>
      </c>
      <c r="M270" s="78">
        <v>7.1599999999999997E-2</v>
      </c>
      <c r="N270" s="77">
        <v>93225.98</v>
      </c>
      <c r="O270" s="77">
        <v>99.58</v>
      </c>
      <c r="P270" s="77">
        <v>92.834430884</v>
      </c>
      <c r="Q270" s="78">
        <v>2.0999999999999999E-3</v>
      </c>
      <c r="R270" s="78">
        <v>2.0000000000000001E-4</v>
      </c>
      <c r="W270" s="92"/>
    </row>
    <row r="271" spans="2:23">
      <c r="B271" t="s">
        <v>3311</v>
      </c>
      <c r="C271" t="s">
        <v>2430</v>
      </c>
      <c r="D271" s="100">
        <v>9632</v>
      </c>
      <c r="E271"/>
      <c r="F271" t="s">
        <v>628</v>
      </c>
      <c r="G271" s="87">
        <v>45195</v>
      </c>
      <c r="H271" t="s">
        <v>149</v>
      </c>
      <c r="I271" s="77">
        <v>1.96</v>
      </c>
      <c r="J271" t="s">
        <v>127</v>
      </c>
      <c r="K271" t="s">
        <v>102</v>
      </c>
      <c r="L271" s="78">
        <v>6.7500000000000004E-2</v>
      </c>
      <c r="M271" s="78">
        <v>7.1599999999999997E-2</v>
      </c>
      <c r="N271" s="77">
        <v>75137.14</v>
      </c>
      <c r="O271" s="77">
        <v>99.58</v>
      </c>
      <c r="P271" s="77">
        <v>74.821564011999996</v>
      </c>
      <c r="Q271" s="78">
        <v>1.6999999999999999E-3</v>
      </c>
      <c r="R271" s="78">
        <v>2.0000000000000001E-4</v>
      </c>
      <c r="W271" s="92"/>
    </row>
    <row r="272" spans="2:23">
      <c r="B272" s="83" t="s">
        <v>3362</v>
      </c>
      <c r="C272" t="s">
        <v>2427</v>
      </c>
      <c r="D272" s="100">
        <v>4647</v>
      </c>
      <c r="E272"/>
      <c r="F272" t="s">
        <v>660</v>
      </c>
      <c r="G272" s="87">
        <v>42372</v>
      </c>
      <c r="H272" t="s">
        <v>149</v>
      </c>
      <c r="I272" s="77">
        <v>9.6199999999999992</v>
      </c>
      <c r="J272" t="s">
        <v>127</v>
      </c>
      <c r="K272" t="s">
        <v>102</v>
      </c>
      <c r="L272" s="78">
        <v>6.7000000000000004E-2</v>
      </c>
      <c r="M272" s="78">
        <v>3.4000000000000002E-2</v>
      </c>
      <c r="N272" s="77">
        <v>99653.5</v>
      </c>
      <c r="O272" s="77">
        <v>153.57</v>
      </c>
      <c r="P272" s="77">
        <v>153.03787994999999</v>
      </c>
      <c r="Q272" s="78">
        <v>3.5000000000000001E-3</v>
      </c>
      <c r="R272" s="78">
        <v>4.0000000000000002E-4</v>
      </c>
      <c r="W272" s="92"/>
    </row>
    <row r="273" spans="2:23">
      <c r="B273" t="s">
        <v>3308</v>
      </c>
      <c r="C273" t="s">
        <v>2430</v>
      </c>
      <c r="D273" s="100">
        <v>9280</v>
      </c>
      <c r="E273"/>
      <c r="F273" t="s">
        <v>660</v>
      </c>
      <c r="G273" s="87">
        <v>44858</v>
      </c>
      <c r="H273" t="s">
        <v>149</v>
      </c>
      <c r="I273" s="77">
        <v>5.65</v>
      </c>
      <c r="J273" t="s">
        <v>683</v>
      </c>
      <c r="K273" t="s">
        <v>102</v>
      </c>
      <c r="L273" s="78">
        <v>3.49E-2</v>
      </c>
      <c r="M273" s="78">
        <v>4.5400000000000003E-2</v>
      </c>
      <c r="N273" s="77">
        <v>10094.15</v>
      </c>
      <c r="O273" s="77">
        <v>98.34</v>
      </c>
      <c r="P273" s="77">
        <v>9.9265871099999998</v>
      </c>
      <c r="Q273" s="78">
        <v>2.0000000000000001E-4</v>
      </c>
      <c r="R273" s="78">
        <v>0</v>
      </c>
      <c r="W273" s="92"/>
    </row>
    <row r="274" spans="2:23">
      <c r="B274" t="s">
        <v>3308</v>
      </c>
      <c r="C274" t="s">
        <v>2430</v>
      </c>
      <c r="D274" s="100">
        <v>9281</v>
      </c>
      <c r="E274"/>
      <c r="F274" t="s">
        <v>660</v>
      </c>
      <c r="G274" s="87">
        <v>44858</v>
      </c>
      <c r="H274" t="s">
        <v>149</v>
      </c>
      <c r="I274" s="77">
        <v>5.68</v>
      </c>
      <c r="J274" t="s">
        <v>683</v>
      </c>
      <c r="K274" t="s">
        <v>102</v>
      </c>
      <c r="L274" s="78">
        <v>3.49E-2</v>
      </c>
      <c r="M274" s="78">
        <v>4.53E-2</v>
      </c>
      <c r="N274" s="77">
        <v>8357.4599999999991</v>
      </c>
      <c r="O274" s="77">
        <v>98.33</v>
      </c>
      <c r="P274" s="77">
        <v>8.2178904179999996</v>
      </c>
      <c r="Q274" s="78">
        <v>2.0000000000000001E-4</v>
      </c>
      <c r="R274" s="78">
        <v>0</v>
      </c>
      <c r="W274" s="92"/>
    </row>
    <row r="275" spans="2:23">
      <c r="B275" t="s">
        <v>3308</v>
      </c>
      <c r="C275" t="s">
        <v>2430</v>
      </c>
      <c r="D275" s="100">
        <v>9277</v>
      </c>
      <c r="E275"/>
      <c r="F275" t="s">
        <v>660</v>
      </c>
      <c r="G275" s="87">
        <v>44858</v>
      </c>
      <c r="H275" t="s">
        <v>149</v>
      </c>
      <c r="I275" s="77">
        <v>5.57</v>
      </c>
      <c r="J275" t="s">
        <v>683</v>
      </c>
      <c r="K275" t="s">
        <v>102</v>
      </c>
      <c r="L275" s="78">
        <v>3.49E-2</v>
      </c>
      <c r="M275" s="78">
        <v>4.5499999999999999E-2</v>
      </c>
      <c r="N275" s="77">
        <v>10452.42</v>
      </c>
      <c r="O275" s="77">
        <v>98.35</v>
      </c>
      <c r="P275" s="77">
        <v>10.27995507</v>
      </c>
      <c r="Q275" s="78">
        <v>2.0000000000000001E-4</v>
      </c>
      <c r="R275" s="78">
        <v>0</v>
      </c>
      <c r="W275" s="92"/>
    </row>
    <row r="276" spans="2:23">
      <c r="B276" t="s">
        <v>3308</v>
      </c>
      <c r="C276" t="s">
        <v>2430</v>
      </c>
      <c r="D276" s="100">
        <v>9278</v>
      </c>
      <c r="E276"/>
      <c r="F276" t="s">
        <v>660</v>
      </c>
      <c r="G276" s="87">
        <v>44858</v>
      </c>
      <c r="H276" t="s">
        <v>149</v>
      </c>
      <c r="I276" s="77">
        <v>5.6</v>
      </c>
      <c r="J276" t="s">
        <v>683</v>
      </c>
      <c r="K276" t="s">
        <v>102</v>
      </c>
      <c r="L276" s="78">
        <v>3.49E-2</v>
      </c>
      <c r="M276" s="78">
        <v>4.5400000000000003E-2</v>
      </c>
      <c r="N276" s="77">
        <v>12718.13</v>
      </c>
      <c r="O276" s="77">
        <v>98.35</v>
      </c>
      <c r="P276" s="77">
        <v>12.508280855000001</v>
      </c>
      <c r="Q276" s="78">
        <v>2.9999999999999997E-4</v>
      </c>
      <c r="R276" s="78">
        <v>0</v>
      </c>
      <c r="W276" s="92"/>
    </row>
    <row r="277" spans="2:23">
      <c r="B277" t="s">
        <v>3308</v>
      </c>
      <c r="C277" t="s">
        <v>2430</v>
      </c>
      <c r="D277" s="100">
        <v>9279</v>
      </c>
      <c r="E277"/>
      <c r="F277" t="s">
        <v>660</v>
      </c>
      <c r="G277" s="87">
        <v>44858</v>
      </c>
      <c r="H277" t="s">
        <v>149</v>
      </c>
      <c r="I277" s="77">
        <v>5.77</v>
      </c>
      <c r="J277" t="s">
        <v>683</v>
      </c>
      <c r="K277" t="s">
        <v>102</v>
      </c>
      <c r="L277" s="78">
        <v>3.49E-2</v>
      </c>
      <c r="M277" s="78">
        <v>4.5199999999999997E-2</v>
      </c>
      <c r="N277" s="77">
        <v>7564.59</v>
      </c>
      <c r="O277" s="77">
        <v>98.32</v>
      </c>
      <c r="P277" s="77">
        <v>7.4375048880000003</v>
      </c>
      <c r="Q277" s="78">
        <v>2.0000000000000001E-4</v>
      </c>
      <c r="R277" s="78">
        <v>0</v>
      </c>
      <c r="W277" s="92"/>
    </row>
    <row r="278" spans="2:23">
      <c r="B278" t="s">
        <v>3310</v>
      </c>
      <c r="C278" t="s">
        <v>2427</v>
      </c>
      <c r="D278" s="100">
        <v>9637</v>
      </c>
      <c r="E278"/>
      <c r="F278" t="s">
        <v>660</v>
      </c>
      <c r="G278" s="87">
        <v>45104</v>
      </c>
      <c r="H278" t="s">
        <v>149</v>
      </c>
      <c r="I278" s="77">
        <v>2.4900000000000002</v>
      </c>
      <c r="J278" t="s">
        <v>332</v>
      </c>
      <c r="K278" t="s">
        <v>102</v>
      </c>
      <c r="L278" s="78">
        <v>5.2200000000000003E-2</v>
      </c>
      <c r="M278" s="78">
        <v>6.0600000000000001E-2</v>
      </c>
      <c r="N278" s="77">
        <v>81457.899999999994</v>
      </c>
      <c r="O278" s="77">
        <v>100.32</v>
      </c>
      <c r="P278" s="77">
        <v>81.718565280000007</v>
      </c>
      <c r="Q278" s="78">
        <v>1.9E-3</v>
      </c>
      <c r="R278" s="78">
        <v>2.0000000000000001E-4</v>
      </c>
      <c r="W278" s="92"/>
    </row>
    <row r="279" spans="2:23">
      <c r="B279" t="s">
        <v>3314</v>
      </c>
      <c r="C279" t="s">
        <v>2427</v>
      </c>
      <c r="D279" s="100">
        <v>9577</v>
      </c>
      <c r="E279"/>
      <c r="F279" t="s">
        <v>660</v>
      </c>
      <c r="G279" s="87">
        <v>45063</v>
      </c>
      <c r="H279" t="s">
        <v>149</v>
      </c>
      <c r="I279" s="77">
        <v>3.58</v>
      </c>
      <c r="J279" t="s">
        <v>332</v>
      </c>
      <c r="K279" t="s">
        <v>102</v>
      </c>
      <c r="L279" s="78">
        <v>4.4299999999999999E-2</v>
      </c>
      <c r="M279" s="78">
        <v>4.53E-2</v>
      </c>
      <c r="N279" s="77">
        <v>122186.85</v>
      </c>
      <c r="O279" s="77">
        <v>101.37</v>
      </c>
      <c r="P279" s="77">
        <v>123.86080984500001</v>
      </c>
      <c r="Q279" s="78">
        <v>2.8999999999999998E-3</v>
      </c>
      <c r="R279" s="78">
        <v>2.9999999999999997E-4</v>
      </c>
      <c r="W279" s="92"/>
    </row>
    <row r="280" spans="2:23">
      <c r="B280" t="s">
        <v>3363</v>
      </c>
      <c r="C280" t="s">
        <v>2430</v>
      </c>
      <c r="D280" s="100">
        <v>508309</v>
      </c>
      <c r="E280"/>
      <c r="F280" t="s">
        <v>905</v>
      </c>
      <c r="G280" s="87">
        <v>43185</v>
      </c>
      <c r="H280" t="s">
        <v>2640</v>
      </c>
      <c r="I280" s="77">
        <v>3.8</v>
      </c>
      <c r="J280" t="s">
        <v>912</v>
      </c>
      <c r="K280" t="s">
        <v>116</v>
      </c>
      <c r="L280" s="78">
        <v>4.2200000000000001E-2</v>
      </c>
      <c r="M280" s="78">
        <v>7.9600000000000004E-2</v>
      </c>
      <c r="N280" s="77">
        <v>48941.64</v>
      </c>
      <c r="O280" s="77">
        <v>88.15</v>
      </c>
      <c r="P280" s="77">
        <v>123.19213993712999</v>
      </c>
      <c r="Q280" s="78">
        <v>2.8E-3</v>
      </c>
      <c r="R280" s="78">
        <v>2.9999999999999997E-4</v>
      </c>
      <c r="W280" s="92"/>
    </row>
    <row r="281" spans="2:23">
      <c r="B281" t="s">
        <v>3365</v>
      </c>
      <c r="C281" t="s">
        <v>2430</v>
      </c>
      <c r="D281" s="100">
        <v>6826</v>
      </c>
      <c r="E281"/>
      <c r="F281" t="s">
        <v>3385</v>
      </c>
      <c r="G281" s="87">
        <v>43550</v>
      </c>
      <c r="H281" t="s">
        <v>209</v>
      </c>
      <c r="I281" s="77">
        <v>1.93</v>
      </c>
      <c r="J281" t="s">
        <v>912</v>
      </c>
      <c r="K281" t="s">
        <v>106</v>
      </c>
      <c r="L281" s="78">
        <v>8.4199999999999997E-2</v>
      </c>
      <c r="M281" s="78">
        <v>8.5500000000000007E-2</v>
      </c>
      <c r="N281" s="77">
        <v>77646.86</v>
      </c>
      <c r="O281" s="77">
        <v>102.75</v>
      </c>
      <c r="P281" s="77">
        <v>307.08149015384998</v>
      </c>
      <c r="Q281" s="78">
        <v>7.1000000000000004E-3</v>
      </c>
      <c r="R281" s="78">
        <v>6.9999999999999999E-4</v>
      </c>
      <c r="W281" s="92"/>
    </row>
    <row r="282" spans="2:23">
      <c r="B282" t="s">
        <v>3364</v>
      </c>
      <c r="C282" t="s">
        <v>2430</v>
      </c>
      <c r="D282" s="100">
        <v>6528</v>
      </c>
      <c r="E282"/>
      <c r="F282" t="s">
        <v>3385</v>
      </c>
      <c r="G282" s="87">
        <v>43373</v>
      </c>
      <c r="H282" t="s">
        <v>209</v>
      </c>
      <c r="I282" s="77">
        <v>4.3</v>
      </c>
      <c r="J282" t="s">
        <v>912</v>
      </c>
      <c r="K282" t="s">
        <v>113</v>
      </c>
      <c r="L282" s="78">
        <v>3.0300000000000001E-2</v>
      </c>
      <c r="M282" s="78">
        <v>7.8600000000000003E-2</v>
      </c>
      <c r="N282" s="77">
        <v>133007.62</v>
      </c>
      <c r="O282" s="77">
        <v>83.980000000000032</v>
      </c>
      <c r="P282" s="77">
        <v>525.02256653698305</v>
      </c>
      <c r="Q282" s="78">
        <v>1.21E-2</v>
      </c>
      <c r="R282" s="78">
        <v>1.1999999999999999E-3</v>
      </c>
      <c r="W282" s="92"/>
    </row>
    <row r="283" spans="2:23">
      <c r="B283" t="s">
        <v>3323</v>
      </c>
      <c r="C283" t="s">
        <v>2430</v>
      </c>
      <c r="D283" s="100">
        <v>8860</v>
      </c>
      <c r="E283"/>
      <c r="F283" t="s">
        <v>3385</v>
      </c>
      <c r="G283" s="87">
        <v>44585</v>
      </c>
      <c r="H283" t="s">
        <v>209</v>
      </c>
      <c r="I283" s="77">
        <v>2.34</v>
      </c>
      <c r="J283" t="s">
        <v>1031</v>
      </c>
      <c r="K283" t="s">
        <v>110</v>
      </c>
      <c r="L283" s="78">
        <v>6.1100000000000002E-2</v>
      </c>
      <c r="M283" s="78">
        <v>7.0199999999999999E-2</v>
      </c>
      <c r="N283" s="77">
        <v>8020.73</v>
      </c>
      <c r="O283" s="77">
        <v>102.2</v>
      </c>
      <c r="P283" s="77">
        <v>33.260082438449999</v>
      </c>
      <c r="Q283" s="78">
        <v>8.0000000000000004E-4</v>
      </c>
      <c r="R283" s="78">
        <v>1E-4</v>
      </c>
      <c r="W283" s="92"/>
    </row>
    <row r="284" spans="2:23">
      <c r="B284" t="s">
        <v>3323</v>
      </c>
      <c r="C284" t="s">
        <v>2430</v>
      </c>
      <c r="D284" s="100">
        <v>8918</v>
      </c>
      <c r="E284"/>
      <c r="F284" t="s">
        <v>3385</v>
      </c>
      <c r="G284" s="87">
        <v>44553</v>
      </c>
      <c r="H284" t="s">
        <v>209</v>
      </c>
      <c r="I284" s="77">
        <v>2.34</v>
      </c>
      <c r="J284" t="s">
        <v>1031</v>
      </c>
      <c r="K284" t="s">
        <v>110</v>
      </c>
      <c r="L284" s="78">
        <v>6.1100000000000002E-2</v>
      </c>
      <c r="M284" s="78">
        <v>7.0400000000000004E-2</v>
      </c>
      <c r="N284" s="77">
        <v>1013.14</v>
      </c>
      <c r="O284" s="77">
        <v>102.15</v>
      </c>
      <c r="P284" s="77">
        <v>4.1991980843250003</v>
      </c>
      <c r="Q284" s="78">
        <v>1E-4</v>
      </c>
      <c r="R284" s="78">
        <v>0</v>
      </c>
      <c r="W284" s="92"/>
    </row>
    <row r="285" spans="2:23">
      <c r="B285" t="s">
        <v>3323</v>
      </c>
      <c r="C285" t="s">
        <v>2430</v>
      </c>
      <c r="D285" s="100">
        <v>9037</v>
      </c>
      <c r="E285"/>
      <c r="F285" t="s">
        <v>3385</v>
      </c>
      <c r="G285" s="87">
        <v>44671</v>
      </c>
      <c r="H285" t="s">
        <v>209</v>
      </c>
      <c r="I285" s="77">
        <v>2.34</v>
      </c>
      <c r="J285" t="s">
        <v>1031</v>
      </c>
      <c r="K285" t="s">
        <v>110</v>
      </c>
      <c r="L285" s="78">
        <v>6.1100000000000002E-2</v>
      </c>
      <c r="M285" s="78">
        <v>7.0199999999999999E-2</v>
      </c>
      <c r="N285" s="77">
        <v>633.22</v>
      </c>
      <c r="O285" s="77">
        <v>102.2</v>
      </c>
      <c r="P285" s="77">
        <v>2.6258145332999998</v>
      </c>
      <c r="Q285" s="78">
        <v>1E-4</v>
      </c>
      <c r="R285" s="78">
        <v>0</v>
      </c>
      <c r="W285" s="92"/>
    </row>
    <row r="286" spans="2:23">
      <c r="B286" t="s">
        <v>3323</v>
      </c>
      <c r="C286" t="s">
        <v>2430</v>
      </c>
      <c r="D286" s="100">
        <v>9130</v>
      </c>
      <c r="E286"/>
      <c r="F286" t="s">
        <v>3385</v>
      </c>
      <c r="G286" s="87">
        <v>44742</v>
      </c>
      <c r="H286" t="s">
        <v>209</v>
      </c>
      <c r="I286" s="77">
        <v>2.34</v>
      </c>
      <c r="J286" t="s">
        <v>1031</v>
      </c>
      <c r="K286" t="s">
        <v>110</v>
      </c>
      <c r="L286" s="78">
        <v>6.1100000000000002E-2</v>
      </c>
      <c r="M286" s="78">
        <v>7.0199999999999999E-2</v>
      </c>
      <c r="N286" s="77">
        <v>3799.29</v>
      </c>
      <c r="O286" s="77">
        <v>102.2</v>
      </c>
      <c r="P286" s="77">
        <v>15.754762796850001</v>
      </c>
      <c r="Q286" s="78">
        <v>4.0000000000000002E-4</v>
      </c>
      <c r="R286" s="78">
        <v>0</v>
      </c>
      <c r="W286" s="92"/>
    </row>
    <row r="287" spans="2:23">
      <c r="B287" t="s">
        <v>3323</v>
      </c>
      <c r="C287" t="s">
        <v>2430</v>
      </c>
      <c r="D287" s="100">
        <v>8829</v>
      </c>
      <c r="E287"/>
      <c r="F287" t="s">
        <v>3385</v>
      </c>
      <c r="G287" s="87">
        <v>44553</v>
      </c>
      <c r="H287" t="s">
        <v>209</v>
      </c>
      <c r="I287" s="77">
        <v>2.34</v>
      </c>
      <c r="J287" t="s">
        <v>1031</v>
      </c>
      <c r="K287" t="s">
        <v>110</v>
      </c>
      <c r="L287" s="78">
        <v>6.1199999999999997E-2</v>
      </c>
      <c r="M287" s="78">
        <v>6.9900000000000004E-2</v>
      </c>
      <c r="N287" s="77">
        <v>76619.039999999994</v>
      </c>
      <c r="O287" s="77">
        <v>102.2</v>
      </c>
      <c r="P287" s="77">
        <v>317.72115340559998</v>
      </c>
      <c r="Q287" s="78">
        <v>7.3000000000000001E-3</v>
      </c>
      <c r="R287" s="78">
        <v>6.9999999999999999E-4</v>
      </c>
      <c r="W287" s="92"/>
    </row>
    <row r="288" spans="2:23">
      <c r="B288" t="s">
        <v>3326</v>
      </c>
      <c r="C288" t="s">
        <v>2427</v>
      </c>
      <c r="D288" s="100">
        <v>597852</v>
      </c>
      <c r="E288"/>
      <c r="F288" t="s">
        <v>3385</v>
      </c>
      <c r="G288" s="87"/>
      <c r="H288" t="s">
        <v>209</v>
      </c>
      <c r="I288" s="77">
        <v>0.01</v>
      </c>
      <c r="J288" t="s">
        <v>123</v>
      </c>
      <c r="K288" t="s">
        <v>102</v>
      </c>
      <c r="L288" s="78">
        <v>0</v>
      </c>
      <c r="M288" s="78">
        <v>1E-4</v>
      </c>
      <c r="N288" s="77">
        <v>-745.53</v>
      </c>
      <c r="O288" s="77">
        <v>166.88372100000001</v>
      </c>
      <c r="P288" s="77">
        <v>-1.2441682051712999</v>
      </c>
      <c r="Q288" s="78">
        <v>0</v>
      </c>
      <c r="R288" s="78">
        <v>0</v>
      </c>
    </row>
    <row r="289" spans="2:23">
      <c r="B289" t="s">
        <v>3304</v>
      </c>
      <c r="C289" t="s">
        <v>2430</v>
      </c>
      <c r="D289" s="100">
        <v>9295</v>
      </c>
      <c r="E289"/>
      <c r="F289" t="s">
        <v>3385</v>
      </c>
      <c r="G289" s="87">
        <v>44871</v>
      </c>
      <c r="H289" t="s">
        <v>209</v>
      </c>
      <c r="I289" s="77">
        <v>4.95</v>
      </c>
      <c r="J289" t="s">
        <v>332</v>
      </c>
      <c r="K289" t="s">
        <v>102</v>
      </c>
      <c r="L289" s="78">
        <v>0.05</v>
      </c>
      <c r="M289" s="78">
        <v>6.9900000000000004E-2</v>
      </c>
      <c r="N289" s="77">
        <v>123620.92</v>
      </c>
      <c r="O289" s="77">
        <v>95.31</v>
      </c>
      <c r="P289" s="77">
        <v>117.823098852</v>
      </c>
      <c r="Q289" s="78">
        <v>2.7000000000000001E-3</v>
      </c>
      <c r="R289" s="78">
        <v>2.9999999999999997E-4</v>
      </c>
      <c r="W289" s="92"/>
    </row>
    <row r="290" spans="2:23">
      <c r="B290" t="s">
        <v>3304</v>
      </c>
      <c r="C290" t="s">
        <v>2430</v>
      </c>
      <c r="D290" s="100">
        <v>9475</v>
      </c>
      <c r="E290"/>
      <c r="F290" t="s">
        <v>3385</v>
      </c>
      <c r="G290" s="87">
        <v>44969</v>
      </c>
      <c r="H290" t="s">
        <v>209</v>
      </c>
      <c r="I290" s="77">
        <v>4.95</v>
      </c>
      <c r="J290" t="s">
        <v>332</v>
      </c>
      <c r="K290" t="s">
        <v>102</v>
      </c>
      <c r="L290" s="78">
        <v>0.05</v>
      </c>
      <c r="M290" s="78">
        <v>6.6600000000000006E-2</v>
      </c>
      <c r="N290" s="77">
        <v>87818.58</v>
      </c>
      <c r="O290" s="77">
        <v>96.02</v>
      </c>
      <c r="P290" s="77">
        <v>84.323400516000007</v>
      </c>
      <c r="Q290" s="78">
        <v>1.9E-3</v>
      </c>
      <c r="R290" s="78">
        <v>2.0000000000000001E-4</v>
      </c>
      <c r="W290" s="92"/>
    </row>
    <row r="291" spans="2:23">
      <c r="B291" t="s">
        <v>3304</v>
      </c>
      <c r="C291" t="s">
        <v>2430</v>
      </c>
      <c r="D291" s="100">
        <v>9535</v>
      </c>
      <c r="E291"/>
      <c r="F291" t="s">
        <v>3385</v>
      </c>
      <c r="G291" s="87">
        <v>45018</v>
      </c>
      <c r="H291" t="s">
        <v>209</v>
      </c>
      <c r="I291" s="77">
        <v>4.95</v>
      </c>
      <c r="J291" t="s">
        <v>332</v>
      </c>
      <c r="K291" t="s">
        <v>102</v>
      </c>
      <c r="L291" s="78">
        <v>0.05</v>
      </c>
      <c r="M291" s="78">
        <v>4.2999999999999997E-2</v>
      </c>
      <c r="N291" s="77">
        <v>42020.47</v>
      </c>
      <c r="O291" s="77">
        <v>106.38</v>
      </c>
      <c r="P291" s="77">
        <v>44.701375986000002</v>
      </c>
      <c r="Q291" s="78">
        <v>1E-3</v>
      </c>
      <c r="R291" s="78">
        <v>1E-4</v>
      </c>
      <c r="W291" s="92"/>
    </row>
    <row r="292" spans="2:23">
      <c r="B292" t="s">
        <v>3304</v>
      </c>
      <c r="C292" t="s">
        <v>2430</v>
      </c>
      <c r="D292" s="100">
        <v>9641</v>
      </c>
      <c r="E292"/>
      <c r="F292" t="s">
        <v>3385</v>
      </c>
      <c r="G292" s="87">
        <v>45109</v>
      </c>
      <c r="H292" t="s">
        <v>209</v>
      </c>
      <c r="I292" s="77">
        <v>4.95</v>
      </c>
      <c r="J292" t="s">
        <v>332</v>
      </c>
      <c r="K292" t="s">
        <v>102</v>
      </c>
      <c r="L292" s="78">
        <v>0.05</v>
      </c>
      <c r="M292" s="78">
        <v>5.2200000000000003E-2</v>
      </c>
      <c r="N292" s="77">
        <v>37965.68</v>
      </c>
      <c r="O292" s="77">
        <v>100.42</v>
      </c>
      <c r="P292" s="77">
        <v>38.125135856</v>
      </c>
      <c r="Q292" s="78">
        <v>8.9999999999999998E-4</v>
      </c>
      <c r="R292" s="78">
        <v>1E-4</v>
      </c>
      <c r="W292" s="92"/>
    </row>
    <row r="293" spans="2:23">
      <c r="B293" t="s">
        <v>3326</v>
      </c>
      <c r="C293" t="s">
        <v>2427</v>
      </c>
      <c r="D293" s="100">
        <v>7330</v>
      </c>
      <c r="E293"/>
      <c r="F293" t="s">
        <v>3385</v>
      </c>
      <c r="G293" s="87"/>
      <c r="H293" t="s">
        <v>209</v>
      </c>
      <c r="I293" s="77">
        <v>0.01</v>
      </c>
      <c r="J293" t="s">
        <v>123</v>
      </c>
      <c r="K293" t="s">
        <v>102</v>
      </c>
      <c r="L293" s="78">
        <v>0</v>
      </c>
      <c r="M293" s="78">
        <v>1E-4</v>
      </c>
      <c r="N293" s="77">
        <v>-38.14</v>
      </c>
      <c r="O293" s="77">
        <v>100</v>
      </c>
      <c r="P293" s="77">
        <v>-3.814E-2</v>
      </c>
      <c r="Q293" s="78">
        <v>0</v>
      </c>
      <c r="R293" s="78">
        <v>0</v>
      </c>
    </row>
    <row r="294" spans="2:23">
      <c r="B294" t="s">
        <v>3326</v>
      </c>
      <c r="C294" t="s">
        <v>2427</v>
      </c>
      <c r="D294" s="100">
        <v>7329</v>
      </c>
      <c r="E294"/>
      <c r="F294" t="s">
        <v>3385</v>
      </c>
      <c r="G294" s="87"/>
      <c r="H294" t="s">
        <v>209</v>
      </c>
      <c r="I294" s="77">
        <v>0.01</v>
      </c>
      <c r="J294" t="s">
        <v>123</v>
      </c>
      <c r="K294" t="s">
        <v>102</v>
      </c>
      <c r="L294" s="78">
        <v>0</v>
      </c>
      <c r="M294" s="78">
        <v>1E-4</v>
      </c>
      <c r="N294" s="77">
        <v>-47.3</v>
      </c>
      <c r="O294" s="77">
        <v>100</v>
      </c>
      <c r="P294" s="77">
        <v>-4.7300000000000002E-2</v>
      </c>
      <c r="Q294" s="78">
        <v>0</v>
      </c>
      <c r="R294" s="78">
        <v>0</v>
      </c>
    </row>
    <row r="295" spans="2:23">
      <c r="B295" t="s">
        <v>3303</v>
      </c>
      <c r="C295" t="s">
        <v>2430</v>
      </c>
      <c r="D295" s="100">
        <v>908395120</v>
      </c>
      <c r="E295"/>
      <c r="F295" t="s">
        <v>3385</v>
      </c>
      <c r="G295" s="87">
        <v>44712</v>
      </c>
      <c r="H295" t="s">
        <v>209</v>
      </c>
      <c r="I295" s="77">
        <v>5.68</v>
      </c>
      <c r="J295" t="s">
        <v>683</v>
      </c>
      <c r="K295" t="s">
        <v>102</v>
      </c>
      <c r="L295" s="78">
        <v>4.4999999999999998E-2</v>
      </c>
      <c r="M295" s="78">
        <v>8.7099999999999997E-2</v>
      </c>
      <c r="N295" s="77">
        <v>6035.84</v>
      </c>
      <c r="O295" s="77">
        <v>87.97</v>
      </c>
      <c r="P295" s="77">
        <v>5.3097284480000004</v>
      </c>
      <c r="Q295" s="78">
        <v>1E-4</v>
      </c>
      <c r="R295" s="78">
        <v>0</v>
      </c>
    </row>
    <row r="296" spans="2:23">
      <c r="B296" t="s">
        <v>3303</v>
      </c>
      <c r="C296" t="s">
        <v>2430</v>
      </c>
      <c r="D296" s="100">
        <v>4314</v>
      </c>
      <c r="E296"/>
      <c r="F296" t="s">
        <v>3385</v>
      </c>
      <c r="G296" s="87">
        <v>42151</v>
      </c>
      <c r="H296" t="s">
        <v>209</v>
      </c>
      <c r="I296" s="77">
        <v>5.68</v>
      </c>
      <c r="J296" t="s">
        <v>683</v>
      </c>
      <c r="K296" t="s">
        <v>102</v>
      </c>
      <c r="L296" s="78">
        <v>4.4999999999999998E-2</v>
      </c>
      <c r="M296" s="78">
        <v>8.7099999999999997E-2</v>
      </c>
      <c r="N296" s="77">
        <v>22104.28</v>
      </c>
      <c r="O296" s="77">
        <v>88.85</v>
      </c>
      <c r="P296" s="77">
        <v>19.639652779999999</v>
      </c>
      <c r="Q296" s="78">
        <v>5.0000000000000001E-4</v>
      </c>
      <c r="R296" s="78">
        <v>0</v>
      </c>
      <c r="W296" s="92"/>
    </row>
    <row r="297" spans="2:23">
      <c r="B297" t="s">
        <v>3303</v>
      </c>
      <c r="C297" t="s">
        <v>2430</v>
      </c>
      <c r="D297" s="100">
        <v>443656</v>
      </c>
      <c r="E297"/>
      <c r="F297" t="s">
        <v>3385</v>
      </c>
      <c r="G297" s="87">
        <v>42625</v>
      </c>
      <c r="H297" t="s">
        <v>209</v>
      </c>
      <c r="I297" s="77">
        <v>5.68</v>
      </c>
      <c r="J297" t="s">
        <v>683</v>
      </c>
      <c r="K297" t="s">
        <v>102</v>
      </c>
      <c r="L297" s="78">
        <v>4.4999999999999998E-2</v>
      </c>
      <c r="M297" s="78">
        <v>8.7099999999999997E-2</v>
      </c>
      <c r="N297" s="77">
        <v>8566.86</v>
      </c>
      <c r="O297" s="77">
        <v>88.75</v>
      </c>
      <c r="P297" s="77">
        <v>7.6030882499999999</v>
      </c>
      <c r="Q297" s="78">
        <v>2.0000000000000001E-4</v>
      </c>
      <c r="R297" s="78">
        <v>0</v>
      </c>
      <c r="W297" s="92"/>
    </row>
    <row r="298" spans="2:23">
      <c r="B298" t="s">
        <v>3303</v>
      </c>
      <c r="C298" t="s">
        <v>2430</v>
      </c>
      <c r="D298" s="100">
        <v>908395160</v>
      </c>
      <c r="E298"/>
      <c r="F298" t="s">
        <v>3385</v>
      </c>
      <c r="G298" s="87">
        <v>44712</v>
      </c>
      <c r="H298" t="s">
        <v>209</v>
      </c>
      <c r="I298" s="77">
        <v>5.68</v>
      </c>
      <c r="J298" t="s">
        <v>683</v>
      </c>
      <c r="K298" t="s">
        <v>102</v>
      </c>
      <c r="L298" s="78">
        <v>4.4999999999999998E-2</v>
      </c>
      <c r="M298" s="78">
        <v>8.7099999999999997E-2</v>
      </c>
      <c r="N298" s="77">
        <v>11051.99</v>
      </c>
      <c r="O298" s="77">
        <v>88.22</v>
      </c>
      <c r="P298" s="77">
        <v>9.7500655779999992</v>
      </c>
      <c r="Q298" s="78">
        <v>2.0000000000000001E-4</v>
      </c>
      <c r="R298" s="78">
        <v>0</v>
      </c>
    </row>
    <row r="299" spans="2:23">
      <c r="B299" t="s">
        <v>3303</v>
      </c>
      <c r="C299" t="s">
        <v>2430</v>
      </c>
      <c r="D299" s="100">
        <v>384577</v>
      </c>
      <c r="E299"/>
      <c r="F299" t="s">
        <v>3385</v>
      </c>
      <c r="G299" s="87">
        <v>42166</v>
      </c>
      <c r="H299" t="s">
        <v>209</v>
      </c>
      <c r="I299" s="77">
        <v>5.68</v>
      </c>
      <c r="J299" t="s">
        <v>683</v>
      </c>
      <c r="K299" t="s">
        <v>102</v>
      </c>
      <c r="L299" s="78">
        <v>4.4999999999999998E-2</v>
      </c>
      <c r="M299" s="78">
        <v>8.7099999999999997E-2</v>
      </c>
      <c r="N299" s="77">
        <v>20797.7</v>
      </c>
      <c r="O299" s="77">
        <v>88.85</v>
      </c>
      <c r="P299" s="77">
        <v>18.478756449999999</v>
      </c>
      <c r="Q299" s="78">
        <v>4.0000000000000002E-4</v>
      </c>
      <c r="R299" s="78">
        <v>0</v>
      </c>
      <c r="W299" s="92"/>
    </row>
    <row r="300" spans="2:23">
      <c r="B300" t="s">
        <v>3303</v>
      </c>
      <c r="C300" t="s">
        <v>2430</v>
      </c>
      <c r="D300" s="100">
        <v>403836</v>
      </c>
      <c r="E300"/>
      <c r="F300" t="s">
        <v>3385</v>
      </c>
      <c r="G300" s="87">
        <v>42348</v>
      </c>
      <c r="H300" t="s">
        <v>209</v>
      </c>
      <c r="I300" s="77">
        <v>5.68</v>
      </c>
      <c r="J300" t="s">
        <v>683</v>
      </c>
      <c r="K300" t="s">
        <v>102</v>
      </c>
      <c r="L300" s="78">
        <v>4.4999999999999998E-2</v>
      </c>
      <c r="M300" s="78">
        <v>8.7099999999999997E-2</v>
      </c>
      <c r="N300" s="77">
        <v>19138.59</v>
      </c>
      <c r="O300" s="77">
        <v>88.67</v>
      </c>
      <c r="P300" s="77">
        <v>16.970187753000001</v>
      </c>
      <c r="Q300" s="78">
        <v>4.0000000000000002E-4</v>
      </c>
      <c r="R300" s="78">
        <v>0</v>
      </c>
      <c r="W300" s="92"/>
    </row>
    <row r="301" spans="2:23">
      <c r="B301" t="s">
        <v>3303</v>
      </c>
      <c r="C301" t="s">
        <v>2430</v>
      </c>
      <c r="D301" s="100">
        <v>415814</v>
      </c>
      <c r="E301"/>
      <c r="F301" t="s">
        <v>3385</v>
      </c>
      <c r="G301" s="87">
        <v>42439</v>
      </c>
      <c r="H301" t="s">
        <v>209</v>
      </c>
      <c r="I301" s="77">
        <v>5.68</v>
      </c>
      <c r="J301" t="s">
        <v>683</v>
      </c>
      <c r="K301" t="s">
        <v>102</v>
      </c>
      <c r="L301" s="78">
        <v>4.4999999999999998E-2</v>
      </c>
      <c r="M301" s="78">
        <v>8.7099999999999997E-2</v>
      </c>
      <c r="N301" s="77">
        <v>22730.62</v>
      </c>
      <c r="O301" s="77">
        <v>89.57</v>
      </c>
      <c r="P301" s="77">
        <v>20.359816334000001</v>
      </c>
      <c r="Q301" s="78">
        <v>5.0000000000000001E-4</v>
      </c>
      <c r="R301" s="78">
        <v>0</v>
      </c>
      <c r="W301" s="92"/>
    </row>
    <row r="302" spans="2:23">
      <c r="B302" t="s">
        <v>3303</v>
      </c>
      <c r="C302" t="s">
        <v>2430</v>
      </c>
      <c r="D302" s="100">
        <v>433981</v>
      </c>
      <c r="E302"/>
      <c r="F302" t="s">
        <v>3385</v>
      </c>
      <c r="G302" s="87">
        <v>42549</v>
      </c>
      <c r="H302" t="s">
        <v>209</v>
      </c>
      <c r="I302" s="77">
        <v>5.69</v>
      </c>
      <c r="J302" t="s">
        <v>683</v>
      </c>
      <c r="K302" t="s">
        <v>102</v>
      </c>
      <c r="L302" s="78">
        <v>4.4999999999999998E-2</v>
      </c>
      <c r="M302" s="78">
        <v>8.5900000000000004E-2</v>
      </c>
      <c r="N302" s="77">
        <v>15988.45</v>
      </c>
      <c r="O302" s="77">
        <v>89.95</v>
      </c>
      <c r="P302" s="77">
        <v>14.381610775</v>
      </c>
      <c r="Q302" s="78">
        <v>2.9999999999999997E-4</v>
      </c>
      <c r="R302" s="78">
        <v>0</v>
      </c>
      <c r="W302" s="92"/>
    </row>
    <row r="303" spans="2:23">
      <c r="B303" t="s">
        <v>3303</v>
      </c>
      <c r="C303" t="s">
        <v>2430</v>
      </c>
      <c r="D303" s="100">
        <v>482977</v>
      </c>
      <c r="E303"/>
      <c r="F303" t="s">
        <v>3385</v>
      </c>
      <c r="G303" s="87">
        <v>42989</v>
      </c>
      <c r="H303" t="s">
        <v>209</v>
      </c>
      <c r="I303" s="77">
        <v>5.68</v>
      </c>
      <c r="J303" t="s">
        <v>683</v>
      </c>
      <c r="K303" t="s">
        <v>102</v>
      </c>
      <c r="L303" s="78">
        <v>4.4999999999999998E-2</v>
      </c>
      <c r="M303" s="78">
        <v>8.7099999999999997E-2</v>
      </c>
      <c r="N303" s="77">
        <v>9844.2199999999993</v>
      </c>
      <c r="O303" s="77">
        <v>89.38</v>
      </c>
      <c r="P303" s="77">
        <v>8.7987638359999991</v>
      </c>
      <c r="Q303" s="78">
        <v>2.0000000000000001E-4</v>
      </c>
      <c r="R303" s="78">
        <v>0</v>
      </c>
      <c r="W303" s="92"/>
    </row>
    <row r="304" spans="2:23">
      <c r="B304" t="s">
        <v>3303</v>
      </c>
      <c r="C304" t="s">
        <v>2430</v>
      </c>
      <c r="D304" s="100">
        <v>491620</v>
      </c>
      <c r="E304"/>
      <c r="F304" t="s">
        <v>3385</v>
      </c>
      <c r="G304" s="87">
        <v>43080</v>
      </c>
      <c r="H304" t="s">
        <v>209</v>
      </c>
      <c r="I304" s="77">
        <v>5.68</v>
      </c>
      <c r="J304" t="s">
        <v>683</v>
      </c>
      <c r="K304" t="s">
        <v>102</v>
      </c>
      <c r="L304" s="78">
        <v>4.4999999999999998E-2</v>
      </c>
      <c r="M304" s="78">
        <v>8.7099999999999997E-2</v>
      </c>
      <c r="N304" s="77">
        <v>3050.08</v>
      </c>
      <c r="O304" s="77">
        <v>88.76</v>
      </c>
      <c r="P304" s="77">
        <v>2.7072510080000001</v>
      </c>
      <c r="Q304" s="78">
        <v>1E-4</v>
      </c>
      <c r="R304" s="78">
        <v>0</v>
      </c>
      <c r="W304" s="92"/>
    </row>
    <row r="305" spans="2:23">
      <c r="B305" t="s">
        <v>3303</v>
      </c>
      <c r="C305" t="s">
        <v>2430</v>
      </c>
      <c r="D305" s="100">
        <v>505821</v>
      </c>
      <c r="E305"/>
      <c r="F305" t="s">
        <v>3385</v>
      </c>
      <c r="G305" s="87">
        <v>43171</v>
      </c>
      <c r="H305" t="s">
        <v>209</v>
      </c>
      <c r="I305" s="77">
        <v>5.57</v>
      </c>
      <c r="J305" t="s">
        <v>683</v>
      </c>
      <c r="K305" t="s">
        <v>102</v>
      </c>
      <c r="L305" s="78">
        <v>4.4999999999999998E-2</v>
      </c>
      <c r="M305" s="78">
        <v>8.7999999999999995E-2</v>
      </c>
      <c r="N305" s="77">
        <v>2278.9699999999998</v>
      </c>
      <c r="O305" s="77">
        <v>89.38</v>
      </c>
      <c r="P305" s="77">
        <v>2.0369433859999999</v>
      </c>
      <c r="Q305" s="78">
        <v>0</v>
      </c>
      <c r="R305" s="78">
        <v>0</v>
      </c>
      <c r="W305" s="92"/>
    </row>
    <row r="306" spans="2:23">
      <c r="B306" t="s">
        <v>3303</v>
      </c>
      <c r="C306" t="s">
        <v>2430</v>
      </c>
      <c r="D306" s="100">
        <v>524544</v>
      </c>
      <c r="E306"/>
      <c r="F306" t="s">
        <v>3385</v>
      </c>
      <c r="G306" s="87">
        <v>43341</v>
      </c>
      <c r="H306" t="s">
        <v>209</v>
      </c>
      <c r="I306" s="77">
        <v>5.71</v>
      </c>
      <c r="J306" t="s">
        <v>683</v>
      </c>
      <c r="K306" t="s">
        <v>102</v>
      </c>
      <c r="L306" s="78">
        <v>4.4999999999999998E-2</v>
      </c>
      <c r="M306" s="78">
        <v>8.4500000000000006E-2</v>
      </c>
      <c r="N306" s="77">
        <v>5717.39</v>
      </c>
      <c r="O306" s="77">
        <v>89.38</v>
      </c>
      <c r="P306" s="77">
        <v>5.1102031820000002</v>
      </c>
      <c r="Q306" s="78">
        <v>1E-4</v>
      </c>
      <c r="R306" s="78">
        <v>0</v>
      </c>
      <c r="W306" s="92"/>
    </row>
    <row r="307" spans="2:23">
      <c r="B307" t="s">
        <v>3303</v>
      </c>
      <c r="C307" t="s">
        <v>2430</v>
      </c>
      <c r="D307" s="100">
        <v>77390</v>
      </c>
      <c r="E307"/>
      <c r="F307" t="s">
        <v>3385</v>
      </c>
      <c r="G307" s="87">
        <v>43990</v>
      </c>
      <c r="H307" t="s">
        <v>209</v>
      </c>
      <c r="I307" s="77">
        <v>5.68</v>
      </c>
      <c r="J307" t="s">
        <v>683</v>
      </c>
      <c r="K307" t="s">
        <v>102</v>
      </c>
      <c r="L307" s="78">
        <v>4.4999999999999998E-2</v>
      </c>
      <c r="M307" s="78">
        <v>8.7099999999999997E-2</v>
      </c>
      <c r="N307" s="77">
        <v>5896.85</v>
      </c>
      <c r="O307" s="77">
        <v>88.06</v>
      </c>
      <c r="P307" s="77">
        <v>5.19276611</v>
      </c>
      <c r="Q307" s="78">
        <v>1E-4</v>
      </c>
      <c r="R307" s="78">
        <v>0</v>
      </c>
      <c r="W307" s="92"/>
    </row>
    <row r="308" spans="2:23">
      <c r="B308" t="s">
        <v>3303</v>
      </c>
      <c r="C308" t="s">
        <v>2430</v>
      </c>
      <c r="D308" s="100">
        <v>463236</v>
      </c>
      <c r="E308"/>
      <c r="F308" t="s">
        <v>3385</v>
      </c>
      <c r="G308" s="87">
        <v>42803</v>
      </c>
      <c r="H308" t="s">
        <v>209</v>
      </c>
      <c r="I308" s="77">
        <v>5.68</v>
      </c>
      <c r="J308" t="s">
        <v>683</v>
      </c>
      <c r="K308" t="s">
        <v>102</v>
      </c>
      <c r="L308" s="78">
        <v>4.4999999999999998E-2</v>
      </c>
      <c r="M308" s="78">
        <v>8.7099999999999997E-2</v>
      </c>
      <c r="N308" s="77">
        <v>41537.25</v>
      </c>
      <c r="O308" s="77">
        <v>89.48</v>
      </c>
      <c r="P308" s="77">
        <v>37.1675313</v>
      </c>
      <c r="Q308" s="78">
        <v>8.9999999999999998E-4</v>
      </c>
      <c r="R308" s="78">
        <v>1E-4</v>
      </c>
      <c r="W308" s="92"/>
    </row>
    <row r="309" spans="2:23">
      <c r="B309" t="s">
        <v>3303</v>
      </c>
      <c r="C309" t="s">
        <v>2430</v>
      </c>
      <c r="D309" s="100">
        <v>455012</v>
      </c>
      <c r="E309"/>
      <c r="F309" t="s">
        <v>3385</v>
      </c>
      <c r="G309" s="87">
        <v>42716</v>
      </c>
      <c r="H309" t="s">
        <v>209</v>
      </c>
      <c r="I309" s="77">
        <v>5.68</v>
      </c>
      <c r="J309" t="s">
        <v>683</v>
      </c>
      <c r="K309" t="s">
        <v>102</v>
      </c>
      <c r="L309" s="78">
        <v>4.4999999999999998E-2</v>
      </c>
      <c r="M309" s="78">
        <v>8.7099999999999997E-2</v>
      </c>
      <c r="N309" s="77">
        <v>6481.33</v>
      </c>
      <c r="O309" s="77">
        <v>88.94</v>
      </c>
      <c r="P309" s="77">
        <v>5.764494902</v>
      </c>
      <c r="Q309" s="78">
        <v>1E-4</v>
      </c>
      <c r="R309" s="78">
        <v>0</v>
      </c>
      <c r="W309" s="92"/>
    </row>
    <row r="310" spans="2:23">
      <c r="B310" t="s">
        <v>3303</v>
      </c>
      <c r="C310" t="s">
        <v>2430</v>
      </c>
      <c r="D310" s="100">
        <v>472334</v>
      </c>
      <c r="E310"/>
      <c r="F310" t="s">
        <v>3385</v>
      </c>
      <c r="G310" s="87">
        <v>42898</v>
      </c>
      <c r="H310" t="s">
        <v>209</v>
      </c>
      <c r="I310" s="77">
        <v>5.68</v>
      </c>
      <c r="J310" t="s">
        <v>683</v>
      </c>
      <c r="K310" t="s">
        <v>102</v>
      </c>
      <c r="L310" s="78">
        <v>4.4999999999999998E-2</v>
      </c>
      <c r="M310" s="78">
        <v>8.7099999999999997E-2</v>
      </c>
      <c r="N310" s="77">
        <v>7812.09</v>
      </c>
      <c r="O310" s="77">
        <v>89.03</v>
      </c>
      <c r="P310" s="77">
        <v>6.955103727</v>
      </c>
      <c r="Q310" s="78">
        <v>2.0000000000000001E-4</v>
      </c>
      <c r="R310" s="78">
        <v>0</v>
      </c>
      <c r="W310" s="92"/>
    </row>
    <row r="311" spans="2:23">
      <c r="B311" t="s">
        <v>3303</v>
      </c>
      <c r="C311" t="s">
        <v>2430</v>
      </c>
      <c r="D311" s="100">
        <v>440022</v>
      </c>
      <c r="E311"/>
      <c r="F311" t="s">
        <v>3385</v>
      </c>
      <c r="G311" s="87">
        <v>42604</v>
      </c>
      <c r="H311" t="s">
        <v>209</v>
      </c>
      <c r="I311" s="77">
        <v>5.68</v>
      </c>
      <c r="J311" t="s">
        <v>683</v>
      </c>
      <c r="K311" t="s">
        <v>102</v>
      </c>
      <c r="L311" s="78">
        <v>4.4999999999999998E-2</v>
      </c>
      <c r="M311" s="78">
        <v>8.7099999999999997E-2</v>
      </c>
      <c r="N311" s="77">
        <v>20907.689999999999</v>
      </c>
      <c r="O311" s="77">
        <v>88.75</v>
      </c>
      <c r="P311" s="77">
        <v>18.555574875000001</v>
      </c>
      <c r="Q311" s="78">
        <v>4.0000000000000002E-4</v>
      </c>
      <c r="R311" s="78">
        <v>0</v>
      </c>
      <c r="W311" s="92"/>
    </row>
    <row r="312" spans="2:23">
      <c r="B312" t="s">
        <v>3303</v>
      </c>
      <c r="C312" t="s">
        <v>2430</v>
      </c>
      <c r="D312" s="100">
        <v>345369</v>
      </c>
      <c r="E312"/>
      <c r="F312" t="s">
        <v>3385</v>
      </c>
      <c r="G312" s="87">
        <v>41816</v>
      </c>
      <c r="H312" t="s">
        <v>209</v>
      </c>
      <c r="I312" s="77">
        <v>5.68</v>
      </c>
      <c r="J312" t="s">
        <v>683</v>
      </c>
      <c r="K312" t="s">
        <v>102</v>
      </c>
      <c r="L312" s="78">
        <v>4.4999999999999998E-2</v>
      </c>
      <c r="M312" s="78">
        <v>8.7099999999999997E-2</v>
      </c>
      <c r="N312" s="77">
        <v>30765.29</v>
      </c>
      <c r="O312" s="77">
        <v>88.31</v>
      </c>
      <c r="P312" s="77">
        <v>27.168827599</v>
      </c>
      <c r="Q312" s="78">
        <v>5.9999999999999995E-4</v>
      </c>
      <c r="R312" s="78">
        <v>1E-4</v>
      </c>
      <c r="W312" s="92"/>
    </row>
    <row r="313" spans="2:23">
      <c r="B313" s="79" t="s">
        <v>2433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208</v>
      </c>
      <c r="D314" s="100">
        <v>0</v>
      </c>
      <c r="F314" t="s">
        <v>208</v>
      </c>
      <c r="I314" s="77">
        <v>0</v>
      </c>
      <c r="J314" t="s">
        <v>208</v>
      </c>
      <c r="K314" t="s">
        <v>208</v>
      </c>
      <c r="L314" s="78">
        <v>0</v>
      </c>
      <c r="M314" s="78">
        <v>0</v>
      </c>
      <c r="N314" s="77">
        <v>0</v>
      </c>
      <c r="O314" s="77">
        <v>0</v>
      </c>
      <c r="P314" s="77">
        <v>0</v>
      </c>
      <c r="Q314" s="78">
        <v>0</v>
      </c>
      <c r="R314" s="78">
        <v>0</v>
      </c>
    </row>
    <row r="315" spans="2:23">
      <c r="B315" s="79" t="s">
        <v>2434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2435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208</v>
      </c>
      <c r="D317" s="100">
        <v>0</v>
      </c>
      <c r="F317" t="s">
        <v>208</v>
      </c>
      <c r="I317" s="77">
        <v>0</v>
      </c>
      <c r="J317" t="s">
        <v>208</v>
      </c>
      <c r="K317" t="s">
        <v>208</v>
      </c>
      <c r="L317" s="78">
        <v>0</v>
      </c>
      <c r="M317" s="78">
        <v>0</v>
      </c>
      <c r="N317" s="77">
        <v>0</v>
      </c>
      <c r="O317" s="77">
        <v>0</v>
      </c>
      <c r="P317" s="77">
        <v>0</v>
      </c>
      <c r="Q317" s="78">
        <v>0</v>
      </c>
      <c r="R317" s="78">
        <v>0</v>
      </c>
    </row>
    <row r="318" spans="2:23">
      <c r="B318" s="79" t="s">
        <v>2436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208</v>
      </c>
      <c r="D319" s="100">
        <v>0</v>
      </c>
      <c r="F319" t="s">
        <v>208</v>
      </c>
      <c r="I319" s="77">
        <v>0</v>
      </c>
      <c r="J319" t="s">
        <v>208</v>
      </c>
      <c r="K319" t="s">
        <v>208</v>
      </c>
      <c r="L319" s="78">
        <v>0</v>
      </c>
      <c r="M319" s="78">
        <v>0</v>
      </c>
      <c r="N319" s="77">
        <v>0</v>
      </c>
      <c r="O319" s="77">
        <v>0</v>
      </c>
      <c r="P319" s="77">
        <v>0</v>
      </c>
      <c r="Q319" s="78">
        <v>0</v>
      </c>
      <c r="R319" s="78">
        <v>0</v>
      </c>
    </row>
    <row r="320" spans="2:23">
      <c r="B320" s="79" t="s">
        <v>2437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208</v>
      </c>
      <c r="D321" s="100">
        <v>0</v>
      </c>
      <c r="F321" t="s">
        <v>208</v>
      </c>
      <c r="I321" s="77">
        <v>0</v>
      </c>
      <c r="J321" t="s">
        <v>208</v>
      </c>
      <c r="K321" t="s">
        <v>208</v>
      </c>
      <c r="L321" s="78">
        <v>0</v>
      </c>
      <c r="M321" s="78">
        <v>0</v>
      </c>
      <c r="N321" s="77">
        <v>0</v>
      </c>
      <c r="O321" s="77">
        <v>0</v>
      </c>
      <c r="P321" s="77">
        <v>0</v>
      </c>
      <c r="Q321" s="78">
        <v>0</v>
      </c>
      <c r="R321" s="78">
        <v>0</v>
      </c>
    </row>
    <row r="322" spans="2:23">
      <c r="B322" s="79" t="s">
        <v>2438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208</v>
      </c>
      <c r="D323" s="100">
        <v>0</v>
      </c>
      <c r="F323" t="s">
        <v>208</v>
      </c>
      <c r="I323" s="77">
        <v>0</v>
      </c>
      <c r="J323" t="s">
        <v>208</v>
      </c>
      <c r="K323" t="s">
        <v>208</v>
      </c>
      <c r="L323" s="78">
        <v>0</v>
      </c>
      <c r="M323" s="78">
        <v>0</v>
      </c>
      <c r="N323" s="77">
        <v>0</v>
      </c>
      <c r="O323" s="77">
        <v>0</v>
      </c>
      <c r="P323" s="77">
        <v>0</v>
      </c>
      <c r="Q323" s="78">
        <v>0</v>
      </c>
      <c r="R323" s="78">
        <v>0</v>
      </c>
    </row>
    <row r="324" spans="2:23">
      <c r="B324" s="79" t="s">
        <v>216</v>
      </c>
      <c r="I324" s="81">
        <v>2.2200000000000002</v>
      </c>
      <c r="M324" s="80">
        <v>7.2800000000000004E-2</v>
      </c>
      <c r="N324" s="81">
        <v>6059009.4699999997</v>
      </c>
      <c r="P324" s="81">
        <v>15586.057812251018</v>
      </c>
      <c r="Q324" s="80">
        <v>0.36009999999999998</v>
      </c>
      <c r="R324" s="80">
        <v>3.5999999999999997E-2</v>
      </c>
    </row>
    <row r="325" spans="2:23">
      <c r="B325" s="79" t="s">
        <v>2439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208</v>
      </c>
      <c r="D326" s="100">
        <v>0</v>
      </c>
      <c r="F326" t="s">
        <v>208</v>
      </c>
      <c r="I326" s="77">
        <v>0</v>
      </c>
      <c r="J326" t="s">
        <v>208</v>
      </c>
      <c r="K326" t="s">
        <v>208</v>
      </c>
      <c r="L326" s="78">
        <v>0</v>
      </c>
      <c r="M326" s="78">
        <v>0</v>
      </c>
      <c r="N326" s="77">
        <v>0</v>
      </c>
      <c r="O326" s="77">
        <v>0</v>
      </c>
      <c r="P326" s="77">
        <v>0</v>
      </c>
      <c r="Q326" s="78">
        <v>0</v>
      </c>
      <c r="R326" s="78">
        <v>0</v>
      </c>
    </row>
    <row r="327" spans="2:23">
      <c r="B327" s="79" t="s">
        <v>2428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208</v>
      </c>
      <c r="D328" s="100">
        <v>0</v>
      </c>
      <c r="F328" t="s">
        <v>208</v>
      </c>
      <c r="I328" s="77">
        <v>0</v>
      </c>
      <c r="J328" t="s">
        <v>208</v>
      </c>
      <c r="K328" t="s">
        <v>208</v>
      </c>
      <c r="L328" s="78">
        <v>0</v>
      </c>
      <c r="M328" s="78">
        <v>0</v>
      </c>
      <c r="N328" s="77">
        <v>0</v>
      </c>
      <c r="O328" s="77">
        <v>0</v>
      </c>
      <c r="P328" s="77">
        <v>0</v>
      </c>
      <c r="Q328" s="78">
        <v>0</v>
      </c>
      <c r="R328" s="78">
        <v>0</v>
      </c>
    </row>
    <row r="329" spans="2:23">
      <c r="B329" s="79" t="s">
        <v>2429</v>
      </c>
      <c r="I329" s="81">
        <v>2.2200000000000002</v>
      </c>
      <c r="M329" s="80">
        <v>7.2800000000000004E-2</v>
      </c>
      <c r="N329" s="81">
        <v>6059009.4699999997</v>
      </c>
      <c r="P329" s="81">
        <v>15586.057812251018</v>
      </c>
      <c r="Q329" s="80">
        <v>0.36009999999999998</v>
      </c>
      <c r="R329" s="80">
        <v>3.5999999999999997E-2</v>
      </c>
    </row>
    <row r="330" spans="2:23">
      <c r="B330" s="26" t="s">
        <v>3384</v>
      </c>
      <c r="C330" t="s">
        <v>2427</v>
      </c>
      <c r="D330" s="100">
        <v>6831</v>
      </c>
      <c r="E330"/>
      <c r="F330" t="s">
        <v>481</v>
      </c>
      <c r="G330" s="87">
        <v>43552</v>
      </c>
      <c r="H330" t="s">
        <v>206</v>
      </c>
      <c r="I330" s="77">
        <v>3.57</v>
      </c>
      <c r="J330" t="s">
        <v>683</v>
      </c>
      <c r="K330" t="s">
        <v>106</v>
      </c>
      <c r="L330" s="78">
        <v>4.5999999999999999E-2</v>
      </c>
      <c r="M330" s="78">
        <v>6.8099999999999994E-2</v>
      </c>
      <c r="N330" s="77">
        <v>99159.58</v>
      </c>
      <c r="O330" s="77">
        <v>93.03</v>
      </c>
      <c r="P330" s="77">
        <v>355.06315734762597</v>
      </c>
      <c r="Q330" s="78">
        <v>8.2000000000000007E-3</v>
      </c>
      <c r="R330" s="78">
        <v>8.0000000000000004E-4</v>
      </c>
      <c r="W330" s="92"/>
    </row>
    <row r="331" spans="2:23">
      <c r="B331" s="26" t="s">
        <v>3384</v>
      </c>
      <c r="C331" t="s">
        <v>2427</v>
      </c>
      <c r="D331" s="100">
        <v>508506</v>
      </c>
      <c r="E331"/>
      <c r="F331" t="s">
        <v>481</v>
      </c>
      <c r="G331" s="87">
        <v>43186</v>
      </c>
      <c r="H331" t="s">
        <v>206</v>
      </c>
      <c r="I331" s="77">
        <v>3.58</v>
      </c>
      <c r="J331" t="s">
        <v>683</v>
      </c>
      <c r="K331" t="s">
        <v>106</v>
      </c>
      <c r="L331" s="78">
        <v>4.8000000000000001E-2</v>
      </c>
      <c r="M331" s="78">
        <v>6.3700000000000007E-2</v>
      </c>
      <c r="N331" s="77">
        <v>198825.29</v>
      </c>
      <c r="O331" s="77">
        <v>95.11</v>
      </c>
      <c r="P331" s="77">
        <v>727.85642054483105</v>
      </c>
      <c r="Q331" s="78">
        <v>1.6799999999999999E-2</v>
      </c>
      <c r="R331" s="78">
        <v>1.6999999999999999E-3</v>
      </c>
      <c r="W331" s="92"/>
    </row>
    <row r="332" spans="2:23">
      <c r="B332" s="26" t="s">
        <v>3384</v>
      </c>
      <c r="C332" t="s">
        <v>2427</v>
      </c>
      <c r="D332" s="100">
        <v>75980</v>
      </c>
      <c r="E332"/>
      <c r="F332" t="s">
        <v>481</v>
      </c>
      <c r="G332" s="87">
        <v>43942</v>
      </c>
      <c r="H332" t="s">
        <v>206</v>
      </c>
      <c r="I332" s="77">
        <v>3.5</v>
      </c>
      <c r="J332" t="s">
        <v>683</v>
      </c>
      <c r="K332" t="s">
        <v>106</v>
      </c>
      <c r="L332" s="78">
        <v>5.4399999999999997E-2</v>
      </c>
      <c r="M332" s="78">
        <v>7.9600000000000004E-2</v>
      </c>
      <c r="N332" s="77">
        <v>100763.15</v>
      </c>
      <c r="O332" s="77">
        <v>92.36</v>
      </c>
      <c r="P332" s="77">
        <v>358.20658971365998</v>
      </c>
      <c r="Q332" s="78">
        <v>8.3000000000000001E-3</v>
      </c>
      <c r="R332" s="78">
        <v>8.0000000000000004E-4</v>
      </c>
      <c r="W332" s="92"/>
    </row>
    <row r="333" spans="2:23">
      <c r="B333" s="89" t="s">
        <v>3315</v>
      </c>
      <c r="C333" t="s">
        <v>2430</v>
      </c>
      <c r="D333" s="100">
        <v>9645</v>
      </c>
      <c r="E333"/>
      <c r="F333" t="s">
        <v>2432</v>
      </c>
      <c r="G333" s="87">
        <v>45114</v>
      </c>
      <c r="H333" t="s">
        <v>1026</v>
      </c>
      <c r="I333" s="77">
        <v>2.57</v>
      </c>
      <c r="J333" t="s">
        <v>1031</v>
      </c>
      <c r="K333" t="s">
        <v>202</v>
      </c>
      <c r="L333" s="78">
        <v>7.5800000000000006E-2</v>
      </c>
      <c r="M333" s="78">
        <v>8.3199999999999996E-2</v>
      </c>
      <c r="N333" s="77">
        <v>79312.59</v>
      </c>
      <c r="O333" s="77">
        <v>100.63</v>
      </c>
      <c r="P333" s="77">
        <v>28.612694965144499</v>
      </c>
      <c r="Q333" s="78">
        <v>6.9999999999999999E-4</v>
      </c>
      <c r="R333" s="78">
        <v>1E-4</v>
      </c>
      <c r="W333" s="92"/>
    </row>
    <row r="334" spans="2:23">
      <c r="B334" s="89" t="s">
        <v>3315</v>
      </c>
      <c r="C334" t="s">
        <v>2430</v>
      </c>
      <c r="D334" s="100">
        <v>9722</v>
      </c>
      <c r="E334"/>
      <c r="F334" t="s">
        <v>2432</v>
      </c>
      <c r="G334" s="87">
        <v>45169</v>
      </c>
      <c r="H334" t="s">
        <v>1026</v>
      </c>
      <c r="I334" s="77">
        <v>2.59</v>
      </c>
      <c r="J334" t="s">
        <v>1031</v>
      </c>
      <c r="K334" t="s">
        <v>202</v>
      </c>
      <c r="L334" s="78">
        <v>7.7299999999999994E-2</v>
      </c>
      <c r="M334" s="78">
        <v>8.1500000000000003E-2</v>
      </c>
      <c r="N334" s="77">
        <v>33558.1</v>
      </c>
      <c r="O334" s="77">
        <v>100.41</v>
      </c>
      <c r="P334" s="77">
        <v>12.079904223285</v>
      </c>
      <c r="Q334" s="78">
        <v>2.9999999999999997E-4</v>
      </c>
      <c r="R334" s="78">
        <v>0</v>
      </c>
      <c r="W334" s="92"/>
    </row>
    <row r="335" spans="2:23">
      <c r="B335" t="s">
        <v>3367</v>
      </c>
      <c r="C335" t="s">
        <v>2430</v>
      </c>
      <c r="D335" s="100">
        <v>8763</v>
      </c>
      <c r="E335"/>
      <c r="F335" t="s">
        <v>2432</v>
      </c>
      <c r="G335" s="87">
        <v>44529</v>
      </c>
      <c r="H335" t="s">
        <v>1026</v>
      </c>
      <c r="I335" s="77">
        <v>2.57</v>
      </c>
      <c r="J335" t="s">
        <v>1031</v>
      </c>
      <c r="K335" t="s">
        <v>202</v>
      </c>
      <c r="L335" s="78">
        <v>7.6300000000000007E-2</v>
      </c>
      <c r="M335" s="78">
        <v>8.0799999999999997E-2</v>
      </c>
      <c r="N335" s="77">
        <v>766787.83</v>
      </c>
      <c r="O335" s="77">
        <v>101.22</v>
      </c>
      <c r="P335" s="77">
        <v>278.24713698707097</v>
      </c>
      <c r="Q335" s="78">
        <v>6.4000000000000003E-3</v>
      </c>
      <c r="R335" s="78">
        <v>5.9999999999999995E-4</v>
      </c>
      <c r="W335" s="92"/>
    </row>
    <row r="336" spans="2:23">
      <c r="B336" t="s">
        <v>3367</v>
      </c>
      <c r="C336" t="s">
        <v>2430</v>
      </c>
      <c r="D336" s="100">
        <v>9327</v>
      </c>
      <c r="E336"/>
      <c r="F336" t="s">
        <v>2432</v>
      </c>
      <c r="G336" s="87">
        <v>44880</v>
      </c>
      <c r="H336" t="s">
        <v>1026</v>
      </c>
      <c r="I336" s="77">
        <v>2.59</v>
      </c>
      <c r="J336" t="s">
        <v>1031</v>
      </c>
      <c r="K336" t="s">
        <v>200</v>
      </c>
      <c r="L336" s="78">
        <v>6.9500000000000006E-2</v>
      </c>
      <c r="M336" s="78">
        <v>7.3200000000000001E-2</v>
      </c>
      <c r="N336" s="77">
        <v>21018.92</v>
      </c>
      <c r="O336" s="77">
        <v>102.26399988201106</v>
      </c>
      <c r="P336" s="77">
        <v>7.5145779980703997</v>
      </c>
      <c r="Q336" s="78">
        <v>2.0000000000000001E-4</v>
      </c>
      <c r="R336" s="78">
        <v>0</v>
      </c>
      <c r="W336" s="92"/>
    </row>
    <row r="337" spans="2:23">
      <c r="B337" t="s">
        <v>3367</v>
      </c>
      <c r="C337" t="s">
        <v>2430</v>
      </c>
      <c r="D337" s="100">
        <v>9474</v>
      </c>
      <c r="E337"/>
      <c r="F337" t="s">
        <v>2432</v>
      </c>
      <c r="G337" s="87">
        <v>44977</v>
      </c>
      <c r="H337" t="s">
        <v>1026</v>
      </c>
      <c r="I337" s="77">
        <v>2.59</v>
      </c>
      <c r="J337" t="s">
        <v>1031</v>
      </c>
      <c r="K337" t="s">
        <v>200</v>
      </c>
      <c r="L337" s="78">
        <v>6.9500000000000006E-2</v>
      </c>
      <c r="M337" s="78">
        <v>7.3200000000000001E-2</v>
      </c>
      <c r="N337" s="77">
        <v>8136.94</v>
      </c>
      <c r="O337" s="77">
        <v>100.53</v>
      </c>
      <c r="P337" s="77">
        <v>2.8597509973872</v>
      </c>
      <c r="Q337" s="78">
        <v>1E-4</v>
      </c>
      <c r="R337" s="78">
        <v>0</v>
      </c>
      <c r="W337" s="92"/>
    </row>
    <row r="338" spans="2:23">
      <c r="B338" t="s">
        <v>3367</v>
      </c>
      <c r="C338" t="s">
        <v>2430</v>
      </c>
      <c r="D338" s="100">
        <v>9571</v>
      </c>
      <c r="E338"/>
      <c r="F338" t="s">
        <v>2432</v>
      </c>
      <c r="G338" s="87">
        <v>45069</v>
      </c>
      <c r="H338" t="s">
        <v>1026</v>
      </c>
      <c r="I338" s="77">
        <v>2.59</v>
      </c>
      <c r="J338" t="s">
        <v>1031</v>
      </c>
      <c r="K338" t="s">
        <v>200</v>
      </c>
      <c r="L338" s="78">
        <v>6.9500000000000006E-2</v>
      </c>
      <c r="M338" s="78">
        <v>7.3200000000000001E-2</v>
      </c>
      <c r="N338" s="77">
        <v>13351.07</v>
      </c>
      <c r="O338" s="77">
        <v>101.22</v>
      </c>
      <c r="P338" s="77">
        <v>4.7244779876783998</v>
      </c>
      <c r="Q338" s="78">
        <v>1E-4</v>
      </c>
      <c r="R338" s="78">
        <v>0</v>
      </c>
      <c r="W338" s="92"/>
    </row>
    <row r="339" spans="2:23">
      <c r="B339" t="s">
        <v>3320</v>
      </c>
      <c r="C339" t="s">
        <v>2430</v>
      </c>
      <c r="D339" s="100">
        <v>93821</v>
      </c>
      <c r="E339"/>
      <c r="F339" t="s">
        <v>2432</v>
      </c>
      <c r="G339" s="87">
        <v>44341</v>
      </c>
      <c r="H339" t="s">
        <v>1026</v>
      </c>
      <c r="I339" s="77">
        <v>0.48</v>
      </c>
      <c r="J339" t="s">
        <v>1031</v>
      </c>
      <c r="K339" t="s">
        <v>106</v>
      </c>
      <c r="L339" s="78">
        <v>7.9399999999999998E-2</v>
      </c>
      <c r="M339" s="78">
        <v>8.9700000000000002E-2</v>
      </c>
      <c r="N339" s="77">
        <v>78807.839999999997</v>
      </c>
      <c r="O339" s="77">
        <v>99.9</v>
      </c>
      <c r="P339" s="77">
        <v>303.02804478384002</v>
      </c>
      <c r="Q339" s="78">
        <v>7.0000000000000001E-3</v>
      </c>
      <c r="R339" s="78">
        <v>6.9999999999999999E-4</v>
      </c>
      <c r="W339" s="92"/>
    </row>
    <row r="340" spans="2:23">
      <c r="B340" t="s">
        <v>3320</v>
      </c>
      <c r="C340" t="s">
        <v>2430</v>
      </c>
      <c r="D340" s="100">
        <v>9410</v>
      </c>
      <c r="E340"/>
      <c r="F340" t="s">
        <v>2432</v>
      </c>
      <c r="G340" s="87">
        <v>44946</v>
      </c>
      <c r="H340" t="s">
        <v>1026</v>
      </c>
      <c r="I340" s="77">
        <v>0.48</v>
      </c>
      <c r="J340" t="s">
        <v>1031</v>
      </c>
      <c r="K340" t="s">
        <v>106</v>
      </c>
      <c r="L340" s="78">
        <v>7.9399999999999998E-2</v>
      </c>
      <c r="M340" s="78">
        <v>8.9700000000000002E-2</v>
      </c>
      <c r="N340" s="77">
        <v>219.8</v>
      </c>
      <c r="O340" s="77">
        <v>101.8977888989991</v>
      </c>
      <c r="P340" s="77">
        <v>0.86206568766000002</v>
      </c>
      <c r="Q340" s="78">
        <v>0</v>
      </c>
      <c r="R340" s="78">
        <v>0</v>
      </c>
      <c r="W340" s="92"/>
    </row>
    <row r="341" spans="2:23">
      <c r="B341" t="s">
        <v>3320</v>
      </c>
      <c r="C341" t="s">
        <v>2430</v>
      </c>
      <c r="D341" s="100">
        <v>9460</v>
      </c>
      <c r="E341"/>
      <c r="F341" t="s">
        <v>2432</v>
      </c>
      <c r="G341" s="87">
        <v>44978</v>
      </c>
      <c r="H341" t="s">
        <v>1026</v>
      </c>
      <c r="I341" s="77">
        <v>0.48</v>
      </c>
      <c r="J341" t="s">
        <v>1031</v>
      </c>
      <c r="K341" t="s">
        <v>106</v>
      </c>
      <c r="L341" s="78">
        <v>7.9399999999999998E-2</v>
      </c>
      <c r="M341" s="78">
        <v>8.9700000000000002E-2</v>
      </c>
      <c r="N341" s="77">
        <v>300.17</v>
      </c>
      <c r="O341" s="77">
        <v>100.03</v>
      </c>
      <c r="P341" s="77">
        <v>1.1557009362990001</v>
      </c>
      <c r="Q341" s="78">
        <v>0</v>
      </c>
      <c r="R341" s="78">
        <v>0</v>
      </c>
      <c r="W341" s="92"/>
    </row>
    <row r="342" spans="2:23">
      <c r="B342" t="s">
        <v>3320</v>
      </c>
      <c r="C342" t="s">
        <v>2430</v>
      </c>
      <c r="D342" s="100">
        <v>9511</v>
      </c>
      <c r="E342"/>
      <c r="F342" t="s">
        <v>2432</v>
      </c>
      <c r="G342" s="87">
        <v>45005</v>
      </c>
      <c r="H342" t="s">
        <v>1026</v>
      </c>
      <c r="I342" s="77">
        <v>0.48</v>
      </c>
      <c r="J342" t="s">
        <v>1031</v>
      </c>
      <c r="K342" t="s">
        <v>106</v>
      </c>
      <c r="L342" s="78">
        <v>7.9299999999999995E-2</v>
      </c>
      <c r="M342" s="78">
        <v>8.9599999999999999E-2</v>
      </c>
      <c r="N342" s="77">
        <v>155.87</v>
      </c>
      <c r="O342" s="77">
        <v>100.03</v>
      </c>
      <c r="P342" s="77">
        <v>0.60012361308899997</v>
      </c>
      <c r="Q342" s="78">
        <v>0</v>
      </c>
      <c r="R342" s="78">
        <v>0</v>
      </c>
      <c r="W342" s="92"/>
    </row>
    <row r="343" spans="2:23">
      <c r="B343" t="s">
        <v>3320</v>
      </c>
      <c r="C343" t="s">
        <v>2430</v>
      </c>
      <c r="D343" s="100">
        <v>9540</v>
      </c>
      <c r="E343"/>
      <c r="F343" t="s">
        <v>2432</v>
      </c>
      <c r="G343" s="87">
        <v>45036</v>
      </c>
      <c r="H343" t="s">
        <v>1026</v>
      </c>
      <c r="I343" s="77">
        <v>0.48</v>
      </c>
      <c r="J343" t="s">
        <v>1031</v>
      </c>
      <c r="K343" t="s">
        <v>106</v>
      </c>
      <c r="L343" s="78">
        <v>7.9399999999999998E-2</v>
      </c>
      <c r="M343" s="78">
        <v>8.9700000000000002E-2</v>
      </c>
      <c r="N343" s="77">
        <v>569.52</v>
      </c>
      <c r="O343" s="77">
        <v>100.03</v>
      </c>
      <c r="P343" s="77">
        <v>2.1927401047439998</v>
      </c>
      <c r="Q343" s="78">
        <v>1E-4</v>
      </c>
      <c r="R343" s="78">
        <v>0</v>
      </c>
      <c r="W343" s="92"/>
    </row>
    <row r="344" spans="2:23">
      <c r="B344" t="s">
        <v>3320</v>
      </c>
      <c r="C344" t="s">
        <v>2430</v>
      </c>
      <c r="D344" s="100">
        <v>9562</v>
      </c>
      <c r="E344"/>
      <c r="F344" t="s">
        <v>2432</v>
      </c>
      <c r="G344" s="87">
        <v>45068</v>
      </c>
      <c r="H344" t="s">
        <v>1026</v>
      </c>
      <c r="I344" s="77">
        <v>0.48</v>
      </c>
      <c r="J344" t="s">
        <v>1031</v>
      </c>
      <c r="K344" t="s">
        <v>106</v>
      </c>
      <c r="L344" s="78">
        <v>7.9399999999999998E-2</v>
      </c>
      <c r="M344" s="78">
        <v>8.9700000000000002E-2</v>
      </c>
      <c r="N344" s="77">
        <v>307.77999999999997</v>
      </c>
      <c r="O344" s="77">
        <v>100.03</v>
      </c>
      <c r="P344" s="77">
        <v>1.1850006135660001</v>
      </c>
      <c r="Q344" s="78">
        <v>0</v>
      </c>
      <c r="R344" s="78">
        <v>0</v>
      </c>
      <c r="W344" s="92"/>
    </row>
    <row r="345" spans="2:23">
      <c r="B345" t="s">
        <v>3320</v>
      </c>
      <c r="C345" t="s">
        <v>2430</v>
      </c>
      <c r="D345" s="100">
        <v>9603</v>
      </c>
      <c r="E345"/>
      <c r="F345" t="s">
        <v>2432</v>
      </c>
      <c r="G345" s="87">
        <v>45097</v>
      </c>
      <c r="H345" t="s">
        <v>1026</v>
      </c>
      <c r="I345" s="77">
        <v>0.48</v>
      </c>
      <c r="J345" t="s">
        <v>1031</v>
      </c>
      <c r="K345" t="s">
        <v>106</v>
      </c>
      <c r="L345" s="78">
        <v>7.9399999999999998E-2</v>
      </c>
      <c r="M345" s="78">
        <v>8.9700000000000002E-2</v>
      </c>
      <c r="N345" s="77">
        <v>240.35</v>
      </c>
      <c r="O345" s="77">
        <v>100.53</v>
      </c>
      <c r="P345" s="77">
        <v>0.93001021789500005</v>
      </c>
      <c r="Q345" s="78">
        <v>0</v>
      </c>
      <c r="R345" s="78">
        <v>0</v>
      </c>
      <c r="W345" s="92"/>
    </row>
    <row r="346" spans="2:23">
      <c r="B346" t="s">
        <v>3320</v>
      </c>
      <c r="C346" t="s">
        <v>2430</v>
      </c>
      <c r="D346" s="100">
        <v>9659</v>
      </c>
      <c r="E346"/>
      <c r="F346" t="s">
        <v>2432</v>
      </c>
      <c r="G346" s="87">
        <v>45159</v>
      </c>
      <c r="H346" t="s">
        <v>1026</v>
      </c>
      <c r="I346" s="77">
        <v>0.48</v>
      </c>
      <c r="J346" t="s">
        <v>1031</v>
      </c>
      <c r="K346" t="s">
        <v>106</v>
      </c>
      <c r="L346" s="78">
        <v>7.9399999999999998E-2</v>
      </c>
      <c r="M346" s="78">
        <v>8.9700000000000002E-2</v>
      </c>
      <c r="N346" s="77">
        <v>589.84</v>
      </c>
      <c r="O346" s="77">
        <v>100.02</v>
      </c>
      <c r="P346" s="77">
        <v>2.2707482188319998</v>
      </c>
      <c r="Q346" s="78">
        <v>1E-4</v>
      </c>
      <c r="R346" s="78">
        <v>0</v>
      </c>
      <c r="W346" s="92"/>
    </row>
    <row r="347" spans="2:23">
      <c r="B347" t="s">
        <v>3320</v>
      </c>
      <c r="C347" t="s">
        <v>2430</v>
      </c>
      <c r="D347" s="100">
        <v>9749</v>
      </c>
      <c r="E347"/>
      <c r="F347" t="s">
        <v>2432</v>
      </c>
      <c r="G347" s="87">
        <v>45189</v>
      </c>
      <c r="H347" t="s">
        <v>1026</v>
      </c>
      <c r="I347" s="77">
        <v>0.48</v>
      </c>
      <c r="J347" t="s">
        <v>1031</v>
      </c>
      <c r="K347" t="s">
        <v>106</v>
      </c>
      <c r="L347" s="78">
        <v>7.9399999999999998E-2</v>
      </c>
      <c r="M347" s="78">
        <v>8.9700000000000002E-2</v>
      </c>
      <c r="N347" s="77">
        <v>297.60000000000002</v>
      </c>
      <c r="O347" s="77">
        <v>99.9</v>
      </c>
      <c r="P347" s="77">
        <v>1.1443169376</v>
      </c>
      <c r="Q347" s="78">
        <v>0</v>
      </c>
      <c r="R347" s="78">
        <v>0</v>
      </c>
      <c r="W347" s="92"/>
    </row>
    <row r="348" spans="2:23">
      <c r="B348" t="s">
        <v>3317</v>
      </c>
      <c r="C348" t="s">
        <v>2430</v>
      </c>
      <c r="D348" s="100">
        <v>9459</v>
      </c>
      <c r="E348"/>
      <c r="F348" t="s">
        <v>925</v>
      </c>
      <c r="G348" s="87">
        <v>44195</v>
      </c>
      <c r="H348" t="s">
        <v>1026</v>
      </c>
      <c r="I348" s="77">
        <v>2.79</v>
      </c>
      <c r="J348" t="s">
        <v>1031</v>
      </c>
      <c r="K348" t="s">
        <v>113</v>
      </c>
      <c r="L348" s="78">
        <v>7.5300000000000006E-2</v>
      </c>
      <c r="M348" s="78">
        <v>7.5499999999999998E-2</v>
      </c>
      <c r="N348" s="77">
        <v>37539.620000000003</v>
      </c>
      <c r="O348" s="77">
        <v>100.6</v>
      </c>
      <c r="P348" s="77">
        <v>177.50616074131599</v>
      </c>
      <c r="Q348" s="78">
        <v>4.1000000000000003E-3</v>
      </c>
      <c r="R348" s="78">
        <v>4.0000000000000002E-4</v>
      </c>
      <c r="W348" s="92"/>
    </row>
    <row r="349" spans="2:23">
      <c r="B349" t="s">
        <v>3317</v>
      </c>
      <c r="C349" t="s">
        <v>2430</v>
      </c>
      <c r="D349" s="100">
        <v>9448</v>
      </c>
      <c r="E349"/>
      <c r="F349" t="s">
        <v>925</v>
      </c>
      <c r="G349" s="87">
        <v>43788</v>
      </c>
      <c r="H349" t="s">
        <v>1026</v>
      </c>
      <c r="I349" s="77">
        <v>2.85</v>
      </c>
      <c r="J349" t="s">
        <v>1031</v>
      </c>
      <c r="K349" t="s">
        <v>110</v>
      </c>
      <c r="L349" s="78">
        <v>5.8200000000000002E-2</v>
      </c>
      <c r="M349" s="78">
        <v>5.8900000000000001E-2</v>
      </c>
      <c r="N349" s="77">
        <v>144754.12</v>
      </c>
      <c r="O349" s="77">
        <v>101.81</v>
      </c>
      <c r="P349" s="77">
        <v>597.97069303838998</v>
      </c>
      <c r="Q349" s="78">
        <v>1.38E-2</v>
      </c>
      <c r="R349" s="78">
        <v>1.4E-3</v>
      </c>
      <c r="W349" s="92"/>
    </row>
    <row r="350" spans="2:23">
      <c r="B350" t="s">
        <v>3317</v>
      </c>
      <c r="C350" t="s">
        <v>2430</v>
      </c>
      <c r="D350" s="100">
        <v>9617</v>
      </c>
      <c r="E350"/>
      <c r="F350" t="s">
        <v>925</v>
      </c>
      <c r="G350" s="87">
        <v>45099</v>
      </c>
      <c r="H350" t="s">
        <v>1026</v>
      </c>
      <c r="I350" s="77">
        <v>2.85</v>
      </c>
      <c r="J350" t="s">
        <v>1031</v>
      </c>
      <c r="K350" t="s">
        <v>110</v>
      </c>
      <c r="L350" s="78">
        <v>5.8200000000000002E-2</v>
      </c>
      <c r="M350" s="78">
        <v>5.9299999999999999E-2</v>
      </c>
      <c r="N350" s="77">
        <v>2520.9699999999998</v>
      </c>
      <c r="O350" s="77">
        <v>100</v>
      </c>
      <c r="P350" s="77">
        <v>10.228835775</v>
      </c>
      <c r="Q350" s="78">
        <v>2.0000000000000001E-4</v>
      </c>
      <c r="R350" s="78">
        <v>0</v>
      </c>
      <c r="W350" s="92"/>
    </row>
    <row r="351" spans="2:23">
      <c r="B351" t="s">
        <v>3318</v>
      </c>
      <c r="C351" t="s">
        <v>2430</v>
      </c>
      <c r="D351" s="100">
        <v>9047</v>
      </c>
      <c r="E351"/>
      <c r="F351" t="s">
        <v>925</v>
      </c>
      <c r="G351" s="87">
        <v>44677</v>
      </c>
      <c r="H351" t="s">
        <v>1026</v>
      </c>
      <c r="I351" s="77">
        <v>2.74</v>
      </c>
      <c r="J351" t="s">
        <v>1031</v>
      </c>
      <c r="K351" t="s">
        <v>202</v>
      </c>
      <c r="L351" s="78">
        <v>0.1149</v>
      </c>
      <c r="M351" s="78">
        <v>0.1217</v>
      </c>
      <c r="N351" s="77">
        <v>233807.28</v>
      </c>
      <c r="O351" s="77">
        <v>102.82</v>
      </c>
      <c r="P351" s="77">
        <v>86.183631338615996</v>
      </c>
      <c r="Q351" s="78">
        <v>2E-3</v>
      </c>
      <c r="R351" s="78">
        <v>2.0000000000000001E-4</v>
      </c>
      <c r="W351" s="92"/>
    </row>
    <row r="352" spans="2:23">
      <c r="B352" t="s">
        <v>3318</v>
      </c>
      <c r="C352" t="s">
        <v>2430</v>
      </c>
      <c r="D352" s="100">
        <v>9048</v>
      </c>
      <c r="E352"/>
      <c r="F352" t="s">
        <v>925</v>
      </c>
      <c r="G352" s="87">
        <v>44677</v>
      </c>
      <c r="H352" t="s">
        <v>1026</v>
      </c>
      <c r="I352" s="77">
        <v>2.93</v>
      </c>
      <c r="J352" t="s">
        <v>1031</v>
      </c>
      <c r="K352" t="s">
        <v>202</v>
      </c>
      <c r="L352" s="78">
        <v>7.5700000000000003E-2</v>
      </c>
      <c r="M352" s="78">
        <v>7.8899999999999998E-2</v>
      </c>
      <c r="N352" s="77">
        <v>750599.04</v>
      </c>
      <c r="O352" s="77">
        <v>101.86</v>
      </c>
      <c r="P352" s="77">
        <v>274.09482529862402</v>
      </c>
      <c r="Q352" s="78">
        <v>6.3E-3</v>
      </c>
      <c r="R352" s="78">
        <v>5.9999999999999995E-4</v>
      </c>
      <c r="W352" s="92"/>
    </row>
    <row r="353" spans="2:23">
      <c r="B353" t="s">
        <v>3318</v>
      </c>
      <c r="C353" t="s">
        <v>2430</v>
      </c>
      <c r="D353" s="100">
        <v>9074</v>
      </c>
      <c r="E353"/>
      <c r="F353" t="s">
        <v>925</v>
      </c>
      <c r="G353" s="87">
        <v>44684</v>
      </c>
      <c r="H353" t="s">
        <v>1026</v>
      </c>
      <c r="I353" s="77">
        <v>2.92</v>
      </c>
      <c r="J353" t="s">
        <v>1031</v>
      </c>
      <c r="K353" t="s">
        <v>202</v>
      </c>
      <c r="L353" s="78">
        <v>7.7700000000000005E-2</v>
      </c>
      <c r="M353" s="78">
        <v>8.8700000000000001E-2</v>
      </c>
      <c r="N353" s="77">
        <v>37970.5</v>
      </c>
      <c r="O353" s="77">
        <v>101.96</v>
      </c>
      <c r="P353" s="77">
        <v>13.8792277653</v>
      </c>
      <c r="Q353" s="78">
        <v>2.9999999999999997E-4</v>
      </c>
      <c r="R353" s="78">
        <v>0</v>
      </c>
      <c r="W353" s="92"/>
    </row>
    <row r="354" spans="2:23">
      <c r="B354" t="s">
        <v>3318</v>
      </c>
      <c r="C354" t="s">
        <v>2430</v>
      </c>
      <c r="D354" s="100">
        <v>9220</v>
      </c>
      <c r="E354"/>
      <c r="F354" t="s">
        <v>925</v>
      </c>
      <c r="G354" s="87">
        <v>44811</v>
      </c>
      <c r="H354" t="s">
        <v>1026</v>
      </c>
      <c r="I354" s="77">
        <v>2.95</v>
      </c>
      <c r="J354" t="s">
        <v>1031</v>
      </c>
      <c r="K354" t="s">
        <v>202</v>
      </c>
      <c r="L354" s="78">
        <v>7.9600000000000004E-2</v>
      </c>
      <c r="M354" s="78">
        <v>7.9899999999999999E-2</v>
      </c>
      <c r="N354" s="77">
        <v>56188.86</v>
      </c>
      <c r="O354" s="77">
        <v>101.42</v>
      </c>
      <c r="P354" s="77">
        <v>20.429746939602001</v>
      </c>
      <c r="Q354" s="78">
        <v>5.0000000000000001E-4</v>
      </c>
      <c r="R354" s="78">
        <v>0</v>
      </c>
      <c r="W354" s="92"/>
    </row>
    <row r="355" spans="2:23">
      <c r="B355" t="s">
        <v>3318</v>
      </c>
      <c r="C355" t="s">
        <v>2430</v>
      </c>
      <c r="D355" s="100">
        <v>9599</v>
      </c>
      <c r="E355"/>
      <c r="F355" t="s">
        <v>925</v>
      </c>
      <c r="G355" s="87">
        <v>45089</v>
      </c>
      <c r="H355" t="s">
        <v>1026</v>
      </c>
      <c r="I355" s="77">
        <v>2.95</v>
      </c>
      <c r="J355" t="s">
        <v>1031</v>
      </c>
      <c r="K355" t="s">
        <v>202</v>
      </c>
      <c r="L355" s="78">
        <v>0.08</v>
      </c>
      <c r="M355" s="78">
        <v>8.3099999999999993E-2</v>
      </c>
      <c r="N355" s="77">
        <v>53541.18</v>
      </c>
      <c r="O355" s="77">
        <v>100.45</v>
      </c>
      <c r="P355" s="77">
        <v>19.280888338634998</v>
      </c>
      <c r="Q355" s="78">
        <v>4.0000000000000002E-4</v>
      </c>
      <c r="R355" s="78">
        <v>0</v>
      </c>
      <c r="W355" s="92"/>
    </row>
    <row r="356" spans="2:23">
      <c r="B356" t="s">
        <v>3318</v>
      </c>
      <c r="C356" t="s">
        <v>2430</v>
      </c>
      <c r="D356" s="100">
        <v>9748</v>
      </c>
      <c r="E356"/>
      <c r="F356" t="s">
        <v>925</v>
      </c>
      <c r="G356" s="87">
        <v>45180</v>
      </c>
      <c r="H356" t="s">
        <v>1026</v>
      </c>
      <c r="I356" s="77">
        <v>2.95</v>
      </c>
      <c r="J356" t="s">
        <v>1031</v>
      </c>
      <c r="K356" t="s">
        <v>202</v>
      </c>
      <c r="L356" s="78">
        <v>0.08</v>
      </c>
      <c r="M356" s="78">
        <v>8.3699999999999997E-2</v>
      </c>
      <c r="N356" s="77">
        <v>77530.31</v>
      </c>
      <c r="O356" s="77">
        <v>100.3</v>
      </c>
      <c r="P356" s="77">
        <v>27.877999983405001</v>
      </c>
      <c r="Q356" s="78">
        <v>5.9999999999999995E-4</v>
      </c>
      <c r="R356" s="78">
        <v>1E-4</v>
      </c>
      <c r="W356" s="92"/>
    </row>
    <row r="357" spans="2:23">
      <c r="B357" t="s">
        <v>3368</v>
      </c>
      <c r="C357" t="s">
        <v>2430</v>
      </c>
      <c r="D357" s="100">
        <v>7088</v>
      </c>
      <c r="E357"/>
      <c r="F357" t="s">
        <v>898</v>
      </c>
      <c r="G357" s="87">
        <v>43684</v>
      </c>
      <c r="H357" t="s">
        <v>210</v>
      </c>
      <c r="I357" s="77">
        <v>7.21</v>
      </c>
      <c r="J357" t="s">
        <v>912</v>
      </c>
      <c r="K357" t="s">
        <v>106</v>
      </c>
      <c r="L357" s="78">
        <v>4.36E-2</v>
      </c>
      <c r="M357" s="78">
        <v>3.7900000000000003E-2</v>
      </c>
      <c r="N357" s="77">
        <v>80896.22</v>
      </c>
      <c r="O357" s="77">
        <v>105.35</v>
      </c>
      <c r="P357" s="77">
        <v>328.02782174673001</v>
      </c>
      <c r="Q357" s="78">
        <v>7.6E-3</v>
      </c>
      <c r="R357" s="78">
        <v>8.0000000000000004E-4</v>
      </c>
      <c r="W357" s="92"/>
    </row>
    <row r="358" spans="2:23">
      <c r="B358" t="s">
        <v>3369</v>
      </c>
      <c r="C358" t="s">
        <v>2430</v>
      </c>
      <c r="D358" s="100">
        <v>7310</v>
      </c>
      <c r="E358"/>
      <c r="F358" t="s">
        <v>1023</v>
      </c>
      <c r="G358" s="87">
        <v>43811</v>
      </c>
      <c r="H358" t="s">
        <v>304</v>
      </c>
      <c r="I358" s="77">
        <v>7.07</v>
      </c>
      <c r="J358" t="s">
        <v>912</v>
      </c>
      <c r="K358" t="s">
        <v>106</v>
      </c>
      <c r="L358" s="78">
        <v>4.48E-2</v>
      </c>
      <c r="M358" s="78">
        <v>7.0499999999999993E-2</v>
      </c>
      <c r="N358" s="77">
        <v>27238.83</v>
      </c>
      <c r="O358" s="77">
        <v>87</v>
      </c>
      <c r="P358" s="77">
        <v>91.212763302900001</v>
      </c>
      <c r="Q358" s="78">
        <v>2.0999999999999999E-3</v>
      </c>
      <c r="R358" s="78">
        <v>2.0000000000000001E-4</v>
      </c>
      <c r="W358" s="92"/>
    </row>
    <row r="359" spans="2:23">
      <c r="B359" t="s">
        <v>3366</v>
      </c>
      <c r="C359" t="s">
        <v>2430</v>
      </c>
      <c r="D359" s="100">
        <v>6932</v>
      </c>
      <c r="E359"/>
      <c r="F359" t="s">
        <v>3385</v>
      </c>
      <c r="G359" s="87">
        <v>43098</v>
      </c>
      <c r="H359" t="s">
        <v>209</v>
      </c>
      <c r="I359" s="77">
        <v>1.49</v>
      </c>
      <c r="J359" t="s">
        <v>912</v>
      </c>
      <c r="K359" t="s">
        <v>106</v>
      </c>
      <c r="L359" s="78">
        <v>8.1699999999999995E-2</v>
      </c>
      <c r="M359" s="78">
        <v>7.0699999999999999E-2</v>
      </c>
      <c r="N359" s="77">
        <v>57400.33</v>
      </c>
      <c r="O359" s="77">
        <v>103.71</v>
      </c>
      <c r="P359" s="77">
        <v>229.13051675330701</v>
      </c>
      <c r="Q359" s="78">
        <v>5.3E-3</v>
      </c>
      <c r="R359" s="78">
        <v>5.0000000000000001E-4</v>
      </c>
      <c r="W359" s="92"/>
    </row>
    <row r="360" spans="2:23">
      <c r="B360" t="s">
        <v>3366</v>
      </c>
      <c r="C360" t="s">
        <v>2430</v>
      </c>
      <c r="D360" s="100">
        <v>7291</v>
      </c>
      <c r="E360"/>
      <c r="F360" t="s">
        <v>3385</v>
      </c>
      <c r="G360" s="87">
        <v>43798</v>
      </c>
      <c r="H360" t="s">
        <v>209</v>
      </c>
      <c r="I360" s="77">
        <v>1.49</v>
      </c>
      <c r="J360" t="s">
        <v>912</v>
      </c>
      <c r="K360" t="s">
        <v>106</v>
      </c>
      <c r="L360" s="78">
        <v>8.1699999999999995E-2</v>
      </c>
      <c r="M360" s="78">
        <v>7.9399999999999998E-2</v>
      </c>
      <c r="N360" s="77">
        <v>3376.49</v>
      </c>
      <c r="O360" s="77">
        <v>103.6</v>
      </c>
      <c r="P360" s="77">
        <v>13.463969970360001</v>
      </c>
      <c r="Q360" s="78">
        <v>2.9999999999999997E-4</v>
      </c>
      <c r="R360" s="78">
        <v>0</v>
      </c>
      <c r="W360" s="92"/>
    </row>
    <row r="361" spans="2:23">
      <c r="B361" t="s">
        <v>3374</v>
      </c>
      <c r="C361" t="s">
        <v>2430</v>
      </c>
      <c r="D361" s="100">
        <v>6872</v>
      </c>
      <c r="E361"/>
      <c r="F361" t="s">
        <v>3385</v>
      </c>
      <c r="G361" s="87">
        <v>43570</v>
      </c>
      <c r="H361" t="s">
        <v>209</v>
      </c>
      <c r="I361" s="77">
        <v>2.42</v>
      </c>
      <c r="J361" t="s">
        <v>912</v>
      </c>
      <c r="K361" t="s">
        <v>106</v>
      </c>
      <c r="L361" s="78">
        <v>7.6700000000000004E-2</v>
      </c>
      <c r="M361" s="78">
        <v>7.4899999999999994E-2</v>
      </c>
      <c r="N361" s="77">
        <v>34528.720000000001</v>
      </c>
      <c r="O361" s="77">
        <v>102.3</v>
      </c>
      <c r="P361" s="77">
        <v>135.95776727544001</v>
      </c>
      <c r="Q361" s="78">
        <v>3.0999999999999999E-3</v>
      </c>
      <c r="R361" s="78">
        <v>2.9999999999999997E-4</v>
      </c>
      <c r="W361" s="92"/>
    </row>
    <row r="362" spans="2:23">
      <c r="B362" t="s">
        <v>3374</v>
      </c>
      <c r="C362" t="s">
        <v>2430</v>
      </c>
      <c r="D362" s="100">
        <v>6812</v>
      </c>
      <c r="E362"/>
      <c r="F362" t="s">
        <v>3385</v>
      </c>
      <c r="G362" s="87">
        <v>43536</v>
      </c>
      <c r="H362" t="s">
        <v>209</v>
      </c>
      <c r="I362" s="77">
        <v>2.42</v>
      </c>
      <c r="J362" t="s">
        <v>912</v>
      </c>
      <c r="K362" t="s">
        <v>106</v>
      </c>
      <c r="L362" s="78">
        <v>7.6700000000000004E-2</v>
      </c>
      <c r="M362" s="78">
        <v>7.4899999999999994E-2</v>
      </c>
      <c r="N362" s="77">
        <v>42793.440000000002</v>
      </c>
      <c r="O362" s="77">
        <v>102.29</v>
      </c>
      <c r="P362" s="77">
        <v>168.483854227824</v>
      </c>
      <c r="Q362" s="78">
        <v>3.8999999999999998E-3</v>
      </c>
      <c r="R362" s="78">
        <v>4.0000000000000002E-4</v>
      </c>
      <c r="W362" s="92"/>
    </row>
    <row r="363" spans="2:23">
      <c r="B363" t="s">
        <v>3374</v>
      </c>
      <c r="C363" t="s">
        <v>2430</v>
      </c>
      <c r="D363" s="100">
        <v>7258</v>
      </c>
      <c r="E363"/>
      <c r="F363" t="s">
        <v>3385</v>
      </c>
      <c r="G363" s="87">
        <v>43774</v>
      </c>
      <c r="H363" t="s">
        <v>209</v>
      </c>
      <c r="I363" s="77">
        <v>2.42</v>
      </c>
      <c r="J363" t="s">
        <v>912</v>
      </c>
      <c r="K363" t="s">
        <v>106</v>
      </c>
      <c r="L363" s="78">
        <v>7.6700000000000004E-2</v>
      </c>
      <c r="M363" s="78">
        <v>7.3099999999999998E-2</v>
      </c>
      <c r="N363" s="77">
        <v>31533.68</v>
      </c>
      <c r="O363" s="77">
        <v>102.3</v>
      </c>
      <c r="P363" s="77">
        <v>124.16471640936</v>
      </c>
      <c r="Q363" s="78">
        <v>2.8999999999999998E-3</v>
      </c>
      <c r="R363" s="78">
        <v>2.9999999999999997E-4</v>
      </c>
      <c r="W363" s="92"/>
    </row>
    <row r="364" spans="2:23">
      <c r="B364" t="s">
        <v>3377</v>
      </c>
      <c r="C364" t="s">
        <v>2430</v>
      </c>
      <c r="D364" s="100">
        <v>6861</v>
      </c>
      <c r="E364"/>
      <c r="F364" t="s">
        <v>3385</v>
      </c>
      <c r="G364" s="87">
        <v>43563</v>
      </c>
      <c r="H364" t="s">
        <v>209</v>
      </c>
      <c r="I364" s="77">
        <v>0.52</v>
      </c>
      <c r="J364" t="s">
        <v>952</v>
      </c>
      <c r="K364" t="s">
        <v>106</v>
      </c>
      <c r="L364" s="78">
        <v>8.0299999999999996E-2</v>
      </c>
      <c r="M364" s="78">
        <v>8.9899999999999994E-2</v>
      </c>
      <c r="N364" s="77">
        <v>233692.95</v>
      </c>
      <c r="O364" s="77">
        <v>100.34</v>
      </c>
      <c r="P364" s="77">
        <v>902.54241070947</v>
      </c>
      <c r="Q364" s="78">
        <v>2.0899999999999998E-2</v>
      </c>
      <c r="R364" s="78">
        <v>2.0999999999999999E-3</v>
      </c>
      <c r="W364" s="92"/>
    </row>
    <row r="365" spans="2:23">
      <c r="B365" t="s">
        <v>3366</v>
      </c>
      <c r="C365" t="s">
        <v>2430</v>
      </c>
      <c r="D365" s="100">
        <v>9335</v>
      </c>
      <c r="E365"/>
      <c r="F365" t="s">
        <v>3385</v>
      </c>
      <c r="G365" s="87">
        <v>44064</v>
      </c>
      <c r="H365" t="s">
        <v>209</v>
      </c>
      <c r="I365" s="77">
        <v>2.4300000000000002</v>
      </c>
      <c r="J365" t="s">
        <v>912</v>
      </c>
      <c r="K365" t="s">
        <v>106</v>
      </c>
      <c r="L365" s="78">
        <v>8.9200000000000002E-2</v>
      </c>
      <c r="M365" s="78">
        <v>0.1023</v>
      </c>
      <c r="N365" s="77">
        <v>199383.39</v>
      </c>
      <c r="O365" s="77">
        <v>98.9</v>
      </c>
      <c r="P365" s="77">
        <v>758.98497476079001</v>
      </c>
      <c r="Q365" s="78">
        <v>1.7500000000000002E-2</v>
      </c>
      <c r="R365" s="78">
        <v>1.8E-3</v>
      </c>
      <c r="W365" s="92"/>
    </row>
    <row r="366" spans="2:23">
      <c r="B366" t="s">
        <v>3366</v>
      </c>
      <c r="C366" t="s">
        <v>2430</v>
      </c>
      <c r="D366" s="100">
        <v>464740</v>
      </c>
      <c r="E366"/>
      <c r="F366" t="s">
        <v>3385</v>
      </c>
      <c r="G366" s="87">
        <v>42817</v>
      </c>
      <c r="H366" t="s">
        <v>209</v>
      </c>
      <c r="I366" s="77">
        <v>1.59</v>
      </c>
      <c r="J366" t="s">
        <v>912</v>
      </c>
      <c r="K366" t="s">
        <v>106</v>
      </c>
      <c r="L366" s="78">
        <v>5.7799999999999997E-2</v>
      </c>
      <c r="M366" s="78">
        <v>8.6400000000000005E-2</v>
      </c>
      <c r="N366" s="77">
        <v>21181.14</v>
      </c>
      <c r="O366" s="77">
        <v>97.41</v>
      </c>
      <c r="P366" s="77">
        <v>79.414679076425998</v>
      </c>
      <c r="Q366" s="78">
        <v>1.8E-3</v>
      </c>
      <c r="R366" s="78">
        <v>2.0000000000000001E-4</v>
      </c>
      <c r="W366" s="92"/>
    </row>
    <row r="367" spans="2:23">
      <c r="B367" t="s">
        <v>3372</v>
      </c>
      <c r="C367" t="s">
        <v>2430</v>
      </c>
      <c r="D367" s="100">
        <v>491862</v>
      </c>
      <c r="E367"/>
      <c r="F367" t="s">
        <v>3385</v>
      </c>
      <c r="G367" s="87">
        <v>43083</v>
      </c>
      <c r="H367" t="s">
        <v>209</v>
      </c>
      <c r="I367" s="77">
        <v>0.53</v>
      </c>
      <c r="J367" t="s">
        <v>912</v>
      </c>
      <c r="K367" t="s">
        <v>116</v>
      </c>
      <c r="L367" s="78">
        <v>7.0499999999999993E-2</v>
      </c>
      <c r="M367" s="78">
        <v>7.8E-2</v>
      </c>
      <c r="N367" s="77">
        <v>5724.92</v>
      </c>
      <c r="O367" s="77">
        <v>101.57</v>
      </c>
      <c r="P367" s="77">
        <v>16.604164952242002</v>
      </c>
      <c r="Q367" s="78">
        <v>4.0000000000000002E-4</v>
      </c>
      <c r="R367" s="78">
        <v>0</v>
      </c>
      <c r="W367" s="92"/>
    </row>
    <row r="368" spans="2:23">
      <c r="B368" t="s">
        <v>3372</v>
      </c>
      <c r="C368" t="s">
        <v>2430</v>
      </c>
      <c r="D368" s="100">
        <v>491863</v>
      </c>
      <c r="E368"/>
      <c r="F368" t="s">
        <v>3385</v>
      </c>
      <c r="G368" s="87">
        <v>43083</v>
      </c>
      <c r="H368" t="s">
        <v>209</v>
      </c>
      <c r="I368" s="77">
        <v>5.04</v>
      </c>
      <c r="J368" t="s">
        <v>912</v>
      </c>
      <c r="K368" t="s">
        <v>116</v>
      </c>
      <c r="L368" s="78">
        <v>7.1999999999999995E-2</v>
      </c>
      <c r="M368" s="78">
        <v>7.4700000000000003E-2</v>
      </c>
      <c r="N368" s="77">
        <v>12410.92</v>
      </c>
      <c r="O368" s="77">
        <v>101.98</v>
      </c>
      <c r="P368" s="77">
        <v>36.141081824788003</v>
      </c>
      <c r="Q368" s="78">
        <v>8.0000000000000004E-4</v>
      </c>
      <c r="R368" s="78">
        <v>1E-4</v>
      </c>
      <c r="W368" s="92"/>
    </row>
    <row r="369" spans="2:23">
      <c r="B369" t="s">
        <v>3372</v>
      </c>
      <c r="C369" t="s">
        <v>2430</v>
      </c>
      <c r="D369" s="100">
        <v>491864</v>
      </c>
      <c r="E369"/>
      <c r="F369" t="s">
        <v>3385</v>
      </c>
      <c r="G369" s="87">
        <v>43083</v>
      </c>
      <c r="H369" t="s">
        <v>209</v>
      </c>
      <c r="I369" s="77">
        <v>5.22</v>
      </c>
      <c r="J369" t="s">
        <v>912</v>
      </c>
      <c r="K369" t="s">
        <v>116</v>
      </c>
      <c r="L369" s="78">
        <v>4.4999999999999998E-2</v>
      </c>
      <c r="M369" s="78">
        <v>7.51E-2</v>
      </c>
      <c r="N369" s="77">
        <v>49643.69</v>
      </c>
      <c r="O369" s="77">
        <v>87.210000000000349</v>
      </c>
      <c r="P369" s="77">
        <v>123.62676528092</v>
      </c>
      <c r="Q369" s="78">
        <v>2.8999999999999998E-3</v>
      </c>
      <c r="R369" s="78">
        <v>2.9999999999999997E-4</v>
      </c>
      <c r="W369" s="92"/>
    </row>
    <row r="370" spans="2:23">
      <c r="B370" t="s">
        <v>3383</v>
      </c>
      <c r="C370" t="s">
        <v>2430</v>
      </c>
      <c r="D370" s="100">
        <v>9186</v>
      </c>
      <c r="E370"/>
      <c r="F370" t="s">
        <v>3385</v>
      </c>
      <c r="G370" s="87">
        <v>44778</v>
      </c>
      <c r="H370" t="s">
        <v>209</v>
      </c>
      <c r="I370" s="77">
        <v>3.39</v>
      </c>
      <c r="J370" t="s">
        <v>942</v>
      </c>
      <c r="K370" t="s">
        <v>110</v>
      </c>
      <c r="L370" s="78">
        <v>7.1900000000000006E-2</v>
      </c>
      <c r="M370" s="78">
        <v>7.3099999999999998E-2</v>
      </c>
      <c r="N370" s="77">
        <v>83429.19</v>
      </c>
      <c r="O370" s="77">
        <v>104.35000000000015</v>
      </c>
      <c r="P370" s="77">
        <v>353.23929474648799</v>
      </c>
      <c r="Q370" s="78">
        <v>8.2000000000000007E-3</v>
      </c>
      <c r="R370" s="78">
        <v>8.0000000000000004E-4</v>
      </c>
      <c r="W370" s="92"/>
    </row>
    <row r="371" spans="2:23">
      <c r="B371" t="s">
        <v>3383</v>
      </c>
      <c r="C371" t="s">
        <v>2430</v>
      </c>
      <c r="D371" s="100">
        <v>9187</v>
      </c>
      <c r="E371"/>
      <c r="F371" t="s">
        <v>3385</v>
      </c>
      <c r="G371" s="87">
        <v>44778</v>
      </c>
      <c r="H371" t="s">
        <v>209</v>
      </c>
      <c r="I371" s="77">
        <v>3.3</v>
      </c>
      <c r="J371" t="s">
        <v>942</v>
      </c>
      <c r="K371" t="s">
        <v>106</v>
      </c>
      <c r="L371" s="78">
        <v>8.2699999999999996E-2</v>
      </c>
      <c r="M371" s="78">
        <v>8.9099999999999999E-2</v>
      </c>
      <c r="N371" s="77">
        <v>229737.25</v>
      </c>
      <c r="O371" s="77">
        <v>103.9</v>
      </c>
      <c r="P371" s="77">
        <v>918.74476358474999</v>
      </c>
      <c r="Q371" s="78">
        <v>2.12E-2</v>
      </c>
      <c r="R371" s="78">
        <v>2.0999999999999999E-3</v>
      </c>
      <c r="W371" s="92"/>
    </row>
    <row r="372" spans="2:23">
      <c r="B372" t="s">
        <v>3370</v>
      </c>
      <c r="C372" t="s">
        <v>2430</v>
      </c>
      <c r="D372" s="100">
        <v>469140</v>
      </c>
      <c r="E372"/>
      <c r="F372" t="s">
        <v>3385</v>
      </c>
      <c r="G372" s="87">
        <v>45116</v>
      </c>
      <c r="H372" t="s">
        <v>209</v>
      </c>
      <c r="I372" s="77">
        <v>0.73</v>
      </c>
      <c r="J372" t="s">
        <v>912</v>
      </c>
      <c r="K372" t="s">
        <v>106</v>
      </c>
      <c r="L372" s="78">
        <v>8.1600000000000006E-2</v>
      </c>
      <c r="M372" s="78">
        <v>8.3599999999999994E-2</v>
      </c>
      <c r="N372" s="77">
        <v>15072.79</v>
      </c>
      <c r="O372" s="77">
        <v>100.28</v>
      </c>
      <c r="P372" s="77">
        <v>58.177611182387999</v>
      </c>
      <c r="Q372" s="78">
        <v>1.2999999999999999E-3</v>
      </c>
      <c r="R372" s="78">
        <v>1E-4</v>
      </c>
      <c r="W372" s="92"/>
    </row>
    <row r="373" spans="2:23">
      <c r="B373" t="s">
        <v>3370</v>
      </c>
      <c r="C373" t="s">
        <v>2430</v>
      </c>
      <c r="D373" s="100">
        <v>9657</v>
      </c>
      <c r="E373"/>
      <c r="F373" t="s">
        <v>3385</v>
      </c>
      <c r="G373" s="87">
        <v>45116</v>
      </c>
      <c r="H373" t="s">
        <v>209</v>
      </c>
      <c r="I373" s="77">
        <v>0.55000000000000004</v>
      </c>
      <c r="J373" t="s">
        <v>912</v>
      </c>
      <c r="K373" t="s">
        <v>106</v>
      </c>
      <c r="L373" s="78">
        <v>8.1600000000000006E-2</v>
      </c>
      <c r="M373" s="78">
        <v>8.3599999999999994E-2</v>
      </c>
      <c r="N373" s="77">
        <v>125.38</v>
      </c>
      <c r="O373" s="77">
        <v>99</v>
      </c>
      <c r="P373" s="77">
        <v>0.47776174380000003</v>
      </c>
      <c r="Q373" s="78">
        <v>0</v>
      </c>
      <c r="R373" s="78">
        <v>0</v>
      </c>
      <c r="W373" s="92"/>
    </row>
    <row r="374" spans="2:23">
      <c r="B374" t="s">
        <v>3379</v>
      </c>
      <c r="C374" t="s">
        <v>2430</v>
      </c>
      <c r="D374" s="100">
        <v>8706</v>
      </c>
      <c r="E374"/>
      <c r="F374" t="s">
        <v>3385</v>
      </c>
      <c r="G374" s="87">
        <v>44498</v>
      </c>
      <c r="H374" t="s">
        <v>209</v>
      </c>
      <c r="I374" s="77">
        <v>3.09</v>
      </c>
      <c r="J374" t="s">
        <v>912</v>
      </c>
      <c r="K374" t="s">
        <v>106</v>
      </c>
      <c r="L374" s="78">
        <v>8.6400000000000005E-2</v>
      </c>
      <c r="M374" s="78">
        <v>8.9200000000000002E-2</v>
      </c>
      <c r="N374" s="77">
        <v>118863.58</v>
      </c>
      <c r="O374" s="77">
        <v>102.59</v>
      </c>
      <c r="P374" s="77">
        <v>469.35532273297798</v>
      </c>
      <c r="Q374" s="78">
        <v>1.0800000000000001E-2</v>
      </c>
      <c r="R374" s="78">
        <v>1.1000000000000001E-3</v>
      </c>
      <c r="W374" s="92"/>
    </row>
    <row r="375" spans="2:23">
      <c r="B375" t="s">
        <v>3319</v>
      </c>
      <c r="C375" t="s">
        <v>2430</v>
      </c>
      <c r="D375" s="100">
        <v>8702</v>
      </c>
      <c r="E375"/>
      <c r="F375" t="s">
        <v>3385</v>
      </c>
      <c r="G375" s="87">
        <v>44497</v>
      </c>
      <c r="H375" t="s">
        <v>209</v>
      </c>
      <c r="I375" s="77">
        <v>0.12</v>
      </c>
      <c r="J375" t="s">
        <v>952</v>
      </c>
      <c r="K375" t="s">
        <v>106</v>
      </c>
      <c r="L375" s="78">
        <v>7.2700000000000001E-2</v>
      </c>
      <c r="M375" s="78">
        <v>7.9299999999999995E-2</v>
      </c>
      <c r="N375" s="77">
        <v>185.02</v>
      </c>
      <c r="O375" s="77">
        <v>100.23</v>
      </c>
      <c r="P375" s="77">
        <v>0.71377990655400003</v>
      </c>
      <c r="Q375" s="78">
        <v>0</v>
      </c>
      <c r="R375" s="78">
        <v>0</v>
      </c>
      <c r="W375" s="92"/>
    </row>
    <row r="376" spans="2:23">
      <c r="B376" t="s">
        <v>3319</v>
      </c>
      <c r="C376" t="s">
        <v>2430</v>
      </c>
      <c r="D376" s="100">
        <v>9118</v>
      </c>
      <c r="E376"/>
      <c r="F376" t="s">
        <v>3385</v>
      </c>
      <c r="G376" s="87">
        <v>44733</v>
      </c>
      <c r="H376" t="s">
        <v>209</v>
      </c>
      <c r="I376" s="77">
        <v>0.12</v>
      </c>
      <c r="J376" t="s">
        <v>952</v>
      </c>
      <c r="K376" t="s">
        <v>106</v>
      </c>
      <c r="L376" s="78">
        <v>7.2700000000000001E-2</v>
      </c>
      <c r="M376" s="78">
        <v>7.9299999999999995E-2</v>
      </c>
      <c r="N376" s="77">
        <v>736.79</v>
      </c>
      <c r="O376" s="77">
        <v>100.23</v>
      </c>
      <c r="P376" s="77">
        <v>2.8424272908330002</v>
      </c>
      <c r="Q376" s="78">
        <v>1E-4</v>
      </c>
      <c r="R376" s="78">
        <v>0</v>
      </c>
      <c r="W376" s="92"/>
    </row>
    <row r="377" spans="2:23">
      <c r="B377" t="s">
        <v>3319</v>
      </c>
      <c r="C377" t="s">
        <v>2430</v>
      </c>
      <c r="D377" s="100">
        <v>9233</v>
      </c>
      <c r="E377"/>
      <c r="F377" t="s">
        <v>3385</v>
      </c>
      <c r="G377" s="87">
        <v>44819</v>
      </c>
      <c r="H377" t="s">
        <v>209</v>
      </c>
      <c r="I377" s="77">
        <v>0.12</v>
      </c>
      <c r="J377" t="s">
        <v>952</v>
      </c>
      <c r="K377" t="s">
        <v>106</v>
      </c>
      <c r="L377" s="78">
        <v>7.2700000000000001E-2</v>
      </c>
      <c r="M377" s="78">
        <v>7.9299999999999995E-2</v>
      </c>
      <c r="N377" s="77">
        <v>144.62</v>
      </c>
      <c r="O377" s="77">
        <v>100.62</v>
      </c>
      <c r="P377" s="77">
        <v>0.56009356275599997</v>
      </c>
      <c r="Q377" s="78">
        <v>0</v>
      </c>
      <c r="R377" s="78">
        <v>0</v>
      </c>
      <c r="W377" s="92"/>
    </row>
    <row r="378" spans="2:23">
      <c r="B378" t="s">
        <v>3319</v>
      </c>
      <c r="C378" t="s">
        <v>2430</v>
      </c>
      <c r="D378" s="100">
        <v>9276</v>
      </c>
      <c r="E378"/>
      <c r="F378" t="s">
        <v>3385</v>
      </c>
      <c r="G378" s="87">
        <v>44854</v>
      </c>
      <c r="H378" t="s">
        <v>209</v>
      </c>
      <c r="I378" s="77">
        <v>0.12</v>
      </c>
      <c r="J378" t="s">
        <v>952</v>
      </c>
      <c r="K378" t="s">
        <v>106</v>
      </c>
      <c r="L378" s="78">
        <v>7.2700000000000001E-2</v>
      </c>
      <c r="M378" s="78">
        <v>7.9299999999999995E-2</v>
      </c>
      <c r="N378" s="77">
        <v>34.700000000000003</v>
      </c>
      <c r="O378" s="77">
        <v>100.62</v>
      </c>
      <c r="P378" s="77">
        <v>0.13438837385999999</v>
      </c>
      <c r="Q378" s="78">
        <v>0</v>
      </c>
      <c r="R378" s="78">
        <v>0</v>
      </c>
      <c r="W378" s="92"/>
    </row>
    <row r="379" spans="2:23">
      <c r="B379" t="s">
        <v>3319</v>
      </c>
      <c r="C379" t="s">
        <v>2430</v>
      </c>
      <c r="D379" s="100">
        <v>9430</v>
      </c>
      <c r="E379"/>
      <c r="F379" t="s">
        <v>3385</v>
      </c>
      <c r="G379" s="87">
        <v>44950</v>
      </c>
      <c r="H379" t="s">
        <v>209</v>
      </c>
      <c r="I379" s="77">
        <v>0.12</v>
      </c>
      <c r="J379" t="s">
        <v>952</v>
      </c>
      <c r="K379" t="s">
        <v>106</v>
      </c>
      <c r="L379" s="78">
        <v>7.2700000000000001E-2</v>
      </c>
      <c r="M379" s="78">
        <v>7.9299999999999995E-2</v>
      </c>
      <c r="N379" s="77">
        <v>189.62</v>
      </c>
      <c r="O379" s="77">
        <v>100.62</v>
      </c>
      <c r="P379" s="77">
        <v>0.73437243375600003</v>
      </c>
      <c r="Q379" s="78">
        <v>0</v>
      </c>
      <c r="R379" s="78">
        <v>0</v>
      </c>
      <c r="W379" s="92"/>
    </row>
    <row r="380" spans="2:23">
      <c r="B380" t="s">
        <v>3319</v>
      </c>
      <c r="C380" t="s">
        <v>2430</v>
      </c>
      <c r="D380" s="100">
        <v>9539</v>
      </c>
      <c r="E380"/>
      <c r="F380" t="s">
        <v>3385</v>
      </c>
      <c r="G380" s="87">
        <v>45029</v>
      </c>
      <c r="H380" t="s">
        <v>209</v>
      </c>
      <c r="I380" s="77">
        <v>0.12</v>
      </c>
      <c r="J380" t="s">
        <v>952</v>
      </c>
      <c r="K380" t="s">
        <v>106</v>
      </c>
      <c r="L380" s="78">
        <v>7.2700000000000001E-2</v>
      </c>
      <c r="M380" s="78">
        <v>7.9299999999999995E-2</v>
      </c>
      <c r="N380" s="77">
        <v>63.21</v>
      </c>
      <c r="O380" s="77">
        <v>100.62</v>
      </c>
      <c r="P380" s="77">
        <v>0.244803720798</v>
      </c>
      <c r="Q380" s="78">
        <v>0</v>
      </c>
      <c r="R380" s="78">
        <v>0</v>
      </c>
      <c r="W380" s="92"/>
    </row>
    <row r="381" spans="2:23">
      <c r="B381" t="s">
        <v>3319</v>
      </c>
      <c r="C381" t="s">
        <v>2430</v>
      </c>
      <c r="D381" s="100">
        <v>8119</v>
      </c>
      <c r="E381"/>
      <c r="F381" t="s">
        <v>3385</v>
      </c>
      <c r="G381" s="87">
        <v>44169</v>
      </c>
      <c r="H381" t="s">
        <v>209</v>
      </c>
      <c r="I381" s="77">
        <v>0.12</v>
      </c>
      <c r="J381" t="s">
        <v>952</v>
      </c>
      <c r="K381" t="s">
        <v>106</v>
      </c>
      <c r="L381" s="78">
        <v>7.2700000000000001E-2</v>
      </c>
      <c r="M381" s="78">
        <v>7.9299999999999995E-2</v>
      </c>
      <c r="N381" s="77">
        <v>588.53</v>
      </c>
      <c r="O381" s="77">
        <v>100.9</v>
      </c>
      <c r="P381" s="77">
        <v>2.2856392377299999</v>
      </c>
      <c r="Q381" s="78">
        <v>1E-4</v>
      </c>
      <c r="R381" s="78">
        <v>0</v>
      </c>
      <c r="W381" s="92"/>
    </row>
    <row r="382" spans="2:23">
      <c r="B382" t="s">
        <v>3319</v>
      </c>
      <c r="C382" t="s">
        <v>2430</v>
      </c>
      <c r="D382" s="100">
        <v>8418</v>
      </c>
      <c r="E382"/>
      <c r="F382" t="s">
        <v>3385</v>
      </c>
      <c r="G382" s="87">
        <v>44326</v>
      </c>
      <c r="H382" t="s">
        <v>209</v>
      </c>
      <c r="I382" s="77">
        <v>0.12</v>
      </c>
      <c r="J382" t="s">
        <v>952</v>
      </c>
      <c r="K382" t="s">
        <v>106</v>
      </c>
      <c r="L382" s="78">
        <v>7.2700000000000001E-2</v>
      </c>
      <c r="M382" s="78">
        <v>7.9299999999999995E-2</v>
      </c>
      <c r="N382" s="77">
        <v>124.53</v>
      </c>
      <c r="O382" s="77">
        <v>100.62</v>
      </c>
      <c r="P382" s="77">
        <v>0.48228772901400002</v>
      </c>
      <c r="Q382" s="78">
        <v>0</v>
      </c>
      <c r="R382" s="78">
        <v>0</v>
      </c>
      <c r="W382" s="92"/>
    </row>
    <row r="383" spans="2:23">
      <c r="B383" t="s">
        <v>3319</v>
      </c>
      <c r="C383" t="s">
        <v>2430</v>
      </c>
      <c r="D383" s="100">
        <v>8060</v>
      </c>
      <c r="E383"/>
      <c r="F383" t="s">
        <v>3385</v>
      </c>
      <c r="G383" s="87">
        <v>44150</v>
      </c>
      <c r="H383" t="s">
        <v>209</v>
      </c>
      <c r="I383" s="77">
        <v>0.12</v>
      </c>
      <c r="J383" t="s">
        <v>952</v>
      </c>
      <c r="K383" t="s">
        <v>106</v>
      </c>
      <c r="L383" s="78">
        <v>7.2700000000000001E-2</v>
      </c>
      <c r="M383" s="78">
        <v>7.9299999999999995E-2</v>
      </c>
      <c r="N383" s="77">
        <v>248230.17</v>
      </c>
      <c r="O383" s="77">
        <v>100.23</v>
      </c>
      <c r="P383" s="77">
        <v>957.63543155595903</v>
      </c>
      <c r="Q383" s="78">
        <v>2.2100000000000002E-2</v>
      </c>
      <c r="R383" s="78">
        <v>2.2000000000000001E-3</v>
      </c>
      <c r="W383" s="92"/>
    </row>
    <row r="384" spans="2:23">
      <c r="B384" t="s">
        <v>3376</v>
      </c>
      <c r="C384" t="s">
        <v>2430</v>
      </c>
      <c r="D384" s="100">
        <v>8718</v>
      </c>
      <c r="E384"/>
      <c r="F384" t="s">
        <v>3385</v>
      </c>
      <c r="G384" s="87">
        <v>44508</v>
      </c>
      <c r="H384" t="s">
        <v>209</v>
      </c>
      <c r="I384" s="77">
        <v>3.02</v>
      </c>
      <c r="J384" t="s">
        <v>912</v>
      </c>
      <c r="K384" t="s">
        <v>106</v>
      </c>
      <c r="L384" s="78">
        <v>8.7900000000000006E-2</v>
      </c>
      <c r="M384" s="78">
        <v>9.0200000000000002E-2</v>
      </c>
      <c r="N384" s="77">
        <v>205908.61</v>
      </c>
      <c r="O384" s="77">
        <v>100.57</v>
      </c>
      <c r="P384" s="77">
        <v>797.05973065737305</v>
      </c>
      <c r="Q384" s="78">
        <v>1.84E-2</v>
      </c>
      <c r="R384" s="78">
        <v>1.8E-3</v>
      </c>
      <c r="W384" s="92"/>
    </row>
    <row r="385" spans="2:23">
      <c r="B385" t="s">
        <v>3321</v>
      </c>
      <c r="C385" t="s">
        <v>2430</v>
      </c>
      <c r="D385" s="100">
        <v>8806</v>
      </c>
      <c r="E385"/>
      <c r="F385" t="s">
        <v>3385</v>
      </c>
      <c r="G385" s="87">
        <v>44137</v>
      </c>
      <c r="H385" t="s">
        <v>209</v>
      </c>
      <c r="I385" s="77">
        <v>0.94</v>
      </c>
      <c r="J385" t="s">
        <v>952</v>
      </c>
      <c r="K385" t="s">
        <v>106</v>
      </c>
      <c r="L385" s="78">
        <v>7.4399999999999994E-2</v>
      </c>
      <c r="M385" s="78">
        <v>8.8300000000000003E-2</v>
      </c>
      <c r="N385" s="77">
        <v>284911.49</v>
      </c>
      <c r="O385" s="77">
        <v>99.670000000000272</v>
      </c>
      <c r="P385" s="77">
        <v>1093.00546473747</v>
      </c>
      <c r="Q385" s="78">
        <v>2.53E-2</v>
      </c>
      <c r="R385" s="78">
        <v>2.5000000000000001E-3</v>
      </c>
      <c r="W385" s="92"/>
    </row>
    <row r="386" spans="2:23">
      <c r="B386" t="s">
        <v>3321</v>
      </c>
      <c r="C386" t="s">
        <v>2430</v>
      </c>
      <c r="D386" s="100">
        <v>9044</v>
      </c>
      <c r="E386"/>
      <c r="F386" t="s">
        <v>3385</v>
      </c>
      <c r="G386" s="87">
        <v>44679</v>
      </c>
      <c r="H386" t="s">
        <v>209</v>
      </c>
      <c r="I386" s="77">
        <v>0.94</v>
      </c>
      <c r="J386" t="s">
        <v>952</v>
      </c>
      <c r="K386" t="s">
        <v>106</v>
      </c>
      <c r="L386" s="78">
        <v>7.4499999999999997E-2</v>
      </c>
      <c r="M386" s="78">
        <v>8.8300000000000003E-2</v>
      </c>
      <c r="N386" s="77">
        <v>2453.44</v>
      </c>
      <c r="O386" s="77">
        <v>99.67</v>
      </c>
      <c r="P386" s="77">
        <v>9.4121277011520004</v>
      </c>
      <c r="Q386" s="78">
        <v>2.0000000000000001E-4</v>
      </c>
      <c r="R386" s="78">
        <v>0</v>
      </c>
      <c r="W386" s="92"/>
    </row>
    <row r="387" spans="2:23">
      <c r="B387" t="s">
        <v>3321</v>
      </c>
      <c r="C387" t="s">
        <v>2430</v>
      </c>
      <c r="D387" s="100">
        <v>9224</v>
      </c>
      <c r="E387"/>
      <c r="F387" t="s">
        <v>3385</v>
      </c>
      <c r="G387" s="87">
        <v>44810</v>
      </c>
      <c r="H387" t="s">
        <v>209</v>
      </c>
      <c r="I387" s="77">
        <v>0.94</v>
      </c>
      <c r="J387" t="s">
        <v>952</v>
      </c>
      <c r="K387" t="s">
        <v>106</v>
      </c>
      <c r="L387" s="78">
        <v>7.4499999999999997E-2</v>
      </c>
      <c r="M387" s="78">
        <v>8.8300000000000003E-2</v>
      </c>
      <c r="N387" s="77">
        <v>4439.6899999999996</v>
      </c>
      <c r="O387" s="77">
        <v>99.67</v>
      </c>
      <c r="P387" s="77">
        <v>17.031975199527</v>
      </c>
      <c r="Q387" s="78">
        <v>4.0000000000000002E-4</v>
      </c>
      <c r="R387" s="78">
        <v>0</v>
      </c>
      <c r="W387" s="92"/>
    </row>
    <row r="388" spans="2:23">
      <c r="B388" t="s">
        <v>3371</v>
      </c>
      <c r="C388" t="s">
        <v>2430</v>
      </c>
      <c r="D388" s="100">
        <v>475042</v>
      </c>
      <c r="E388"/>
      <c r="F388" t="s">
        <v>3385</v>
      </c>
      <c r="G388" s="87">
        <v>42921</v>
      </c>
      <c r="H388" t="s">
        <v>209</v>
      </c>
      <c r="I388" s="77">
        <v>5.39</v>
      </c>
      <c r="J388" t="s">
        <v>912</v>
      </c>
      <c r="K388" t="s">
        <v>106</v>
      </c>
      <c r="L388" s="78">
        <v>7.8899999999999998E-2</v>
      </c>
      <c r="M388" s="78">
        <v>7.9799999999999996E-2</v>
      </c>
      <c r="N388" s="77">
        <v>31807.47</v>
      </c>
      <c r="O388" s="77">
        <v>14.656955999999994</v>
      </c>
      <c r="P388" s="77">
        <v>17.944064491178199</v>
      </c>
      <c r="Q388" s="78">
        <v>4.0000000000000002E-4</v>
      </c>
      <c r="R388" s="78">
        <v>0</v>
      </c>
      <c r="W388" s="92"/>
    </row>
    <row r="389" spans="2:23">
      <c r="B389" t="s">
        <v>3371</v>
      </c>
      <c r="C389" t="s">
        <v>2430</v>
      </c>
      <c r="D389" s="100">
        <v>524763</v>
      </c>
      <c r="E389"/>
      <c r="F389" t="s">
        <v>3385</v>
      </c>
      <c r="G389" s="87">
        <v>43342</v>
      </c>
      <c r="H389" t="s">
        <v>209</v>
      </c>
      <c r="I389" s="77">
        <v>1.05</v>
      </c>
      <c r="J389" t="s">
        <v>912</v>
      </c>
      <c r="K389" t="s">
        <v>106</v>
      </c>
      <c r="L389" s="78">
        <v>7.8899999999999998E-2</v>
      </c>
      <c r="M389" s="78">
        <v>7.1199999999999999E-2</v>
      </c>
      <c r="N389" s="77">
        <v>6037.14</v>
      </c>
      <c r="O389" s="77">
        <v>14.558924000000015</v>
      </c>
      <c r="P389" s="77">
        <v>3.38305016121399</v>
      </c>
      <c r="Q389" s="78">
        <v>1E-4</v>
      </c>
      <c r="R389" s="78">
        <v>0</v>
      </c>
      <c r="W389" s="92"/>
    </row>
    <row r="390" spans="2:23">
      <c r="B390" t="s">
        <v>3322</v>
      </c>
      <c r="C390" t="s">
        <v>2430</v>
      </c>
      <c r="D390" s="100">
        <v>9405</v>
      </c>
      <c r="E390"/>
      <c r="F390" t="s">
        <v>3385</v>
      </c>
      <c r="G390" s="87">
        <v>43866</v>
      </c>
      <c r="H390" t="s">
        <v>209</v>
      </c>
      <c r="I390" s="77">
        <v>1.06</v>
      </c>
      <c r="J390" t="s">
        <v>952</v>
      </c>
      <c r="K390" t="s">
        <v>106</v>
      </c>
      <c r="L390" s="78">
        <v>7.6899999999999996E-2</v>
      </c>
      <c r="M390" s="78">
        <v>9.5899999999999999E-2</v>
      </c>
      <c r="N390" s="77">
        <v>242698.08</v>
      </c>
      <c r="O390" s="77">
        <v>98.93</v>
      </c>
      <c r="P390" s="77">
        <v>924.14955938385594</v>
      </c>
      <c r="Q390" s="78">
        <v>2.1399999999999999E-2</v>
      </c>
      <c r="R390" s="78">
        <v>2.0999999999999999E-3</v>
      </c>
      <c r="W390" s="92"/>
    </row>
    <row r="391" spans="2:23">
      <c r="B391" t="s">
        <v>3322</v>
      </c>
      <c r="C391" t="s">
        <v>2430</v>
      </c>
      <c r="D391" s="100">
        <v>9439</v>
      </c>
      <c r="E391"/>
      <c r="F391" t="s">
        <v>3385</v>
      </c>
      <c r="G391" s="87">
        <v>44953</v>
      </c>
      <c r="H391" t="s">
        <v>209</v>
      </c>
      <c r="I391" s="77">
        <v>1.06</v>
      </c>
      <c r="J391" t="s">
        <v>952</v>
      </c>
      <c r="K391" t="s">
        <v>106</v>
      </c>
      <c r="L391" s="78">
        <v>7.6899999999999996E-2</v>
      </c>
      <c r="M391" s="78">
        <v>9.5899999999999999E-2</v>
      </c>
      <c r="N391" s="77">
        <v>697.01</v>
      </c>
      <c r="O391" s="77">
        <v>99.77</v>
      </c>
      <c r="P391" s="77">
        <v>2.6766210695730002</v>
      </c>
      <c r="Q391" s="78">
        <v>1E-4</v>
      </c>
      <c r="R391" s="78">
        <v>0</v>
      </c>
      <c r="W391" s="92"/>
    </row>
    <row r="392" spans="2:23">
      <c r="B392" t="s">
        <v>3322</v>
      </c>
      <c r="C392" t="s">
        <v>2430</v>
      </c>
      <c r="D392" s="100">
        <v>9447</v>
      </c>
      <c r="E392"/>
      <c r="F392" t="s">
        <v>3385</v>
      </c>
      <c r="G392" s="87">
        <v>44959</v>
      </c>
      <c r="H392" t="s">
        <v>209</v>
      </c>
      <c r="I392" s="77">
        <v>1.06</v>
      </c>
      <c r="J392" t="s">
        <v>952</v>
      </c>
      <c r="K392" t="s">
        <v>106</v>
      </c>
      <c r="L392" s="78">
        <v>7.6899999999999996E-2</v>
      </c>
      <c r="M392" s="78">
        <v>9.5899999999999999E-2</v>
      </c>
      <c r="N392" s="77">
        <v>391.82</v>
      </c>
      <c r="O392" s="77">
        <v>99.77</v>
      </c>
      <c r="P392" s="77">
        <v>1.504646515086</v>
      </c>
      <c r="Q392" s="78">
        <v>0</v>
      </c>
      <c r="R392" s="78">
        <v>0</v>
      </c>
      <c r="W392" s="92"/>
    </row>
    <row r="393" spans="2:23">
      <c r="B393" t="s">
        <v>3322</v>
      </c>
      <c r="C393" t="s">
        <v>2430</v>
      </c>
      <c r="D393" s="100">
        <v>9467</v>
      </c>
      <c r="E393"/>
      <c r="F393" t="s">
        <v>3385</v>
      </c>
      <c r="G393" s="87">
        <v>44966</v>
      </c>
      <c r="H393" t="s">
        <v>209</v>
      </c>
      <c r="I393" s="77">
        <v>1.06</v>
      </c>
      <c r="J393" t="s">
        <v>952</v>
      </c>
      <c r="K393" t="s">
        <v>106</v>
      </c>
      <c r="L393" s="78">
        <v>7.6899999999999996E-2</v>
      </c>
      <c r="M393" s="78">
        <v>9.6699999999999994E-2</v>
      </c>
      <c r="N393" s="77">
        <v>587.07000000000005</v>
      </c>
      <c r="O393" s="77">
        <v>99.7</v>
      </c>
      <c r="P393" s="77">
        <v>2.2528535327100001</v>
      </c>
      <c r="Q393" s="78">
        <v>1E-4</v>
      </c>
      <c r="R393" s="78">
        <v>0</v>
      </c>
      <c r="W393" s="92"/>
    </row>
    <row r="394" spans="2:23">
      <c r="B394" t="s">
        <v>3322</v>
      </c>
      <c r="C394" t="s">
        <v>2430</v>
      </c>
      <c r="D394" s="100">
        <v>9491</v>
      </c>
      <c r="E394"/>
      <c r="F394" t="s">
        <v>3385</v>
      </c>
      <c r="G394" s="87">
        <v>44986</v>
      </c>
      <c r="H394" t="s">
        <v>209</v>
      </c>
      <c r="I394" s="77">
        <v>1.06</v>
      </c>
      <c r="J394" t="s">
        <v>952</v>
      </c>
      <c r="K394" t="s">
        <v>106</v>
      </c>
      <c r="L394" s="78">
        <v>7.6899999999999996E-2</v>
      </c>
      <c r="M394" s="78">
        <v>9.6699999999999994E-2</v>
      </c>
      <c r="N394" s="77">
        <v>2283.7199999999998</v>
      </c>
      <c r="O394" s="77">
        <v>98.86</v>
      </c>
      <c r="P394" s="77">
        <v>8.6898318436079993</v>
      </c>
      <c r="Q394" s="78">
        <v>2.0000000000000001E-4</v>
      </c>
      <c r="R394" s="78">
        <v>0</v>
      </c>
      <c r="W394" s="92"/>
    </row>
    <row r="395" spans="2:23">
      <c r="B395" t="s">
        <v>3322</v>
      </c>
      <c r="C395" t="s">
        <v>2430</v>
      </c>
      <c r="D395" s="100">
        <v>9510</v>
      </c>
      <c r="E395"/>
      <c r="F395" t="s">
        <v>3385</v>
      </c>
      <c r="G395" s="87">
        <v>44994</v>
      </c>
      <c r="H395" t="s">
        <v>209</v>
      </c>
      <c r="I395" s="77">
        <v>1.06</v>
      </c>
      <c r="J395" t="s">
        <v>952</v>
      </c>
      <c r="K395" t="s">
        <v>106</v>
      </c>
      <c r="L395" s="78">
        <v>7.6899999999999996E-2</v>
      </c>
      <c r="M395" s="78">
        <v>9.6600000000000005E-2</v>
      </c>
      <c r="N395" s="77">
        <v>445.75</v>
      </c>
      <c r="O395" s="77">
        <v>99.7</v>
      </c>
      <c r="P395" s="77">
        <v>1.7105446747499999</v>
      </c>
      <c r="Q395" s="78">
        <v>0</v>
      </c>
      <c r="R395" s="78">
        <v>0</v>
      </c>
      <c r="W395" s="92"/>
    </row>
    <row r="396" spans="2:23">
      <c r="B396" t="s">
        <v>3322</v>
      </c>
      <c r="C396" t="s">
        <v>2430</v>
      </c>
      <c r="D396" s="100">
        <v>9560</v>
      </c>
      <c r="E396"/>
      <c r="F396" t="s">
        <v>3385</v>
      </c>
      <c r="G396" s="87">
        <v>45058</v>
      </c>
      <c r="H396" t="s">
        <v>209</v>
      </c>
      <c r="I396" s="77">
        <v>1.06</v>
      </c>
      <c r="J396" t="s">
        <v>952</v>
      </c>
      <c r="K396" t="s">
        <v>106</v>
      </c>
      <c r="L396" s="78">
        <v>7.6899999999999996E-2</v>
      </c>
      <c r="M396" s="78">
        <v>9.6699999999999994E-2</v>
      </c>
      <c r="N396" s="77">
        <v>2410.04</v>
      </c>
      <c r="O396" s="77">
        <v>98.86</v>
      </c>
      <c r="P396" s="77">
        <v>9.1704947788559998</v>
      </c>
      <c r="Q396" s="78">
        <v>2.0000000000000001E-4</v>
      </c>
      <c r="R396" s="78">
        <v>0</v>
      </c>
      <c r="W396" s="92"/>
    </row>
    <row r="397" spans="2:23">
      <c r="B397" t="s">
        <v>3378</v>
      </c>
      <c r="C397" t="s">
        <v>2430</v>
      </c>
      <c r="D397" s="100">
        <v>9606</v>
      </c>
      <c r="E397"/>
      <c r="F397" t="s">
        <v>3385</v>
      </c>
      <c r="G397" s="87">
        <v>44136</v>
      </c>
      <c r="H397" t="s">
        <v>209</v>
      </c>
      <c r="I397" s="77">
        <v>0.09</v>
      </c>
      <c r="J397" t="s">
        <v>952</v>
      </c>
      <c r="K397" t="s">
        <v>106</v>
      </c>
      <c r="L397" s="78">
        <v>7.0099999999999996E-2</v>
      </c>
      <c r="M397" s="78">
        <v>9.9000000000000008E-3</v>
      </c>
      <c r="N397" s="77">
        <v>165626.66</v>
      </c>
      <c r="O397" s="77">
        <v>86.502415999999926</v>
      </c>
      <c r="P397" s="77">
        <v>551.45031933196606</v>
      </c>
      <c r="Q397" s="78">
        <v>1.2699999999999999E-2</v>
      </c>
      <c r="R397" s="78">
        <v>1.2999999999999999E-3</v>
      </c>
      <c r="W397" s="92"/>
    </row>
    <row r="398" spans="2:23">
      <c r="B398" t="s">
        <v>3373</v>
      </c>
      <c r="C398" t="s">
        <v>2430</v>
      </c>
      <c r="D398" s="100">
        <v>6588</v>
      </c>
      <c r="E398"/>
      <c r="F398" t="s">
        <v>3385</v>
      </c>
      <c r="G398" s="87">
        <v>43397</v>
      </c>
      <c r="H398" t="s">
        <v>209</v>
      </c>
      <c r="I398" s="77">
        <v>0.76</v>
      </c>
      <c r="J398" t="s">
        <v>952</v>
      </c>
      <c r="K398" t="s">
        <v>106</v>
      </c>
      <c r="L398" s="78">
        <v>7.6899999999999996E-2</v>
      </c>
      <c r="M398" s="78">
        <v>8.8300000000000003E-2</v>
      </c>
      <c r="N398" s="77">
        <v>150501.69</v>
      </c>
      <c r="O398" s="77">
        <v>99.88</v>
      </c>
      <c r="P398" s="77">
        <v>578.58586760422804</v>
      </c>
      <c r="Q398" s="78">
        <v>1.34E-2</v>
      </c>
      <c r="R398" s="78">
        <v>1.2999999999999999E-3</v>
      </c>
      <c r="W398" s="92"/>
    </row>
    <row r="399" spans="2:23">
      <c r="B399" t="s">
        <v>3375</v>
      </c>
      <c r="C399" t="s">
        <v>2430</v>
      </c>
      <c r="D399" s="100">
        <v>9299</v>
      </c>
      <c r="E399"/>
      <c r="F399" t="s">
        <v>3385</v>
      </c>
      <c r="G399" s="87">
        <v>44144</v>
      </c>
      <c r="H399" t="s">
        <v>209</v>
      </c>
      <c r="I399" s="77">
        <v>0.25</v>
      </c>
      <c r="J399" t="s">
        <v>952</v>
      </c>
      <c r="K399" t="s">
        <v>106</v>
      </c>
      <c r="L399" s="78">
        <v>7.8799999999999995E-2</v>
      </c>
      <c r="M399" s="78">
        <v>1E-4</v>
      </c>
      <c r="N399" s="77">
        <v>187381.91</v>
      </c>
      <c r="O399" s="77">
        <v>76.690121000000048</v>
      </c>
      <c r="P399" s="77">
        <v>553.11443860426698</v>
      </c>
      <c r="Q399" s="78">
        <v>1.2800000000000001E-2</v>
      </c>
      <c r="R399" s="78">
        <v>1.2999999999999999E-3</v>
      </c>
      <c r="W399" s="92"/>
    </row>
    <row r="400" spans="2:23">
      <c r="B400" t="s">
        <v>3323</v>
      </c>
      <c r="C400" t="s">
        <v>2430</v>
      </c>
      <c r="D400" s="100">
        <v>8977</v>
      </c>
      <c r="E400"/>
      <c r="F400" t="s">
        <v>3385</v>
      </c>
      <c r="G400" s="87">
        <v>44553</v>
      </c>
      <c r="H400" t="s">
        <v>209</v>
      </c>
      <c r="I400" s="77">
        <v>2.34</v>
      </c>
      <c r="J400" t="s">
        <v>1031</v>
      </c>
      <c r="K400" t="s">
        <v>110</v>
      </c>
      <c r="L400" s="78">
        <v>6.1100000000000002E-2</v>
      </c>
      <c r="M400" s="78">
        <v>7.0400000000000004E-2</v>
      </c>
      <c r="N400" s="77">
        <v>1182</v>
      </c>
      <c r="O400" s="77">
        <v>101.7</v>
      </c>
      <c r="P400" s="77">
        <v>4.8774964049999996</v>
      </c>
      <c r="Q400" s="78">
        <v>1E-4</v>
      </c>
      <c r="R400" s="78">
        <v>0</v>
      </c>
      <c r="W400" s="92"/>
    </row>
    <row r="401" spans="2:23">
      <c r="B401" t="s">
        <v>3323</v>
      </c>
      <c r="C401" t="s">
        <v>2430</v>
      </c>
      <c r="D401" s="100">
        <v>8978</v>
      </c>
      <c r="E401"/>
      <c r="F401" t="s">
        <v>3385</v>
      </c>
      <c r="G401" s="87">
        <v>44553</v>
      </c>
      <c r="H401" t="s">
        <v>209</v>
      </c>
      <c r="I401" s="77">
        <v>2.34</v>
      </c>
      <c r="J401" t="s">
        <v>1031</v>
      </c>
      <c r="K401" t="s">
        <v>110</v>
      </c>
      <c r="L401" s="78">
        <v>6.1100000000000002E-2</v>
      </c>
      <c r="M401" s="78">
        <v>7.1400000000000005E-2</v>
      </c>
      <c r="N401" s="77">
        <v>1519.72</v>
      </c>
      <c r="O401" s="77">
        <v>101.93</v>
      </c>
      <c r="P401" s="77">
        <v>6.2852727932699999</v>
      </c>
      <c r="Q401" s="78">
        <v>1E-4</v>
      </c>
      <c r="R401" s="78">
        <v>0</v>
      </c>
      <c r="W401" s="92"/>
    </row>
    <row r="402" spans="2:23">
      <c r="B402" t="s">
        <v>3323</v>
      </c>
      <c r="C402" t="s">
        <v>2430</v>
      </c>
      <c r="D402" s="100">
        <v>8979</v>
      </c>
      <c r="E402"/>
      <c r="F402" t="s">
        <v>3385</v>
      </c>
      <c r="G402" s="87">
        <v>44553</v>
      </c>
      <c r="H402" t="s">
        <v>209</v>
      </c>
      <c r="I402" s="77">
        <v>2.34</v>
      </c>
      <c r="J402" t="s">
        <v>1031</v>
      </c>
      <c r="K402" t="s">
        <v>110</v>
      </c>
      <c r="L402" s="78">
        <v>6.1100000000000002E-2</v>
      </c>
      <c r="M402" s="78">
        <v>7.0300000000000001E-2</v>
      </c>
      <c r="N402" s="77">
        <v>7092.01</v>
      </c>
      <c r="O402" s="77">
        <v>102.17</v>
      </c>
      <c r="P402" s="77">
        <v>29.400266098477498</v>
      </c>
      <c r="Q402" s="78">
        <v>6.9999999999999999E-4</v>
      </c>
      <c r="R402" s="78">
        <v>1E-4</v>
      </c>
      <c r="W402" s="92"/>
    </row>
    <row r="403" spans="2:23">
      <c r="B403" t="s">
        <v>3323</v>
      </c>
      <c r="C403" t="s">
        <v>2430</v>
      </c>
      <c r="D403" s="100">
        <v>9313</v>
      </c>
      <c r="E403"/>
      <c r="F403" t="s">
        <v>3385</v>
      </c>
      <c r="G403" s="87">
        <v>44886</v>
      </c>
      <c r="H403" t="s">
        <v>209</v>
      </c>
      <c r="I403" s="77">
        <v>2.34</v>
      </c>
      <c r="J403" t="s">
        <v>1031</v>
      </c>
      <c r="K403" t="s">
        <v>110</v>
      </c>
      <c r="L403" s="78">
        <v>6.1100000000000002E-2</v>
      </c>
      <c r="M403" s="78">
        <v>7.0199999999999999E-2</v>
      </c>
      <c r="N403" s="77">
        <v>1730.79</v>
      </c>
      <c r="O403" s="77">
        <v>102.2</v>
      </c>
      <c r="P403" s="77">
        <v>7.1771793943500004</v>
      </c>
      <c r="Q403" s="78">
        <v>2.0000000000000001E-4</v>
      </c>
      <c r="R403" s="78">
        <v>0</v>
      </c>
      <c r="W403" s="92"/>
    </row>
    <row r="404" spans="2:23">
      <c r="B404" t="s">
        <v>3323</v>
      </c>
      <c r="C404" t="s">
        <v>2430</v>
      </c>
      <c r="D404" s="100">
        <v>9496</v>
      </c>
      <c r="E404"/>
      <c r="F404" t="s">
        <v>3385</v>
      </c>
      <c r="G404" s="87">
        <v>44985</v>
      </c>
      <c r="H404" t="s">
        <v>209</v>
      </c>
      <c r="I404" s="77">
        <v>2.34</v>
      </c>
      <c r="J404" t="s">
        <v>1031</v>
      </c>
      <c r="K404" t="s">
        <v>110</v>
      </c>
      <c r="L404" s="78">
        <v>6.1100000000000002E-2</v>
      </c>
      <c r="M404" s="78">
        <v>7.0199999999999999E-2</v>
      </c>
      <c r="N404" s="77">
        <v>2701.72</v>
      </c>
      <c r="O404" s="77">
        <v>102.2</v>
      </c>
      <c r="P404" s="77">
        <v>11.2033979358</v>
      </c>
      <c r="Q404" s="78">
        <v>2.9999999999999997E-4</v>
      </c>
      <c r="R404" s="78">
        <v>0</v>
      </c>
      <c r="W404" s="92"/>
    </row>
    <row r="405" spans="2:23">
      <c r="B405" t="s">
        <v>3323</v>
      </c>
      <c r="C405" t="s">
        <v>2430</v>
      </c>
      <c r="D405" s="100">
        <v>9547</v>
      </c>
      <c r="E405"/>
      <c r="F405" t="s">
        <v>3385</v>
      </c>
      <c r="G405" s="87">
        <v>45036</v>
      </c>
      <c r="H405" t="s">
        <v>209</v>
      </c>
      <c r="I405" s="77">
        <v>2.34</v>
      </c>
      <c r="J405" t="s">
        <v>1031</v>
      </c>
      <c r="K405" t="s">
        <v>110</v>
      </c>
      <c r="L405" s="78">
        <v>6.1100000000000002E-2</v>
      </c>
      <c r="M405" s="78">
        <v>7.0099999999999996E-2</v>
      </c>
      <c r="N405" s="77">
        <v>633.22</v>
      </c>
      <c r="O405" s="77">
        <v>101.75</v>
      </c>
      <c r="P405" s="77">
        <v>2.6142527276249998</v>
      </c>
      <c r="Q405" s="78">
        <v>1E-4</v>
      </c>
      <c r="R405" s="78">
        <v>0</v>
      </c>
      <c r="W405" s="92"/>
    </row>
    <row r="406" spans="2:23">
      <c r="B406" t="s">
        <v>3323</v>
      </c>
      <c r="C406" t="s">
        <v>2430</v>
      </c>
      <c r="D406" s="100">
        <v>9718</v>
      </c>
      <c r="E406"/>
      <c r="F406" t="s">
        <v>3385</v>
      </c>
      <c r="G406" s="87">
        <v>45163</v>
      </c>
      <c r="H406" t="s">
        <v>209</v>
      </c>
      <c r="I406" s="77">
        <v>2.39</v>
      </c>
      <c r="J406" t="s">
        <v>1031</v>
      </c>
      <c r="K406" t="s">
        <v>110</v>
      </c>
      <c r="L406" s="78">
        <v>6.4299999999999996E-2</v>
      </c>
      <c r="M406" s="78">
        <v>7.2499999999999995E-2</v>
      </c>
      <c r="N406" s="77">
        <v>5845.84</v>
      </c>
      <c r="O406" s="77">
        <v>99.6</v>
      </c>
      <c r="P406" s="77">
        <v>23.624617816800001</v>
      </c>
      <c r="Q406" s="78">
        <v>5.0000000000000001E-4</v>
      </c>
      <c r="R406" s="78">
        <v>1E-4</v>
      </c>
      <c r="W406" s="92"/>
    </row>
    <row r="407" spans="2:23">
      <c r="B407" t="s">
        <v>3382</v>
      </c>
      <c r="C407" t="s">
        <v>2430</v>
      </c>
      <c r="D407" s="100">
        <v>7382</v>
      </c>
      <c r="E407"/>
      <c r="F407" t="s">
        <v>3385</v>
      </c>
      <c r="G407" s="87">
        <v>43860</v>
      </c>
      <c r="H407" t="s">
        <v>209</v>
      </c>
      <c r="I407" s="77">
        <v>2.58</v>
      </c>
      <c r="J407" t="s">
        <v>912</v>
      </c>
      <c r="K407" t="s">
        <v>106</v>
      </c>
      <c r="L407" s="78">
        <v>8.1699999999999995E-2</v>
      </c>
      <c r="M407" s="78">
        <v>8.3599999999999994E-2</v>
      </c>
      <c r="N407" s="77">
        <v>128881.71</v>
      </c>
      <c r="O407" s="77">
        <v>102.76</v>
      </c>
      <c r="P407" s="77">
        <v>509.75711515940401</v>
      </c>
      <c r="Q407" s="78">
        <v>1.18E-2</v>
      </c>
      <c r="R407" s="78">
        <v>1.1999999999999999E-3</v>
      </c>
      <c r="W407" s="92"/>
    </row>
    <row r="408" spans="2:23">
      <c r="B408" t="s">
        <v>3380</v>
      </c>
      <c r="C408" t="s">
        <v>2430</v>
      </c>
      <c r="D408" s="100">
        <v>9158</v>
      </c>
      <c r="E408"/>
      <c r="F408" t="s">
        <v>3385</v>
      </c>
      <c r="G408" s="87">
        <v>44179</v>
      </c>
      <c r="H408" t="s">
        <v>209</v>
      </c>
      <c r="I408" s="77">
        <v>2.4700000000000002</v>
      </c>
      <c r="J408" t="s">
        <v>912</v>
      </c>
      <c r="K408" t="s">
        <v>106</v>
      </c>
      <c r="L408" s="78">
        <v>8.0399999999999999E-2</v>
      </c>
      <c r="M408" s="78">
        <v>9.6600000000000005E-2</v>
      </c>
      <c r="N408" s="77">
        <v>58350.69</v>
      </c>
      <c r="O408" s="77">
        <v>100.8</v>
      </c>
      <c r="P408" s="77">
        <v>226.38854025648001</v>
      </c>
      <c r="Q408" s="78">
        <v>5.1999999999999998E-3</v>
      </c>
      <c r="R408" s="78">
        <v>5.0000000000000001E-4</v>
      </c>
      <c r="W408" s="92"/>
    </row>
    <row r="409" spans="2:23">
      <c r="B409" t="s">
        <v>3381</v>
      </c>
      <c r="C409" t="s">
        <v>2430</v>
      </c>
      <c r="D409" s="100">
        <v>7823</v>
      </c>
      <c r="E409"/>
      <c r="F409" t="s">
        <v>3385</v>
      </c>
      <c r="G409" s="87">
        <v>44027</v>
      </c>
      <c r="H409" t="s">
        <v>209</v>
      </c>
      <c r="I409" s="77">
        <v>3.37</v>
      </c>
      <c r="J409" t="s">
        <v>1031</v>
      </c>
      <c r="K409" t="s">
        <v>110</v>
      </c>
      <c r="L409" s="78">
        <v>2.35E-2</v>
      </c>
      <c r="M409" s="78">
        <v>2.1399999999999999E-2</v>
      </c>
      <c r="N409" s="77">
        <v>89435.32</v>
      </c>
      <c r="O409" s="77">
        <v>101.43</v>
      </c>
      <c r="P409" s="77">
        <v>368.07304939586999</v>
      </c>
      <c r="Q409" s="78">
        <v>8.5000000000000006E-3</v>
      </c>
      <c r="R409" s="78">
        <v>8.0000000000000004E-4</v>
      </c>
      <c r="W409" s="92"/>
    </row>
    <row r="410" spans="2:23">
      <c r="B410" t="s">
        <v>3381</v>
      </c>
      <c r="C410" t="s">
        <v>2430</v>
      </c>
      <c r="D410" s="100">
        <v>7993</v>
      </c>
      <c r="E410"/>
      <c r="F410" t="s">
        <v>3385</v>
      </c>
      <c r="G410" s="87">
        <v>44119</v>
      </c>
      <c r="H410" t="s">
        <v>209</v>
      </c>
      <c r="I410" s="77">
        <v>3.37</v>
      </c>
      <c r="J410" t="s">
        <v>1031</v>
      </c>
      <c r="K410" t="s">
        <v>110</v>
      </c>
      <c r="L410" s="78">
        <v>2.35E-2</v>
      </c>
      <c r="M410" s="78">
        <v>2.1399999999999999E-2</v>
      </c>
      <c r="N410" s="77">
        <v>89435.32</v>
      </c>
      <c r="O410" s="77">
        <v>101.43</v>
      </c>
      <c r="P410" s="77">
        <v>368.07304939586999</v>
      </c>
      <c r="Q410" s="78">
        <v>8.5000000000000006E-3</v>
      </c>
      <c r="R410" s="78">
        <v>8.0000000000000004E-4</v>
      </c>
      <c r="W410" s="92"/>
    </row>
    <row r="411" spans="2:23">
      <c r="B411" t="s">
        <v>3381</v>
      </c>
      <c r="C411" t="s">
        <v>2430</v>
      </c>
      <c r="D411" s="100">
        <v>8187</v>
      </c>
      <c r="E411"/>
      <c r="F411" t="s">
        <v>3385</v>
      </c>
      <c r="G411" s="87">
        <v>44211</v>
      </c>
      <c r="H411" t="s">
        <v>209</v>
      </c>
      <c r="I411" s="77">
        <v>3.37</v>
      </c>
      <c r="J411" t="s">
        <v>1031</v>
      </c>
      <c r="K411" t="s">
        <v>110</v>
      </c>
      <c r="L411" s="78">
        <v>2.35E-2</v>
      </c>
      <c r="M411" s="78">
        <v>2.1399999999999999E-2</v>
      </c>
      <c r="N411" s="77">
        <v>89435.32</v>
      </c>
      <c r="O411" s="77">
        <v>101.43</v>
      </c>
      <c r="P411" s="77">
        <v>368.07304939586999</v>
      </c>
      <c r="Q411" s="78">
        <v>8.5000000000000006E-3</v>
      </c>
      <c r="R411" s="78">
        <v>8.0000000000000004E-4</v>
      </c>
      <c r="W411" s="92"/>
    </row>
    <row r="412" spans="2:23">
      <c r="B412" s="79" t="s">
        <v>2438</v>
      </c>
      <c r="I412" s="81">
        <v>0</v>
      </c>
      <c r="M412" s="80">
        <v>0</v>
      </c>
      <c r="N412" s="81">
        <v>0</v>
      </c>
      <c r="P412" s="81">
        <v>0</v>
      </c>
      <c r="Q412" s="80">
        <v>0</v>
      </c>
      <c r="R412" s="80">
        <v>0</v>
      </c>
    </row>
    <row r="413" spans="2:23">
      <c r="B413" t="s">
        <v>208</v>
      </c>
      <c r="D413" s="100">
        <v>0</v>
      </c>
      <c r="F413" t="s">
        <v>208</v>
      </c>
      <c r="I413" s="77">
        <v>0</v>
      </c>
      <c r="J413" t="s">
        <v>208</v>
      </c>
      <c r="K413" t="s">
        <v>208</v>
      </c>
      <c r="L413" s="78">
        <v>0</v>
      </c>
      <c r="M413" s="78">
        <v>0</v>
      </c>
      <c r="N413" s="77">
        <v>0</v>
      </c>
      <c r="O413" s="77">
        <v>0</v>
      </c>
      <c r="P413" s="77">
        <v>0</v>
      </c>
      <c r="Q413" s="78">
        <v>0</v>
      </c>
      <c r="R413" s="78">
        <v>0</v>
      </c>
    </row>
    <row r="414" spans="2:23">
      <c r="B414" t="s">
        <v>218</v>
      </c>
    </row>
    <row r="415" spans="2:23">
      <c r="B415" t="s">
        <v>306</v>
      </c>
    </row>
    <row r="416" spans="2:23">
      <c r="B416" t="s">
        <v>307</v>
      </c>
    </row>
    <row r="417" spans="2:2">
      <c r="B417" t="s">
        <v>308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2484</v>
      </c>
    </row>
    <row r="3" spans="2:64" s="1" customFormat="1">
      <c r="B3" s="2" t="s">
        <v>2</v>
      </c>
      <c r="C3" s="26" t="s">
        <v>2485</v>
      </c>
    </row>
    <row r="4" spans="2:64" s="1" customFormat="1">
      <c r="B4" s="2" t="s">
        <v>3</v>
      </c>
      <c r="C4" s="83" t="s">
        <v>196</v>
      </c>
    </row>
    <row r="5" spans="2:64">
      <c r="B5" s="2"/>
    </row>
    <row r="7" spans="2:64" ht="26.25" customHeight="1">
      <c r="B7" s="114" t="s">
        <v>152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1994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1995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2440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2441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891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workbookViewId="0">
      <selection activeCell="Q24" sqref="Q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2484</v>
      </c>
    </row>
    <row r="3" spans="2:55" s="1" customFormat="1">
      <c r="B3" s="2" t="s">
        <v>2</v>
      </c>
      <c r="C3" s="26" t="s">
        <v>2485</v>
      </c>
    </row>
    <row r="4" spans="2:55" s="1" customFormat="1">
      <c r="B4" s="2" t="s">
        <v>3</v>
      </c>
      <c r="C4" s="83" t="s">
        <v>196</v>
      </c>
    </row>
    <row r="5" spans="2:55">
      <c r="B5" s="2"/>
    </row>
    <row r="7" spans="2:55" ht="26.25" customHeight="1">
      <c r="B7" s="114" t="s">
        <v>155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6">
        <f>E12</f>
        <v>1.1015745793785902E-2</v>
      </c>
      <c r="F11" s="7"/>
      <c r="G11" s="75">
        <v>5308.0911699999997</v>
      </c>
      <c r="H11" s="76">
        <f>G11/$G$11</f>
        <v>1</v>
      </c>
      <c r="I11" s="76">
        <f>G11/'סכום נכסי הקרן'!$C$42</f>
        <v>1.224376617596531E-2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f>E13*G13/G12</f>
        <v>1.1015745793785902E-2</v>
      </c>
      <c r="F12" s="19"/>
      <c r="G12" s="81">
        <v>5308.0911699999997</v>
      </c>
      <c r="H12" s="80">
        <f t="shared" ref="H12:H28" si="0">G12/$G$11</f>
        <v>1</v>
      </c>
      <c r="I12" s="80">
        <f>G12/'סכום נכסי הקרן'!$C$42</f>
        <v>1.224376617596531E-2</v>
      </c>
    </row>
    <row r="13" spans="2:55">
      <c r="B13" s="79" t="s">
        <v>2442</v>
      </c>
      <c r="E13" s="80">
        <f>(E14*G14+E15*G15+E16*G16+E17*G17+E18*G18)/G13</f>
        <v>2.2346664703528477E-2</v>
      </c>
      <c r="F13" s="19"/>
      <c r="G13" s="81">
        <v>2616.6134299999999</v>
      </c>
      <c r="H13" s="80">
        <f t="shared" si="0"/>
        <v>0.49294809493635733</v>
      </c>
      <c r="I13" s="80">
        <f>G13/'סכום נכסי הקרן'!$C$42</f>
        <v>6.0355412112883082E-3</v>
      </c>
    </row>
    <row r="14" spans="2:55">
      <c r="B14" t="s">
        <v>2583</v>
      </c>
      <c r="C14" s="87">
        <v>44926</v>
      </c>
      <c r="D14" t="s">
        <v>2582</v>
      </c>
      <c r="E14" s="78">
        <v>1.0297859547186003E-2</v>
      </c>
      <c r="F14" t="s">
        <v>102</v>
      </c>
      <c r="G14" s="77">
        <v>147.11000000000001</v>
      </c>
      <c r="H14" s="78">
        <f t="shared" si="0"/>
        <v>2.771429413862159E-2</v>
      </c>
      <c r="I14" s="78">
        <f>G14/'סכום נכסי הקרן'!$C$42</f>
        <v>3.3932733716520867E-4</v>
      </c>
      <c r="J14" t="s">
        <v>2584</v>
      </c>
    </row>
    <row r="15" spans="2:55">
      <c r="B15" t="s">
        <v>2585</v>
      </c>
      <c r="C15" s="87">
        <v>44926</v>
      </c>
      <c r="D15" t="s">
        <v>2582</v>
      </c>
      <c r="E15" s="78">
        <v>4.7715854197798266E-2</v>
      </c>
      <c r="F15" t="s">
        <v>102</v>
      </c>
      <c r="G15" s="77">
        <v>885.98</v>
      </c>
      <c r="H15" s="78">
        <f t="shared" si="0"/>
        <v>0.16691122507603803</v>
      </c>
      <c r="I15" s="78">
        <f>G15/'סכום נכסי הקרן'!$C$42</f>
        <v>2.0436220119749273E-3</v>
      </c>
      <c r="J15" t="s">
        <v>2586</v>
      </c>
    </row>
    <row r="16" spans="2:55">
      <c r="B16" t="s">
        <v>2587</v>
      </c>
      <c r="C16" s="87">
        <v>44834</v>
      </c>
      <c r="D16" t="s">
        <v>2582</v>
      </c>
      <c r="E16" s="78">
        <v>9.2883575254452705E-4</v>
      </c>
      <c r="F16" t="s">
        <v>102</v>
      </c>
      <c r="G16" s="77">
        <v>385.5</v>
      </c>
      <c r="H16" s="78">
        <f t="shared" si="0"/>
        <v>7.2624977162929927E-2</v>
      </c>
      <c r="I16" s="78">
        <f>G16/'סכום נכסי הקרן'!$C$42</f>
        <v>8.8920323891773453E-4</v>
      </c>
      <c r="J16" t="s">
        <v>2588</v>
      </c>
    </row>
    <row r="17" spans="2:10">
      <c r="B17" t="s">
        <v>2589</v>
      </c>
      <c r="C17" s="87">
        <v>44977</v>
      </c>
      <c r="D17" t="s">
        <v>123</v>
      </c>
      <c r="E17" s="78">
        <v>1.5207678865906626E-2</v>
      </c>
      <c r="F17" t="s">
        <v>102</v>
      </c>
      <c r="G17" s="77">
        <v>663.05</v>
      </c>
      <c r="H17" s="78">
        <f t="shared" si="0"/>
        <v>0.12491307680384095</v>
      </c>
      <c r="I17" s="78">
        <f>G17/'סכום נכסי הקרן'!$C$42</f>
        <v>1.5294065047066247E-3</v>
      </c>
      <c r="J17" t="s">
        <v>2590</v>
      </c>
    </row>
    <row r="18" spans="2:10">
      <c r="B18" t="s">
        <v>2591</v>
      </c>
      <c r="C18" s="87">
        <v>45077</v>
      </c>
      <c r="D18" t="s">
        <v>123</v>
      </c>
      <c r="E18" s="78">
        <v>7.9272757428686461E-3</v>
      </c>
      <c r="F18" t="s">
        <v>102</v>
      </c>
      <c r="G18" s="77">
        <v>534.97</v>
      </c>
      <c r="H18" s="78">
        <f t="shared" si="0"/>
        <v>0.10078387557160215</v>
      </c>
      <c r="I18" s="78">
        <f>G18/'סכום נכסי הקרן'!$C$42</f>
        <v>1.2339742068062788E-3</v>
      </c>
      <c r="J18" t="s">
        <v>2592</v>
      </c>
    </row>
    <row r="19" spans="2:10">
      <c r="B19" s="79" t="s">
        <v>2443</v>
      </c>
      <c r="C19" s="88"/>
      <c r="E19" s="80">
        <v>0</v>
      </c>
      <c r="F19" s="19"/>
      <c r="G19" s="81">
        <v>2691.4777399999998</v>
      </c>
      <c r="H19" s="80">
        <f t="shared" si="0"/>
        <v>0.50705190506364273</v>
      </c>
      <c r="I19" s="80">
        <f>G19/'סכום נכסי הקרן'!$C$42</f>
        <v>6.2082249646770015E-3</v>
      </c>
    </row>
    <row r="20" spans="2:10">
      <c r="B20" t="s">
        <v>2593</v>
      </c>
      <c r="C20" s="87">
        <v>44834</v>
      </c>
      <c r="D20" t="s">
        <v>123</v>
      </c>
      <c r="E20" s="78">
        <v>0</v>
      </c>
      <c r="F20" t="s">
        <v>102</v>
      </c>
      <c r="G20" s="77">
        <v>2428.98</v>
      </c>
      <c r="H20" s="78">
        <f t="shared" si="0"/>
        <v>0.45759952536760973</v>
      </c>
      <c r="I20" s="78">
        <f>G20/'סכום נכסי הקרן'!$C$42</f>
        <v>5.6027415908337192E-3</v>
      </c>
      <c r="J20" t="s">
        <v>2594</v>
      </c>
    </row>
    <row r="21" spans="2:10">
      <c r="B21" t="s">
        <v>2595</v>
      </c>
      <c r="C21" s="87">
        <v>44377</v>
      </c>
      <c r="D21" t="s">
        <v>123</v>
      </c>
      <c r="E21" s="78">
        <v>0</v>
      </c>
      <c r="F21" t="s">
        <v>102</v>
      </c>
      <c r="G21" s="77">
        <v>57.87</v>
      </c>
      <c r="H21" s="78">
        <f t="shared" si="0"/>
        <v>1.0902224198232828E-2</v>
      </c>
      <c r="I21" s="78">
        <f>G21/'סכום נכסי הקרן'!$C$42</f>
        <v>1.3348428388111361E-4</v>
      </c>
      <c r="J21" t="s">
        <v>2596</v>
      </c>
    </row>
    <row r="22" spans="2:10">
      <c r="B22" t="s">
        <v>2597</v>
      </c>
      <c r="C22" s="87">
        <v>44377</v>
      </c>
      <c r="D22" t="s">
        <v>123</v>
      </c>
      <c r="E22" s="78">
        <v>0</v>
      </c>
      <c r="F22" t="s">
        <v>102</v>
      </c>
      <c r="G22" s="77">
        <v>79.010000000000005</v>
      </c>
      <c r="H22" s="78">
        <f t="shared" si="0"/>
        <v>1.4884823464703227E-2</v>
      </c>
      <c r="I22" s="78">
        <f>G22/'סכום נכסי הקרן'!$C$42</f>
        <v>1.8224629807234814E-4</v>
      </c>
      <c r="J22" t="s">
        <v>2596</v>
      </c>
    </row>
    <row r="23" spans="2:10">
      <c r="B23" t="s">
        <v>2598</v>
      </c>
      <c r="C23" s="87">
        <v>44834</v>
      </c>
      <c r="D23" t="s">
        <v>123</v>
      </c>
      <c r="E23" s="78">
        <v>0</v>
      </c>
      <c r="F23" t="s">
        <v>102</v>
      </c>
      <c r="G23" s="77">
        <v>125.62</v>
      </c>
      <c r="H23" s="78">
        <f t="shared" si="0"/>
        <v>2.3665757798203006E-2</v>
      </c>
      <c r="I23" s="78">
        <f>G23/'סכום נכסי הקרן'!$C$42</f>
        <v>2.8975800485822519E-4</v>
      </c>
      <c r="J23" t="s">
        <v>2599</v>
      </c>
    </row>
    <row r="24" spans="2:10">
      <c r="B24" s="79" t="s">
        <v>216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2442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208</v>
      </c>
      <c r="E26" s="78">
        <v>0</v>
      </c>
      <c r="F26" t="s">
        <v>208</v>
      </c>
      <c r="G26" s="77">
        <v>0</v>
      </c>
      <c r="H26" s="78">
        <f t="shared" si="0"/>
        <v>0</v>
      </c>
      <c r="I26" s="78">
        <f>G26/'סכום נכסי הקרן'!$C$42</f>
        <v>0</v>
      </c>
    </row>
    <row r="27" spans="2:10">
      <c r="B27" s="79" t="s">
        <v>2443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208</v>
      </c>
      <c r="E28" s="78">
        <v>0</v>
      </c>
      <c r="F28" t="s">
        <v>208</v>
      </c>
      <c r="G28" s="77">
        <v>0</v>
      </c>
      <c r="H28" s="78">
        <f t="shared" si="0"/>
        <v>0</v>
      </c>
      <c r="I28" s="78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2484</v>
      </c>
    </row>
    <row r="3" spans="2:60" s="1" customFormat="1">
      <c r="B3" s="2" t="s">
        <v>2</v>
      </c>
      <c r="C3" s="26" t="s">
        <v>2485</v>
      </c>
    </row>
    <row r="4" spans="2:60" s="1" customFormat="1">
      <c r="B4" s="2" t="s">
        <v>3</v>
      </c>
      <c r="C4" s="83" t="s">
        <v>196</v>
      </c>
    </row>
    <row r="5" spans="2:60">
      <c r="B5" s="2"/>
      <c r="C5" s="2"/>
    </row>
    <row r="7" spans="2:60" ht="26.25" customHeight="1">
      <c r="B7" s="114" t="s">
        <v>161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2484</v>
      </c>
    </row>
    <row r="3" spans="2:60" s="1" customFormat="1">
      <c r="B3" s="2" t="s">
        <v>2</v>
      </c>
      <c r="C3" s="26" t="s">
        <v>2485</v>
      </c>
    </row>
    <row r="4" spans="2:60" s="1" customFormat="1">
      <c r="B4" s="2" t="s">
        <v>3</v>
      </c>
      <c r="C4" s="83" t="s">
        <v>196</v>
      </c>
    </row>
    <row r="5" spans="2:60">
      <c r="B5" s="2"/>
    </row>
    <row r="7" spans="2:60" ht="26.25" customHeight="1">
      <c r="B7" s="114" t="s">
        <v>166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-4.0000000000000002E-4</v>
      </c>
      <c r="I11" s="75">
        <v>5604.6895735604003</v>
      </c>
      <c r="J11" s="76">
        <v>1</v>
      </c>
      <c r="K11" s="76">
        <v>1.29E-2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-4.0000000000000002E-4</v>
      </c>
      <c r="I12" s="81">
        <v>5604.6895735604003</v>
      </c>
      <c r="J12" s="80">
        <v>1</v>
      </c>
      <c r="K12" s="80">
        <v>1.29E-2</v>
      </c>
    </row>
    <row r="13" spans="2:60">
      <c r="B13" t="s">
        <v>2444</v>
      </c>
      <c r="C13" t="s">
        <v>2445</v>
      </c>
      <c r="D13" t="s">
        <v>208</v>
      </c>
      <c r="E13" t="s">
        <v>209</v>
      </c>
      <c r="F13" s="78">
        <v>0</v>
      </c>
      <c r="G13" t="s">
        <v>106</v>
      </c>
      <c r="H13" s="78">
        <v>0</v>
      </c>
      <c r="I13" s="77">
        <v>5.45029947</v>
      </c>
      <c r="J13" s="78">
        <v>1E-3</v>
      </c>
      <c r="K13" s="78">
        <v>0</v>
      </c>
    </row>
    <row r="14" spans="2:60">
      <c r="B14" t="s">
        <v>2446</v>
      </c>
      <c r="C14" t="s">
        <v>2447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20.16714</v>
      </c>
      <c r="J14" s="78">
        <v>3.5999999999999999E-3</v>
      </c>
      <c r="K14" s="78">
        <v>0</v>
      </c>
    </row>
    <row r="15" spans="2:60">
      <c r="B15" t="s">
        <v>2448</v>
      </c>
      <c r="C15" t="s">
        <v>2449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-1.39632</v>
      </c>
      <c r="J15" s="78">
        <v>-2.0000000000000001E-4</v>
      </c>
      <c r="K15" s="78">
        <v>0</v>
      </c>
    </row>
    <row r="16" spans="2:60">
      <c r="B16" t="s">
        <v>2450</v>
      </c>
      <c r="C16" t="s">
        <v>2451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-5.3422499999999999</v>
      </c>
      <c r="J16" s="78">
        <v>-1E-3</v>
      </c>
      <c r="K16" s="78">
        <v>0</v>
      </c>
    </row>
    <row r="17" spans="2:11">
      <c r="B17" t="s">
        <v>2452</v>
      </c>
      <c r="C17" t="s">
        <v>2453</v>
      </c>
      <c r="D17" t="s">
        <v>208</v>
      </c>
      <c r="E17" t="s">
        <v>209</v>
      </c>
      <c r="F17" s="78">
        <v>0</v>
      </c>
      <c r="G17" t="s">
        <v>102</v>
      </c>
      <c r="H17" s="78">
        <v>0</v>
      </c>
      <c r="I17" s="77">
        <v>123.93071</v>
      </c>
      <c r="J17" s="78">
        <v>2.2100000000000002E-2</v>
      </c>
      <c r="K17" s="78">
        <v>2.9999999999999997E-4</v>
      </c>
    </row>
    <row r="18" spans="2:11">
      <c r="B18" t="s">
        <v>2454</v>
      </c>
      <c r="C18" t="s">
        <v>2455</v>
      </c>
      <c r="D18" t="s">
        <v>208</v>
      </c>
      <c r="E18" t="s">
        <v>209</v>
      </c>
      <c r="F18" s="78">
        <v>0</v>
      </c>
      <c r="G18" t="s">
        <v>102</v>
      </c>
      <c r="H18" s="78">
        <v>0</v>
      </c>
      <c r="I18" s="77">
        <v>-8.3506</v>
      </c>
      <c r="J18" s="78">
        <v>-1.5E-3</v>
      </c>
      <c r="K18" s="78">
        <v>0</v>
      </c>
    </row>
    <row r="19" spans="2:11">
      <c r="B19" t="s">
        <v>2456</v>
      </c>
      <c r="C19" t="s">
        <v>2457</v>
      </c>
      <c r="D19" t="s">
        <v>208</v>
      </c>
      <c r="E19" t="s">
        <v>209</v>
      </c>
      <c r="F19" s="78">
        <v>0</v>
      </c>
      <c r="G19" t="s">
        <v>102</v>
      </c>
      <c r="H19" s="78">
        <v>0</v>
      </c>
      <c r="I19" s="77">
        <v>-7.6732500000000003</v>
      </c>
      <c r="J19" s="78">
        <v>-1.4E-3</v>
      </c>
      <c r="K19" s="78">
        <v>0</v>
      </c>
    </row>
    <row r="20" spans="2:11">
      <c r="B20" t="s">
        <v>2458</v>
      </c>
      <c r="C20" t="s">
        <v>2459</v>
      </c>
      <c r="D20" t="s">
        <v>208</v>
      </c>
      <c r="E20" t="s">
        <v>209</v>
      </c>
      <c r="F20" s="78">
        <v>0</v>
      </c>
      <c r="G20" t="s">
        <v>102</v>
      </c>
      <c r="H20" s="78">
        <v>0</v>
      </c>
      <c r="I20" s="77">
        <v>-6.8054800000000002</v>
      </c>
      <c r="J20" s="78">
        <v>-1.1999999999999999E-3</v>
      </c>
      <c r="K20" s="78">
        <v>0</v>
      </c>
    </row>
    <row r="21" spans="2:11">
      <c r="B21" t="s">
        <v>2460</v>
      </c>
      <c r="C21" t="s">
        <v>2461</v>
      </c>
      <c r="D21" t="s">
        <v>208</v>
      </c>
      <c r="E21" t="s">
        <v>209</v>
      </c>
      <c r="F21" s="78">
        <v>0</v>
      </c>
      <c r="G21" t="s">
        <v>106</v>
      </c>
      <c r="H21" s="78">
        <v>0</v>
      </c>
      <c r="I21" s="77">
        <v>3.3307321499999998</v>
      </c>
      <c r="J21" s="78">
        <v>5.9999999999999995E-4</v>
      </c>
      <c r="K21" s="78">
        <v>0</v>
      </c>
    </row>
    <row r="22" spans="2:11">
      <c r="B22" t="s">
        <v>2462</v>
      </c>
      <c r="C22" t="s">
        <v>2463</v>
      </c>
      <c r="D22" t="s">
        <v>208</v>
      </c>
      <c r="E22" t="s">
        <v>209</v>
      </c>
      <c r="F22" s="78">
        <v>0</v>
      </c>
      <c r="G22" t="s">
        <v>120</v>
      </c>
      <c r="H22" s="78">
        <v>0</v>
      </c>
      <c r="I22" s="77">
        <v>-6.1840416000000002E-2</v>
      </c>
      <c r="J22" s="78">
        <v>0</v>
      </c>
      <c r="K22" s="78">
        <v>0</v>
      </c>
    </row>
    <row r="23" spans="2:11">
      <c r="B23" t="s">
        <v>2464</v>
      </c>
      <c r="C23" t="s">
        <v>2465</v>
      </c>
      <c r="D23" t="s">
        <v>208</v>
      </c>
      <c r="E23" t="s">
        <v>209</v>
      </c>
      <c r="F23" s="78">
        <v>0</v>
      </c>
      <c r="G23" t="s">
        <v>110</v>
      </c>
      <c r="H23" s="78">
        <v>0</v>
      </c>
      <c r="I23" s="77">
        <v>0.37921395000000002</v>
      </c>
      <c r="J23" s="78">
        <v>1E-4</v>
      </c>
      <c r="K23" s="78">
        <v>0</v>
      </c>
    </row>
    <row r="24" spans="2:11">
      <c r="B24" t="s">
        <v>2466</v>
      </c>
      <c r="C24" t="s">
        <v>2467</v>
      </c>
      <c r="D24" t="s">
        <v>208</v>
      </c>
      <c r="E24" t="s">
        <v>209</v>
      </c>
      <c r="F24" s="78">
        <v>0</v>
      </c>
      <c r="G24" t="s">
        <v>202</v>
      </c>
      <c r="H24" s="78">
        <v>0</v>
      </c>
      <c r="I24" s="77">
        <v>-1.4594893499999999</v>
      </c>
      <c r="J24" s="78">
        <v>-2.9999999999999997E-4</v>
      </c>
      <c r="K24" s="78">
        <v>0</v>
      </c>
    </row>
    <row r="25" spans="2:11">
      <c r="B25" t="s">
        <v>2468</v>
      </c>
      <c r="C25" t="s">
        <v>2469</v>
      </c>
      <c r="D25" t="s">
        <v>208</v>
      </c>
      <c r="E25" t="s">
        <v>209</v>
      </c>
      <c r="F25" s="78">
        <v>0</v>
      </c>
      <c r="G25" t="s">
        <v>113</v>
      </c>
      <c r="H25" s="78">
        <v>0</v>
      </c>
      <c r="I25" s="77">
        <v>-0.80201218900000004</v>
      </c>
      <c r="J25" s="78">
        <v>-1E-4</v>
      </c>
      <c r="K25" s="78">
        <v>0</v>
      </c>
    </row>
    <row r="26" spans="2:11">
      <c r="B26" t="s">
        <v>2470</v>
      </c>
      <c r="C26" t="s">
        <v>2471</v>
      </c>
      <c r="D26" t="s">
        <v>208</v>
      </c>
      <c r="E26" t="s">
        <v>209</v>
      </c>
      <c r="F26" s="78">
        <v>0</v>
      </c>
      <c r="G26" t="s">
        <v>106</v>
      </c>
      <c r="H26" s="78">
        <v>0</v>
      </c>
      <c r="I26" s="77">
        <v>3549.6612300299998</v>
      </c>
      <c r="J26" s="78">
        <v>0.63329999999999997</v>
      </c>
      <c r="K26" s="78">
        <v>8.2000000000000007E-3</v>
      </c>
    </row>
    <row r="27" spans="2:11">
      <c r="B27" t="s">
        <v>2472</v>
      </c>
      <c r="C27" t="s">
        <v>2473</v>
      </c>
      <c r="D27" t="s">
        <v>208</v>
      </c>
      <c r="E27" t="s">
        <v>209</v>
      </c>
      <c r="F27" s="78">
        <v>0</v>
      </c>
      <c r="G27" t="s">
        <v>199</v>
      </c>
      <c r="H27" s="78">
        <v>0</v>
      </c>
      <c r="I27" s="77">
        <v>1.6982299154</v>
      </c>
      <c r="J27" s="78">
        <v>2.9999999999999997E-4</v>
      </c>
      <c r="K27" s="78">
        <v>0</v>
      </c>
    </row>
    <row r="28" spans="2:11">
      <c r="B28" t="s">
        <v>2474</v>
      </c>
      <c r="C28" t="s">
        <v>2475</v>
      </c>
      <c r="D28" t="s">
        <v>208</v>
      </c>
      <c r="E28" t="s">
        <v>209</v>
      </c>
      <c r="F28" s="78">
        <v>5.1499999999999997E-2</v>
      </c>
      <c r="G28" t="s">
        <v>102</v>
      </c>
      <c r="H28" s="78">
        <v>3.6299999999999999E-2</v>
      </c>
      <c r="I28" s="77">
        <v>-54.15146</v>
      </c>
      <c r="J28" s="78">
        <v>-9.7000000000000003E-3</v>
      </c>
      <c r="K28" s="78">
        <v>-1E-4</v>
      </c>
    </row>
    <row r="29" spans="2:11">
      <c r="B29" t="s">
        <v>2476</v>
      </c>
      <c r="C29" t="s">
        <v>2477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699.86369000000002</v>
      </c>
      <c r="J29" s="78">
        <v>0.1249</v>
      </c>
      <c r="K29" s="78">
        <v>1.6000000000000001E-3</v>
      </c>
    </row>
    <row r="30" spans="2:11">
      <c r="B30" t="s">
        <v>2478</v>
      </c>
      <c r="C30" t="s">
        <v>2479</v>
      </c>
      <c r="D30" t="s">
        <v>205</v>
      </c>
      <c r="E30" t="s">
        <v>206</v>
      </c>
      <c r="F30" s="78">
        <v>0</v>
      </c>
      <c r="G30" t="s">
        <v>102</v>
      </c>
      <c r="H30" s="78">
        <v>0</v>
      </c>
      <c r="I30" s="77">
        <v>-80.989549999999994</v>
      </c>
      <c r="J30" s="78">
        <v>-1.4500000000000001E-2</v>
      </c>
      <c r="K30" s="78">
        <v>-2.0000000000000001E-4</v>
      </c>
    </row>
    <row r="31" spans="2:11">
      <c r="B31" t="s">
        <v>2480</v>
      </c>
      <c r="C31" t="s">
        <v>2481</v>
      </c>
      <c r="D31" t="s">
        <v>205</v>
      </c>
      <c r="E31" t="s">
        <v>206</v>
      </c>
      <c r="F31" s="78">
        <v>0</v>
      </c>
      <c r="G31" t="s">
        <v>106</v>
      </c>
      <c r="H31" s="78">
        <v>0</v>
      </c>
      <c r="I31" s="77">
        <v>1270.17</v>
      </c>
      <c r="J31" s="78">
        <v>0.2266</v>
      </c>
      <c r="K31" s="78">
        <v>2.8999999999999998E-3</v>
      </c>
    </row>
    <row r="32" spans="2:11">
      <c r="B32" t="s">
        <v>2482</v>
      </c>
      <c r="C32" t="s">
        <v>2483</v>
      </c>
      <c r="D32" t="s">
        <v>205</v>
      </c>
      <c r="E32" t="s">
        <v>206</v>
      </c>
      <c r="F32" s="78">
        <v>0</v>
      </c>
      <c r="G32" t="s">
        <v>102</v>
      </c>
      <c r="H32" s="78">
        <v>0</v>
      </c>
      <c r="I32" s="77">
        <v>97.070580000000007</v>
      </c>
      <c r="J32" s="78">
        <v>1.7299999999999999E-2</v>
      </c>
      <c r="K32" s="78">
        <v>2.0000000000000001E-4</v>
      </c>
    </row>
    <row r="33" spans="2:11">
      <c r="B33" s="79" t="s">
        <v>216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s="19"/>
      <c r="F34" s="78">
        <v>0</v>
      </c>
      <c r="G34" t="s">
        <v>208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5"/>
  <sheetViews>
    <sheetView rightToLeft="1" topLeftCell="A43" workbookViewId="0">
      <selection activeCell="B49" sqref="B49:D1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2484</v>
      </c>
    </row>
    <row r="3" spans="2:17" s="1" customFormat="1">
      <c r="B3" s="2" t="s">
        <v>2</v>
      </c>
      <c r="C3" s="26" t="s">
        <v>2485</v>
      </c>
    </row>
    <row r="4" spans="2:17" s="1" customFormat="1">
      <c r="B4" s="2" t="s">
        <v>3</v>
      </c>
      <c r="C4" s="83" t="s">
        <v>196</v>
      </c>
    </row>
    <row r="5" spans="2:17">
      <c r="B5" s="2"/>
    </row>
    <row r="7" spans="2:17" ht="26.25" customHeight="1">
      <c r="B7" s="114" t="s">
        <v>168</v>
      </c>
      <c r="C7" s="115"/>
      <c r="D7" s="115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C12+C48</f>
        <v>39243.019417493721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f>SUM(C13:C47)</f>
        <v>10944.98677456419</v>
      </c>
    </row>
    <row r="13" spans="2:17">
      <c r="B13" t="s">
        <v>3309</v>
      </c>
      <c r="C13" s="86">
        <v>22.830963957174259</v>
      </c>
      <c r="D13" s="87">
        <v>45340</v>
      </c>
    </row>
    <row r="14" spans="2:17">
      <c r="B14" t="s">
        <v>3314</v>
      </c>
      <c r="C14" s="86">
        <v>122.18684999999999</v>
      </c>
      <c r="D14" s="87">
        <v>45363</v>
      </c>
    </row>
    <row r="15" spans="2:17">
      <c r="B15" t="s">
        <v>3303</v>
      </c>
      <c r="C15" s="86">
        <v>34.667326629355863</v>
      </c>
      <c r="D15" s="87">
        <v>45383</v>
      </c>
    </row>
    <row r="16" spans="2:17">
      <c r="B16" t="s">
        <v>3306</v>
      </c>
      <c r="C16" s="86">
        <v>296.74627404345574</v>
      </c>
      <c r="D16" s="87">
        <v>45473</v>
      </c>
    </row>
    <row r="17" spans="2:4">
      <c r="B17" t="s">
        <v>3310</v>
      </c>
      <c r="C17" s="86">
        <v>372.98472500000003</v>
      </c>
      <c r="D17" s="87">
        <v>45838</v>
      </c>
    </row>
    <row r="18" spans="2:4">
      <c r="B18" t="s">
        <v>3311</v>
      </c>
      <c r="C18" s="86">
        <v>1031.1954090244917</v>
      </c>
      <c r="D18" s="87">
        <v>45935</v>
      </c>
    </row>
    <row r="19" spans="2:4">
      <c r="B19" t="s">
        <v>3302</v>
      </c>
      <c r="C19" s="86">
        <v>901.86002739724336</v>
      </c>
      <c r="D19" s="87">
        <v>46022</v>
      </c>
    </row>
    <row r="20" spans="2:4">
      <c r="B20" t="s">
        <v>3307</v>
      </c>
      <c r="C20" s="86">
        <v>723.11453515218648</v>
      </c>
      <c r="D20" s="87">
        <v>46022</v>
      </c>
    </row>
    <row r="21" spans="2:4">
      <c r="B21" t="s">
        <v>2486</v>
      </c>
      <c r="C21" s="86">
        <v>34.505699146789887</v>
      </c>
      <c r="D21" s="87">
        <v>46054</v>
      </c>
    </row>
    <row r="22" spans="2:4">
      <c r="B22" t="s">
        <v>3301</v>
      </c>
      <c r="C22" s="86">
        <v>393.99223071801782</v>
      </c>
      <c r="D22" s="87">
        <v>46698</v>
      </c>
    </row>
    <row r="23" spans="2:4">
      <c r="B23" t="s">
        <v>2487</v>
      </c>
      <c r="C23" s="86">
        <v>39.27788817600986</v>
      </c>
      <c r="D23" s="87">
        <v>46752</v>
      </c>
    </row>
    <row r="24" spans="2:4">
      <c r="B24" t="s">
        <v>3304</v>
      </c>
      <c r="C24" s="86">
        <v>954.19296198861957</v>
      </c>
      <c r="D24" s="87">
        <v>46871</v>
      </c>
    </row>
    <row r="25" spans="2:4">
      <c r="B25" t="s">
        <v>2489</v>
      </c>
      <c r="C25" s="86">
        <v>203.30539000000002</v>
      </c>
      <c r="D25" s="87">
        <v>47118</v>
      </c>
    </row>
    <row r="26" spans="2:4">
      <c r="B26" t="s">
        <v>2502</v>
      </c>
      <c r="C26" s="86">
        <v>375.10189159127293</v>
      </c>
      <c r="D26" s="87">
        <v>47308</v>
      </c>
    </row>
    <row r="27" spans="2:4">
      <c r="B27" t="s">
        <v>3312</v>
      </c>
      <c r="C27" s="86">
        <v>1985.8762959272103</v>
      </c>
      <c r="D27" s="87">
        <v>47391</v>
      </c>
    </row>
    <row r="28" spans="2:4">
      <c r="B28" t="s">
        <v>2493</v>
      </c>
      <c r="C28" s="86">
        <v>2.2758153600000002</v>
      </c>
      <c r="D28" s="87">
        <v>47566</v>
      </c>
    </row>
    <row r="29" spans="2:4">
      <c r="B29" t="s">
        <v>2490</v>
      </c>
      <c r="C29" s="86">
        <v>62.694479999999999</v>
      </c>
      <c r="D29" s="87">
        <v>47848</v>
      </c>
    </row>
    <row r="30" spans="2:4">
      <c r="B30" t="s">
        <v>2495</v>
      </c>
      <c r="C30" s="86">
        <v>2.2630814399999997</v>
      </c>
      <c r="D30" s="87">
        <v>47848</v>
      </c>
    </row>
    <row r="31" spans="2:4">
      <c r="B31" t="s">
        <v>2491</v>
      </c>
      <c r="C31" s="86">
        <v>2.5253313599999996</v>
      </c>
      <c r="D31" s="87">
        <v>47907</v>
      </c>
    </row>
    <row r="32" spans="2:4">
      <c r="B32" t="s">
        <v>2503</v>
      </c>
      <c r="C32" s="86">
        <v>1123.4786899999999</v>
      </c>
      <c r="D32" s="87">
        <v>47938</v>
      </c>
    </row>
    <row r="33" spans="2:4">
      <c r="B33" t="s">
        <v>2494</v>
      </c>
      <c r="C33" s="86">
        <v>322.61210416</v>
      </c>
      <c r="D33" s="87">
        <v>47969</v>
      </c>
    </row>
    <row r="34" spans="2:4">
      <c r="B34" t="s">
        <v>2504</v>
      </c>
      <c r="C34" s="86">
        <v>324.66847999999999</v>
      </c>
      <c r="D34" s="87">
        <v>47969</v>
      </c>
    </row>
    <row r="35" spans="2:4">
      <c r="B35" t="s">
        <v>2497</v>
      </c>
      <c r="C35" s="86">
        <v>54.839367866825796</v>
      </c>
      <c r="D35" s="87">
        <v>48212</v>
      </c>
    </row>
    <row r="36" spans="2:4">
      <c r="B36" t="s">
        <v>2498</v>
      </c>
      <c r="C36" s="86">
        <v>74.020242475520959</v>
      </c>
      <c r="D36" s="87">
        <v>48212</v>
      </c>
    </row>
    <row r="37" spans="2:4">
      <c r="B37" t="s">
        <v>2499</v>
      </c>
      <c r="C37" s="86">
        <v>235.97369061252152</v>
      </c>
      <c r="D37" s="87">
        <v>48233</v>
      </c>
    </row>
    <row r="38" spans="2:4">
      <c r="B38" t="s">
        <v>2496</v>
      </c>
      <c r="C38" s="86">
        <v>95.120322984467322</v>
      </c>
      <c r="D38" s="87">
        <v>48274</v>
      </c>
    </row>
    <row r="39" spans="2:4">
      <c r="B39" t="s">
        <v>2362</v>
      </c>
      <c r="C39" s="86">
        <v>50.076193104248262</v>
      </c>
      <c r="D39" s="87">
        <v>48274</v>
      </c>
    </row>
    <row r="40" spans="2:4">
      <c r="B40" t="s">
        <v>2500</v>
      </c>
      <c r="C40" s="86">
        <v>1.5847038400000002</v>
      </c>
      <c r="D40" s="87">
        <v>48297</v>
      </c>
    </row>
    <row r="41" spans="2:4">
      <c r="B41" t="s">
        <v>2501</v>
      </c>
      <c r="C41" s="86">
        <v>332.42050856004045</v>
      </c>
      <c r="D41" s="87">
        <v>48297</v>
      </c>
    </row>
    <row r="42" spans="2:4">
      <c r="B42" t="s">
        <v>3305</v>
      </c>
      <c r="C42" s="86">
        <v>32.137249061371961</v>
      </c>
      <c r="D42" s="87">
        <v>48482</v>
      </c>
    </row>
    <row r="43" spans="2:4">
      <c r="B43" t="s">
        <v>2492</v>
      </c>
      <c r="C43" s="86">
        <v>247.93823</v>
      </c>
      <c r="D43" s="87">
        <v>48700</v>
      </c>
    </row>
    <row r="44" spans="2:4">
      <c r="B44" t="s">
        <v>3308</v>
      </c>
      <c r="C44" s="86">
        <v>11.970503957753998</v>
      </c>
      <c r="D44" s="87">
        <v>48844</v>
      </c>
    </row>
    <row r="45" spans="2:4">
      <c r="B45" t="s">
        <v>2488</v>
      </c>
      <c r="C45" s="86">
        <v>427.80735999999996</v>
      </c>
      <c r="D45" s="87">
        <v>50256</v>
      </c>
    </row>
    <row r="46" spans="2:4">
      <c r="B46" t="s">
        <v>3313</v>
      </c>
      <c r="C46" s="86">
        <v>48.741951029608657</v>
      </c>
      <c r="D46" s="87">
        <v>52047</v>
      </c>
    </row>
    <row r="47" spans="2:4">
      <c r="B47"/>
      <c r="C47" s="77"/>
    </row>
    <row r="48" spans="2:4">
      <c r="B48" s="79" t="s">
        <v>216</v>
      </c>
      <c r="C48" s="81">
        <f>SUM(C49:C153)</f>
        <v>28298.032642929527</v>
      </c>
    </row>
    <row r="49" spans="2:4">
      <c r="B49" t="s">
        <v>3319</v>
      </c>
      <c r="C49" s="86">
        <v>1.7438683291396699</v>
      </c>
      <c r="D49" s="87">
        <v>45239</v>
      </c>
    </row>
    <row r="50" spans="2:4">
      <c r="B50" t="s">
        <v>3320</v>
      </c>
      <c r="C50" s="86">
        <v>2.0359348798022801</v>
      </c>
      <c r="D50" s="87">
        <v>45371</v>
      </c>
    </row>
    <row r="51" spans="2:4">
      <c r="B51" t="s">
        <v>2507</v>
      </c>
      <c r="C51" s="86">
        <v>96.38300894266483</v>
      </c>
      <c r="D51" s="87">
        <v>45485</v>
      </c>
    </row>
    <row r="52" spans="2:4">
      <c r="B52" t="s">
        <v>3315</v>
      </c>
      <c r="C52" s="86">
        <v>6.1833422140856795</v>
      </c>
      <c r="D52" s="87">
        <v>45515</v>
      </c>
    </row>
    <row r="53" spans="2:4">
      <c r="B53" t="s">
        <v>3316</v>
      </c>
      <c r="C53" s="86">
        <v>39.096734919986545</v>
      </c>
      <c r="D53" s="87">
        <v>45515</v>
      </c>
    </row>
    <row r="54" spans="2:4">
      <c r="B54" t="s">
        <v>3321</v>
      </c>
      <c r="C54" s="86">
        <v>81.570065805188065</v>
      </c>
      <c r="D54" s="87">
        <v>45553</v>
      </c>
    </row>
    <row r="55" spans="2:4">
      <c r="B55" t="s">
        <v>3322</v>
      </c>
      <c r="C55" s="86">
        <v>111.28285626168788</v>
      </c>
      <c r="D55" s="87">
        <v>45602</v>
      </c>
    </row>
    <row r="56" spans="2:4">
      <c r="B56" t="s">
        <v>3317</v>
      </c>
      <c r="C56" s="86">
        <v>100.71392</v>
      </c>
      <c r="D56" s="87">
        <v>45615</v>
      </c>
    </row>
    <row r="57" spans="2:4">
      <c r="B57" t="s">
        <v>2506</v>
      </c>
      <c r="C57" s="86">
        <v>28.574071282999999</v>
      </c>
      <c r="D57" s="87">
        <v>45710</v>
      </c>
    </row>
    <row r="58" spans="2:4">
      <c r="B58" t="s">
        <v>2508</v>
      </c>
      <c r="C58" s="86">
        <v>91.296970843016496</v>
      </c>
      <c r="D58" s="87">
        <v>45778</v>
      </c>
    </row>
    <row r="59" spans="2:4">
      <c r="B59" t="s">
        <v>3324</v>
      </c>
      <c r="C59" s="86">
        <v>12.405647495707731</v>
      </c>
      <c r="D59" s="87">
        <v>45830</v>
      </c>
    </row>
    <row r="60" spans="2:4">
      <c r="B60" t="s">
        <v>2530</v>
      </c>
      <c r="C60" s="86">
        <v>535.42167483000003</v>
      </c>
      <c r="D60" s="87">
        <v>45930</v>
      </c>
    </row>
    <row r="61" spans="2:4">
      <c r="B61" t="s">
        <v>3323</v>
      </c>
      <c r="C61" s="86">
        <v>2.6554521086732201</v>
      </c>
      <c r="D61" s="87">
        <v>46014</v>
      </c>
    </row>
    <row r="62" spans="2:4">
      <c r="B62" t="s">
        <v>2581</v>
      </c>
      <c r="C62" s="86">
        <v>3.8239999999999993E-5</v>
      </c>
      <c r="D62" s="87">
        <v>46023</v>
      </c>
    </row>
    <row r="63" spans="2:4">
      <c r="B63" t="s">
        <v>2524</v>
      </c>
      <c r="C63" s="86">
        <v>0.80614705384589691</v>
      </c>
      <c r="D63" s="87">
        <v>46082</v>
      </c>
    </row>
    <row r="64" spans="2:4">
      <c r="B64" t="s">
        <v>2525</v>
      </c>
      <c r="C64" s="86">
        <v>355.81673744</v>
      </c>
      <c r="D64" s="87">
        <v>46112</v>
      </c>
    </row>
    <row r="65" spans="2:4">
      <c r="B65" t="s">
        <v>2539</v>
      </c>
      <c r="C65" s="86">
        <v>578.30835583039993</v>
      </c>
      <c r="D65" s="87">
        <v>46149</v>
      </c>
    </row>
    <row r="66" spans="2:4">
      <c r="B66" t="s">
        <v>2519</v>
      </c>
      <c r="C66" s="86">
        <v>204.09827551999999</v>
      </c>
      <c r="D66" s="87">
        <v>46203</v>
      </c>
    </row>
    <row r="67" spans="2:4">
      <c r="B67" t="s">
        <v>2348</v>
      </c>
      <c r="C67" s="86">
        <v>14.985545081495752</v>
      </c>
      <c r="D67" s="87">
        <v>46326</v>
      </c>
    </row>
    <row r="68" spans="2:4">
      <c r="B68" t="s">
        <v>2512</v>
      </c>
      <c r="C68" s="86">
        <v>259.41824580618038</v>
      </c>
      <c r="D68" s="87">
        <v>46417</v>
      </c>
    </row>
    <row r="69" spans="2:4">
      <c r="B69" t="s">
        <v>3318</v>
      </c>
      <c r="C69" s="86">
        <v>195.4123621553905</v>
      </c>
      <c r="D69" s="87">
        <v>46418</v>
      </c>
    </row>
    <row r="70" spans="2:4">
      <c r="B70" t="s">
        <v>2513</v>
      </c>
      <c r="C70" s="86">
        <v>203.93667128199999</v>
      </c>
      <c r="D70" s="87">
        <v>46465</v>
      </c>
    </row>
    <row r="71" spans="2:4">
      <c r="B71" t="s">
        <v>2511</v>
      </c>
      <c r="C71" s="86">
        <v>126.5646266971938</v>
      </c>
      <c r="D71" s="87">
        <v>46572</v>
      </c>
    </row>
    <row r="72" spans="2:4">
      <c r="B72" t="s">
        <v>2509</v>
      </c>
      <c r="C72" s="86">
        <v>205.42756358599996</v>
      </c>
      <c r="D72" s="87">
        <v>46573</v>
      </c>
    </row>
    <row r="73" spans="2:4">
      <c r="B73" t="s">
        <v>2545</v>
      </c>
      <c r="C73" s="86">
        <v>279.82970992959997</v>
      </c>
      <c r="D73" s="87">
        <v>46660</v>
      </c>
    </row>
    <row r="74" spans="2:4">
      <c r="B74" t="s">
        <v>2505</v>
      </c>
      <c r="C74" s="86">
        <v>50.585719601246659</v>
      </c>
      <c r="D74" s="87">
        <v>46722</v>
      </c>
    </row>
    <row r="75" spans="2:4">
      <c r="B75" t="s">
        <v>2560</v>
      </c>
      <c r="C75" s="86">
        <v>920.00145327840005</v>
      </c>
      <c r="D75" s="87">
        <v>46722</v>
      </c>
    </row>
    <row r="76" spans="2:4">
      <c r="B76" t="s">
        <v>2572</v>
      </c>
      <c r="C76" s="86">
        <v>71.126094080000001</v>
      </c>
      <c r="D76" s="87">
        <v>46722</v>
      </c>
    </row>
    <row r="77" spans="2:4">
      <c r="B77" t="s">
        <v>2538</v>
      </c>
      <c r="C77" s="86">
        <v>362.86160086399997</v>
      </c>
      <c r="D77" s="87">
        <v>46742</v>
      </c>
    </row>
    <row r="78" spans="2:4">
      <c r="B78" t="s">
        <v>2552</v>
      </c>
      <c r="C78" s="86">
        <v>645.2491851584</v>
      </c>
      <c r="D78" s="87">
        <v>46752</v>
      </c>
    </row>
    <row r="79" spans="2:4">
      <c r="B79" t="s">
        <v>2554</v>
      </c>
      <c r="C79" s="86">
        <v>56.209477715502942</v>
      </c>
      <c r="D79" s="87">
        <v>46753</v>
      </c>
    </row>
    <row r="80" spans="2:4">
      <c r="B80" t="s">
        <v>2510</v>
      </c>
      <c r="C80" s="86">
        <v>64.440391688515007</v>
      </c>
      <c r="D80" s="87">
        <v>46794</v>
      </c>
    </row>
    <row r="81" spans="2:4">
      <c r="B81" t="s">
        <v>2518</v>
      </c>
      <c r="C81" s="86">
        <v>215.1137621476029</v>
      </c>
      <c r="D81" s="87">
        <v>46997</v>
      </c>
    </row>
    <row r="82" spans="2:4">
      <c r="B82" t="s">
        <v>2550</v>
      </c>
      <c r="C82" s="86">
        <v>465.70086088827998</v>
      </c>
      <c r="D82" s="87">
        <v>46997</v>
      </c>
    </row>
    <row r="83" spans="2:4">
      <c r="B83" t="s">
        <v>2520</v>
      </c>
      <c r="C83" s="86">
        <v>389.88307087999993</v>
      </c>
      <c r="D83" s="87">
        <v>47082</v>
      </c>
    </row>
    <row r="84" spans="2:4">
      <c r="B84" t="s">
        <v>2515</v>
      </c>
      <c r="C84" s="86">
        <v>178.4079552</v>
      </c>
      <c r="D84" s="87">
        <v>47201</v>
      </c>
    </row>
    <row r="85" spans="2:4">
      <c r="B85" t="s">
        <v>2527</v>
      </c>
      <c r="C85" s="86">
        <v>137.53651958860149</v>
      </c>
      <c r="D85" s="87">
        <v>47236</v>
      </c>
    </row>
    <row r="86" spans="2:4">
      <c r="B86" t="s">
        <v>2533</v>
      </c>
      <c r="C86" s="86">
        <v>151.79123264</v>
      </c>
      <c r="D86" s="87">
        <v>47301</v>
      </c>
    </row>
    <row r="87" spans="2:4">
      <c r="B87" t="s">
        <v>2536</v>
      </c>
      <c r="C87" s="86">
        <v>386.45812584314143</v>
      </c>
      <c r="D87" s="87">
        <v>47301</v>
      </c>
    </row>
    <row r="88" spans="2:4">
      <c r="B88" t="s">
        <v>2546</v>
      </c>
      <c r="C88" s="86">
        <v>253.39177695999996</v>
      </c>
      <c r="D88" s="87">
        <v>47301</v>
      </c>
    </row>
    <row r="89" spans="2:4">
      <c r="B89" t="s">
        <v>2368</v>
      </c>
      <c r="C89" s="86">
        <v>939.55501992805455</v>
      </c>
      <c r="D89" s="87">
        <v>47312</v>
      </c>
    </row>
    <row r="90" spans="2:4">
      <c r="B90" t="s">
        <v>2551</v>
      </c>
      <c r="C90" s="86">
        <v>674.0823684799999</v>
      </c>
      <c r="D90" s="87">
        <v>47398</v>
      </c>
    </row>
    <row r="91" spans="2:4">
      <c r="B91" t="s">
        <v>2514</v>
      </c>
      <c r="C91" s="86">
        <v>8.6680137599999973</v>
      </c>
      <c r="D91" s="87">
        <v>47447</v>
      </c>
    </row>
    <row r="92" spans="2:4">
      <c r="B92" t="s">
        <v>2528</v>
      </c>
      <c r="C92" s="86">
        <v>1.0863984</v>
      </c>
      <c r="D92" s="87">
        <v>47453</v>
      </c>
    </row>
    <row r="93" spans="2:4">
      <c r="B93" t="s">
        <v>2540</v>
      </c>
      <c r="C93" s="86">
        <v>240.01021896639998</v>
      </c>
      <c r="D93" s="87">
        <v>47463</v>
      </c>
    </row>
    <row r="94" spans="2:4">
      <c r="B94" t="s">
        <v>2549</v>
      </c>
      <c r="C94" s="86">
        <v>56.170960398753117</v>
      </c>
      <c r="D94" s="87">
        <v>47467</v>
      </c>
    </row>
    <row r="95" spans="2:4">
      <c r="B95" t="s">
        <v>2358</v>
      </c>
      <c r="C95" s="86">
        <v>31.800426611262946</v>
      </c>
      <c r="D95" s="87">
        <v>47467</v>
      </c>
    </row>
    <row r="96" spans="2:4">
      <c r="B96" t="s">
        <v>2223</v>
      </c>
      <c r="C96" s="86">
        <v>391.79345676959997</v>
      </c>
      <c r="D96" s="87">
        <v>47528</v>
      </c>
    </row>
    <row r="97" spans="2:4">
      <c r="B97" t="s">
        <v>2569</v>
      </c>
      <c r="C97" s="86">
        <v>7.8109788799999995</v>
      </c>
      <c r="D97" s="87">
        <v>47599</v>
      </c>
    </row>
    <row r="98" spans="2:4">
      <c r="B98" t="s">
        <v>2562</v>
      </c>
      <c r="C98" s="86">
        <v>1314.3975979382562</v>
      </c>
      <c r="D98" s="87">
        <v>47665</v>
      </c>
    </row>
    <row r="99" spans="2:4">
      <c r="B99" t="s">
        <v>2568</v>
      </c>
      <c r="C99" s="86">
        <v>605.29893931694176</v>
      </c>
      <c r="D99" s="87">
        <v>47665</v>
      </c>
    </row>
    <row r="100" spans="2:4">
      <c r="B100" t="s">
        <v>2529</v>
      </c>
      <c r="C100" s="86">
        <v>911.63777599999992</v>
      </c>
      <c r="D100" s="87">
        <v>47735</v>
      </c>
    </row>
    <row r="101" spans="2:4">
      <c r="B101" t="s">
        <v>2521</v>
      </c>
      <c r="C101" s="86">
        <v>63.989401120000004</v>
      </c>
      <c r="D101" s="87">
        <v>47756</v>
      </c>
    </row>
    <row r="102" spans="2:4">
      <c r="B102" t="s">
        <v>2570</v>
      </c>
      <c r="C102" s="86">
        <v>563.2668069043043</v>
      </c>
      <c r="D102" s="87">
        <v>47832</v>
      </c>
    </row>
    <row r="103" spans="2:4">
      <c r="B103" t="s">
        <v>2534</v>
      </c>
      <c r="C103" s="86">
        <v>117.83808656699999</v>
      </c>
      <c r="D103" s="87">
        <v>47848</v>
      </c>
    </row>
    <row r="104" spans="2:4">
      <c r="B104" t="s">
        <v>2548</v>
      </c>
      <c r="C104" s="86">
        <v>213.90362476485313</v>
      </c>
      <c r="D104" s="87">
        <v>47848</v>
      </c>
    </row>
    <row r="105" spans="2:4">
      <c r="B105" t="s">
        <v>2268</v>
      </c>
      <c r="C105" s="86">
        <v>94.860097575639799</v>
      </c>
      <c r="D105" s="87">
        <v>47848</v>
      </c>
    </row>
    <row r="106" spans="2:4">
      <c r="B106" t="s">
        <v>2516</v>
      </c>
      <c r="C106" s="86">
        <v>210.75796400496</v>
      </c>
      <c r="D106" s="87">
        <v>47849</v>
      </c>
    </row>
    <row r="107" spans="2:4">
      <c r="B107" t="s">
        <v>2522</v>
      </c>
      <c r="C107" s="86">
        <v>1.9860189999999999E-3</v>
      </c>
      <c r="D107" s="87">
        <v>47879</v>
      </c>
    </row>
    <row r="108" spans="2:4">
      <c r="B108" t="s">
        <v>2575</v>
      </c>
      <c r="C108" s="86">
        <v>958.36928233280003</v>
      </c>
      <c r="D108" s="87">
        <v>47927</v>
      </c>
    </row>
    <row r="109" spans="2:4">
      <c r="B109" t="s">
        <v>2238</v>
      </c>
      <c r="C109" s="86">
        <v>850.72175094757506</v>
      </c>
      <c r="D109" s="87">
        <v>47937</v>
      </c>
    </row>
    <row r="110" spans="2:4">
      <c r="B110" t="s">
        <v>2531</v>
      </c>
      <c r="C110" s="86">
        <v>287.65219943199997</v>
      </c>
      <c r="D110" s="87">
        <v>47987</v>
      </c>
    </row>
    <row r="111" spans="2:4">
      <c r="B111" t="s">
        <v>2537</v>
      </c>
      <c r="C111" s="86">
        <v>71.797808253879992</v>
      </c>
      <c r="D111" s="87">
        <v>48029</v>
      </c>
    </row>
    <row r="112" spans="2:4">
      <c r="B112" t="s">
        <v>2535</v>
      </c>
      <c r="C112" s="86">
        <v>2.0471420720000002</v>
      </c>
      <c r="D112" s="87">
        <v>48030</v>
      </c>
    </row>
    <row r="113" spans="2:4">
      <c r="B113" t="s">
        <v>2270</v>
      </c>
      <c r="C113" s="86">
        <v>316.14423185999999</v>
      </c>
      <c r="D113" s="87">
        <v>48054</v>
      </c>
    </row>
    <row r="114" spans="2:4">
      <c r="B114" t="s">
        <v>2555</v>
      </c>
      <c r="C114" s="86">
        <v>383.82413981223465</v>
      </c>
      <c r="D114" s="87">
        <v>48121</v>
      </c>
    </row>
    <row r="115" spans="2:4">
      <c r="B115" t="s">
        <v>2556</v>
      </c>
      <c r="C115" s="86">
        <v>92.019374563586567</v>
      </c>
      <c r="D115" s="87">
        <v>48121</v>
      </c>
    </row>
    <row r="116" spans="2:4">
      <c r="B116" t="s">
        <v>2547</v>
      </c>
      <c r="C116" s="86">
        <v>0.85932368117842584</v>
      </c>
      <c r="D116" s="87">
        <v>48122</v>
      </c>
    </row>
    <row r="117" spans="2:4">
      <c r="B117" t="s">
        <v>2544</v>
      </c>
      <c r="C117" s="86">
        <v>25.811776296000001</v>
      </c>
      <c r="D117" s="87">
        <v>48151</v>
      </c>
    </row>
    <row r="118" spans="2:4">
      <c r="B118" t="s">
        <v>2542</v>
      </c>
      <c r="C118" s="86">
        <v>439.74349599839996</v>
      </c>
      <c r="D118" s="87">
        <v>48176</v>
      </c>
    </row>
    <row r="119" spans="2:4">
      <c r="B119" t="s">
        <v>2366</v>
      </c>
      <c r="C119" s="86">
        <v>232.85958842963302</v>
      </c>
      <c r="D119" s="87">
        <v>48180</v>
      </c>
    </row>
    <row r="120" spans="2:4">
      <c r="B120" t="s">
        <v>2523</v>
      </c>
      <c r="C120" s="86">
        <v>28.234207639999997</v>
      </c>
      <c r="D120" s="87">
        <v>48213</v>
      </c>
    </row>
    <row r="121" spans="2:4">
      <c r="B121" t="s">
        <v>2280</v>
      </c>
      <c r="C121" s="86">
        <v>1.5296000000000001E-6</v>
      </c>
      <c r="D121" s="87">
        <v>48213</v>
      </c>
    </row>
    <row r="122" spans="2:4">
      <c r="B122" t="s">
        <v>2541</v>
      </c>
      <c r="C122" s="86">
        <v>1.4913599999999999E-5</v>
      </c>
      <c r="D122" s="87">
        <v>48213</v>
      </c>
    </row>
    <row r="123" spans="2:4">
      <c r="B123" t="s">
        <v>2561</v>
      </c>
      <c r="C123" s="86">
        <v>419.31881059200003</v>
      </c>
      <c r="D123" s="87">
        <v>48234</v>
      </c>
    </row>
    <row r="124" spans="2:4">
      <c r="B124" t="s">
        <v>2517</v>
      </c>
      <c r="C124" s="86">
        <v>138.55655984000001</v>
      </c>
      <c r="D124" s="87">
        <v>48268</v>
      </c>
    </row>
    <row r="125" spans="2:4">
      <c r="B125" t="s">
        <v>2553</v>
      </c>
      <c r="C125" s="86">
        <v>83.382319999999993</v>
      </c>
      <c r="D125" s="87">
        <v>48294</v>
      </c>
    </row>
    <row r="126" spans="2:4">
      <c r="B126" t="s">
        <v>2557</v>
      </c>
      <c r="C126" s="86">
        <v>17.675573963719998</v>
      </c>
      <c r="D126" s="87">
        <v>48319</v>
      </c>
    </row>
    <row r="127" spans="2:4">
      <c r="B127" t="s">
        <v>2559</v>
      </c>
      <c r="C127" s="86">
        <v>403.77262113829607</v>
      </c>
      <c r="D127" s="87">
        <v>48332</v>
      </c>
    </row>
    <row r="128" spans="2:4">
      <c r="B128" t="s">
        <v>2564</v>
      </c>
      <c r="C128" s="86">
        <v>645.1288377599999</v>
      </c>
      <c r="D128" s="87">
        <v>48365</v>
      </c>
    </row>
    <row r="129" spans="2:4">
      <c r="B129" t="s">
        <v>2266</v>
      </c>
      <c r="C129" s="86">
        <v>356.1580563</v>
      </c>
      <c r="D129" s="87">
        <v>48366</v>
      </c>
    </row>
    <row r="130" spans="2:4">
      <c r="B130" t="s">
        <v>2565</v>
      </c>
      <c r="C130" s="86">
        <v>277.01717064156645</v>
      </c>
      <c r="D130" s="87">
        <v>48395</v>
      </c>
    </row>
    <row r="131" spans="2:4">
      <c r="B131" t="s">
        <v>2234</v>
      </c>
      <c r="C131" s="86">
        <v>89.665974932544799</v>
      </c>
      <c r="D131" s="87">
        <v>48395</v>
      </c>
    </row>
    <row r="132" spans="2:4">
      <c r="B132" t="s">
        <v>2274</v>
      </c>
      <c r="C132" s="86">
        <v>35.005087199999991</v>
      </c>
      <c r="D132" s="87">
        <v>48466</v>
      </c>
    </row>
    <row r="133" spans="2:4">
      <c r="B133" t="s">
        <v>2566</v>
      </c>
      <c r="C133" s="86">
        <v>32.53869211</v>
      </c>
      <c r="D133" s="87">
        <v>48466</v>
      </c>
    </row>
    <row r="134" spans="2:4">
      <c r="B134" t="s">
        <v>2573</v>
      </c>
      <c r="C134" s="86">
        <v>570.99459357274873</v>
      </c>
      <c r="D134" s="87">
        <v>48669</v>
      </c>
    </row>
    <row r="135" spans="2:4">
      <c r="B135" t="s">
        <v>2576</v>
      </c>
      <c r="C135" s="86">
        <v>867.60377309949536</v>
      </c>
      <c r="D135" s="87">
        <v>48693</v>
      </c>
    </row>
    <row r="136" spans="2:4">
      <c r="B136" t="s">
        <v>2571</v>
      </c>
      <c r="C136" s="86">
        <v>304.78460415925724</v>
      </c>
      <c r="D136" s="87">
        <v>48757</v>
      </c>
    </row>
    <row r="137" spans="2:4">
      <c r="B137" t="s">
        <v>2198</v>
      </c>
      <c r="C137" s="86">
        <v>378.33653048777961</v>
      </c>
      <c r="D137" s="87">
        <v>48760</v>
      </c>
    </row>
    <row r="138" spans="2:4">
      <c r="B138" t="s">
        <v>2580</v>
      </c>
      <c r="C138" s="86">
        <v>918.20953950000001</v>
      </c>
      <c r="D138" s="87">
        <v>48781</v>
      </c>
    </row>
    <row r="139" spans="2:4">
      <c r="B139" t="s">
        <v>2567</v>
      </c>
      <c r="C139" s="86">
        <v>544.64000671999997</v>
      </c>
      <c r="D139" s="87">
        <v>48914</v>
      </c>
    </row>
    <row r="140" spans="2:4">
      <c r="B140" t="s">
        <v>2532</v>
      </c>
      <c r="C140" s="86">
        <v>245.78088084959998</v>
      </c>
      <c r="D140" s="87">
        <v>48942</v>
      </c>
    </row>
    <row r="141" spans="2:4">
      <c r="B141" t="s">
        <v>2543</v>
      </c>
      <c r="C141" s="86">
        <v>173.02322669279997</v>
      </c>
      <c r="D141" s="87">
        <v>48942</v>
      </c>
    </row>
    <row r="142" spans="2:4">
      <c r="B142" t="s">
        <v>2579</v>
      </c>
      <c r="C142" s="86">
        <v>2.4488504038727252</v>
      </c>
      <c r="D142" s="87">
        <v>48944</v>
      </c>
    </row>
    <row r="143" spans="2:4">
      <c r="B143" t="s">
        <v>2402</v>
      </c>
      <c r="C143" s="86">
        <v>6.0252881592286816</v>
      </c>
      <c r="D143" s="87">
        <v>49126</v>
      </c>
    </row>
    <row r="144" spans="2:4">
      <c r="B144" t="s">
        <v>2400</v>
      </c>
      <c r="C144" s="86">
        <v>561.83729950074417</v>
      </c>
      <c r="D144" s="87">
        <v>49126</v>
      </c>
    </row>
    <row r="145" spans="2:4">
      <c r="B145" t="s">
        <v>2577</v>
      </c>
      <c r="C145" s="86">
        <v>1.7159652286523998E-7</v>
      </c>
      <c r="D145" s="87">
        <v>49337</v>
      </c>
    </row>
    <row r="146" spans="2:4">
      <c r="B146" t="s">
        <v>2282</v>
      </c>
      <c r="C146" s="86">
        <v>623.9171097599999</v>
      </c>
      <c r="D146" s="87">
        <v>49405</v>
      </c>
    </row>
    <row r="147" spans="2:4">
      <c r="B147" t="s">
        <v>2558</v>
      </c>
      <c r="C147" s="86">
        <v>557.35183268800006</v>
      </c>
      <c r="D147" s="87">
        <v>49427</v>
      </c>
    </row>
    <row r="148" spans="2:4">
      <c r="B148" t="s">
        <v>2526</v>
      </c>
      <c r="C148" s="86">
        <v>1010.1534239729999</v>
      </c>
      <c r="D148" s="87">
        <v>50678</v>
      </c>
    </row>
    <row r="149" spans="2:4">
      <c r="B149" t="s">
        <v>2370</v>
      </c>
      <c r="C149" s="86">
        <v>5.2082335000000002E-4</v>
      </c>
      <c r="D149" s="87">
        <v>50678</v>
      </c>
    </row>
    <row r="150" spans="2:4">
      <c r="B150" t="s">
        <v>2563</v>
      </c>
      <c r="C150" s="86">
        <v>126.10280332737794</v>
      </c>
      <c r="D150" s="87">
        <v>50678</v>
      </c>
    </row>
    <row r="151" spans="2:4">
      <c r="B151" t="s">
        <v>2574</v>
      </c>
      <c r="C151" s="86">
        <v>301.64117343999999</v>
      </c>
      <c r="D151" s="87">
        <v>50678</v>
      </c>
    </row>
    <row r="152" spans="2:4">
      <c r="B152" t="s">
        <v>2578</v>
      </c>
      <c r="C152" s="86">
        <v>587.22196788629208</v>
      </c>
      <c r="D152" s="87">
        <v>50678</v>
      </c>
    </row>
    <row r="153" spans="2:4">
      <c r="B153"/>
      <c r="C153" s="77"/>
    </row>
    <row r="154" spans="2:4">
      <c r="B154"/>
      <c r="C154" s="86"/>
      <c r="D154" s="87"/>
    </row>
    <row r="155" spans="2:4">
      <c r="B155"/>
      <c r="C155" s="86"/>
      <c r="D155"/>
    </row>
  </sheetData>
  <sortState xmlns:xlrd2="http://schemas.microsoft.com/office/spreadsheetml/2017/richdata2" ref="B49:D152">
    <sortCondition ref="D49:D152"/>
  </sortState>
  <mergeCells count="1">
    <mergeCell ref="B7:D7"/>
  </mergeCells>
  <dataValidations count="1">
    <dataValidation allowBlank="1" showInputMessage="1" showErrorMessage="1" sqref="C1:C4 B156:D1048576 E50:XFD1048576 A5:XFD49 A5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2484</v>
      </c>
    </row>
    <row r="3" spans="2:18" s="1" customFormat="1">
      <c r="B3" s="2" t="s">
        <v>2</v>
      </c>
      <c r="C3" s="26" t="s">
        <v>2485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2484</v>
      </c>
    </row>
    <row r="3" spans="2:18" s="1" customFormat="1">
      <c r="B3" s="2" t="s">
        <v>2</v>
      </c>
      <c r="C3" s="26" t="s">
        <v>2485</v>
      </c>
    </row>
    <row r="4" spans="2:18" s="1" customFormat="1">
      <c r="B4" s="2" t="s">
        <v>3</v>
      </c>
      <c r="C4" s="83" t="s">
        <v>196</v>
      </c>
    </row>
    <row r="5" spans="2:18">
      <c r="B5" s="2"/>
    </row>
    <row r="7" spans="2:18" ht="26.25" customHeight="1">
      <c r="B7" s="114" t="s">
        <v>176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1994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1995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6" workbookViewId="0">
      <selection activeCell="G61" sqref="G14:G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2484</v>
      </c>
    </row>
    <row r="3" spans="2:53" s="1" customFormat="1">
      <c r="B3" s="2" t="s">
        <v>2</v>
      </c>
      <c r="C3" s="26" t="s">
        <v>2485</v>
      </c>
    </row>
    <row r="4" spans="2:53" s="1" customFormat="1">
      <c r="B4" s="2" t="s">
        <v>3</v>
      </c>
      <c r="C4" s="83" t="s">
        <v>196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5.98</v>
      </c>
      <c r="I11" s="7"/>
      <c r="J11" s="7"/>
      <c r="K11" s="76">
        <v>3.3300000000000003E-2</v>
      </c>
      <c r="L11" s="75">
        <v>119988236.8</v>
      </c>
      <c r="M11" s="7"/>
      <c r="N11" s="75">
        <v>143.053944</v>
      </c>
      <c r="O11" s="75">
        <v>111299.2061392781</v>
      </c>
      <c r="P11" s="7"/>
      <c r="Q11" s="76">
        <v>1</v>
      </c>
      <c r="R11" s="76">
        <v>0.25669999999999998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5.97</v>
      </c>
      <c r="K12" s="80">
        <v>3.3300000000000003E-2</v>
      </c>
      <c r="L12" s="81">
        <v>119967594.83</v>
      </c>
      <c r="N12" s="81">
        <v>143.053944</v>
      </c>
      <c r="O12" s="81">
        <v>111240.721903203</v>
      </c>
      <c r="Q12" s="80">
        <v>0.99950000000000006</v>
      </c>
      <c r="R12" s="80">
        <v>0.25659999999999999</v>
      </c>
    </row>
    <row r="13" spans="2:53">
      <c r="B13" s="79" t="s">
        <v>219</v>
      </c>
      <c r="C13" s="16"/>
      <c r="D13" s="16"/>
      <c r="H13" s="81">
        <v>5.24</v>
      </c>
      <c r="K13" s="80">
        <v>1.6E-2</v>
      </c>
      <c r="L13" s="81">
        <v>40708557.329999998</v>
      </c>
      <c r="N13" s="81">
        <v>0</v>
      </c>
      <c r="O13" s="81">
        <v>43270.148239044996</v>
      </c>
      <c r="Q13" s="80">
        <v>0.38879999999999998</v>
      </c>
      <c r="R13" s="80">
        <v>9.98E-2</v>
      </c>
    </row>
    <row r="14" spans="2:53">
      <c r="B14" s="79" t="s">
        <v>220</v>
      </c>
      <c r="C14" s="16"/>
      <c r="D14" s="16"/>
      <c r="H14" s="81">
        <v>5.24</v>
      </c>
      <c r="K14" s="80">
        <v>1.6E-2</v>
      </c>
      <c r="L14" s="81">
        <v>40708557.329999998</v>
      </c>
      <c r="N14" s="81">
        <v>0</v>
      </c>
      <c r="O14" s="81">
        <v>43270.148239044996</v>
      </c>
      <c r="Q14" s="80">
        <v>0.38879999999999998</v>
      </c>
      <c r="R14" s="80">
        <v>9.98E-2</v>
      </c>
    </row>
    <row r="15" spans="2:53">
      <c r="B15" t="s">
        <v>221</v>
      </c>
      <c r="C15" t="s">
        <v>222</v>
      </c>
      <c r="D15" t="s">
        <v>100</v>
      </c>
      <c r="E15" t="s">
        <v>223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76711.11</v>
      </c>
      <c r="M15" s="77">
        <v>140.66999999999999</v>
      </c>
      <c r="N15" s="77">
        <v>0</v>
      </c>
      <c r="O15" s="77">
        <v>107.909518437</v>
      </c>
      <c r="P15" s="78">
        <v>0</v>
      </c>
      <c r="Q15" s="78">
        <v>1E-3</v>
      </c>
      <c r="R15" s="78">
        <v>2.0000000000000001E-4</v>
      </c>
    </row>
    <row r="16" spans="2:53">
      <c r="B16" t="s">
        <v>224</v>
      </c>
      <c r="C16" t="s">
        <v>225</v>
      </c>
      <c r="D16" t="s">
        <v>100</v>
      </c>
      <c r="E16" t="s">
        <v>223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4018847.49</v>
      </c>
      <c r="M16" s="77">
        <v>109.59</v>
      </c>
      <c r="N16" s="77">
        <v>0</v>
      </c>
      <c r="O16" s="77">
        <v>4404.2549642909999</v>
      </c>
      <c r="P16" s="78">
        <v>2.0000000000000001E-4</v>
      </c>
      <c r="Q16" s="78">
        <v>3.9600000000000003E-2</v>
      </c>
      <c r="R16" s="78">
        <v>1.0200000000000001E-2</v>
      </c>
    </row>
    <row r="17" spans="2:18">
      <c r="B17" t="s">
        <v>226</v>
      </c>
      <c r="C17" t="s">
        <v>227</v>
      </c>
      <c r="D17" t="s">
        <v>100</v>
      </c>
      <c r="E17" t="s">
        <v>223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311890.12</v>
      </c>
      <c r="M17" s="77">
        <v>100.01</v>
      </c>
      <c r="N17" s="77">
        <v>0</v>
      </c>
      <c r="O17" s="77">
        <v>311.92130901199999</v>
      </c>
      <c r="P17" s="78">
        <v>0</v>
      </c>
      <c r="Q17" s="78">
        <v>2.8E-3</v>
      </c>
      <c r="R17" s="78">
        <v>6.9999999999999999E-4</v>
      </c>
    </row>
    <row r="18" spans="2:18">
      <c r="B18" t="s">
        <v>228</v>
      </c>
      <c r="C18" t="s">
        <v>229</v>
      </c>
      <c r="D18" t="s">
        <v>100</v>
      </c>
      <c r="E18" t="s">
        <v>223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62343.62</v>
      </c>
      <c r="M18" s="77">
        <v>114.81</v>
      </c>
      <c r="N18" s="77">
        <v>0</v>
      </c>
      <c r="O18" s="77">
        <v>71.576710121999994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230</v>
      </c>
      <c r="C19" t="s">
        <v>231</v>
      </c>
      <c r="D19" t="s">
        <v>100</v>
      </c>
      <c r="E19" t="s">
        <v>223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6390328.6900000004</v>
      </c>
      <c r="M19" s="77">
        <v>110.36</v>
      </c>
      <c r="N19" s="77">
        <v>0</v>
      </c>
      <c r="O19" s="77">
        <v>7052.3667422839999</v>
      </c>
      <c r="P19" s="78">
        <v>2.9999999999999997E-4</v>
      </c>
      <c r="Q19" s="78">
        <v>6.3399999999999998E-2</v>
      </c>
      <c r="R19" s="78">
        <v>1.6299999999999999E-2</v>
      </c>
    </row>
    <row r="20" spans="2:18">
      <c r="B20" t="s">
        <v>232</v>
      </c>
      <c r="C20" t="s">
        <v>233</v>
      </c>
      <c r="D20" t="s">
        <v>100</v>
      </c>
      <c r="E20" t="s">
        <v>223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7420943.8799999999</v>
      </c>
      <c r="M20" s="77">
        <v>99.42</v>
      </c>
      <c r="N20" s="77">
        <v>0</v>
      </c>
      <c r="O20" s="77">
        <v>7377.902405496</v>
      </c>
      <c r="P20" s="78">
        <v>4.0000000000000002E-4</v>
      </c>
      <c r="Q20" s="78">
        <v>6.6299999999999998E-2</v>
      </c>
      <c r="R20" s="78">
        <v>1.7000000000000001E-2</v>
      </c>
    </row>
    <row r="21" spans="2:18">
      <c r="B21" t="s">
        <v>234</v>
      </c>
      <c r="C21" t="s">
        <v>235</v>
      </c>
      <c r="D21" t="s">
        <v>100</v>
      </c>
      <c r="E21" t="s">
        <v>223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1059645.33</v>
      </c>
      <c r="M21" s="77">
        <v>82.95</v>
      </c>
      <c r="N21" s="77">
        <v>0</v>
      </c>
      <c r="O21" s="77">
        <v>878.97580123499995</v>
      </c>
      <c r="P21" s="78">
        <v>1E-4</v>
      </c>
      <c r="Q21" s="78">
        <v>7.9000000000000008E-3</v>
      </c>
      <c r="R21" s="78">
        <v>2E-3</v>
      </c>
    </row>
    <row r="22" spans="2:18">
      <c r="B22" t="s">
        <v>236</v>
      </c>
      <c r="C22" t="s">
        <v>237</v>
      </c>
      <c r="D22" t="s">
        <v>100</v>
      </c>
      <c r="E22" t="s">
        <v>223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558377.06000000006</v>
      </c>
      <c r="M22" s="77">
        <v>141.94</v>
      </c>
      <c r="N22" s="77">
        <v>0</v>
      </c>
      <c r="O22" s="77">
        <v>792.560398964</v>
      </c>
      <c r="P22" s="78">
        <v>0</v>
      </c>
      <c r="Q22" s="78">
        <v>7.1000000000000004E-3</v>
      </c>
      <c r="R22" s="78">
        <v>1.8E-3</v>
      </c>
    </row>
    <row r="23" spans="2:18">
      <c r="B23" t="s">
        <v>238</v>
      </c>
      <c r="C23" t="s">
        <v>239</v>
      </c>
      <c r="D23" t="s">
        <v>100</v>
      </c>
      <c r="E23" t="s">
        <v>223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374861.12</v>
      </c>
      <c r="M23" s="77">
        <v>172.93</v>
      </c>
      <c r="N23" s="77">
        <v>0</v>
      </c>
      <c r="O23" s="77">
        <v>648.24733481600003</v>
      </c>
      <c r="P23" s="78">
        <v>0</v>
      </c>
      <c r="Q23" s="78">
        <v>5.7999999999999996E-3</v>
      </c>
      <c r="R23" s="78">
        <v>1.5E-3</v>
      </c>
    </row>
    <row r="24" spans="2:18">
      <c r="B24" t="s">
        <v>240</v>
      </c>
      <c r="C24" t="s">
        <v>241</v>
      </c>
      <c r="D24" t="s">
        <v>100</v>
      </c>
      <c r="E24" t="s">
        <v>223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8559843.3800000008</v>
      </c>
      <c r="M24" s="77">
        <v>105.57</v>
      </c>
      <c r="N24" s="77">
        <v>0</v>
      </c>
      <c r="O24" s="77">
        <v>9036.6266562660003</v>
      </c>
      <c r="P24" s="78">
        <v>4.0000000000000002E-4</v>
      </c>
      <c r="Q24" s="78">
        <v>8.1199999999999994E-2</v>
      </c>
      <c r="R24" s="78">
        <v>2.0799999999999999E-2</v>
      </c>
    </row>
    <row r="25" spans="2:18">
      <c r="B25" t="s">
        <v>242</v>
      </c>
      <c r="C25" t="s">
        <v>243</v>
      </c>
      <c r="D25" t="s">
        <v>100</v>
      </c>
      <c r="E25" t="s">
        <v>223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10770170.27</v>
      </c>
      <c r="M25" s="77">
        <v>106.72</v>
      </c>
      <c r="N25" s="77">
        <v>0</v>
      </c>
      <c r="O25" s="77">
        <v>11493.925712144</v>
      </c>
      <c r="P25" s="78">
        <v>5.9999999999999995E-4</v>
      </c>
      <c r="Q25" s="78">
        <v>0.1033</v>
      </c>
      <c r="R25" s="78">
        <v>2.6499999999999999E-2</v>
      </c>
    </row>
    <row r="26" spans="2:18">
      <c r="B26" t="s">
        <v>244</v>
      </c>
      <c r="C26" t="s">
        <v>245</v>
      </c>
      <c r="D26" t="s">
        <v>100</v>
      </c>
      <c r="E26" t="s">
        <v>223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1104595.26</v>
      </c>
      <c r="M26" s="77">
        <v>99.03</v>
      </c>
      <c r="N26" s="77">
        <v>0</v>
      </c>
      <c r="O26" s="77">
        <v>1093.880685978</v>
      </c>
      <c r="P26" s="78">
        <v>0</v>
      </c>
      <c r="Q26" s="78">
        <v>9.7999999999999997E-3</v>
      </c>
      <c r="R26" s="78">
        <v>2.5000000000000001E-3</v>
      </c>
    </row>
    <row r="27" spans="2:18">
      <c r="B27" s="79" t="s">
        <v>246</v>
      </c>
      <c r="C27" s="16"/>
      <c r="D27" s="16"/>
      <c r="H27" s="81">
        <v>6.44</v>
      </c>
      <c r="K27" s="80">
        <v>4.4400000000000002E-2</v>
      </c>
      <c r="L27" s="81">
        <v>79259037.5</v>
      </c>
      <c r="N27" s="81">
        <v>143.053944</v>
      </c>
      <c r="O27" s="81">
        <v>67970.573664158001</v>
      </c>
      <c r="Q27" s="80">
        <v>0.61070000000000002</v>
      </c>
      <c r="R27" s="80">
        <v>0.15679999999999999</v>
      </c>
    </row>
    <row r="28" spans="2:18">
      <c r="B28" s="79" t="s">
        <v>247</v>
      </c>
      <c r="C28" s="16"/>
      <c r="D28" s="16"/>
      <c r="H28" s="81">
        <v>0.49</v>
      </c>
      <c r="K28" s="80">
        <v>4.7899999999999998E-2</v>
      </c>
      <c r="L28" s="81">
        <v>17882869.469999999</v>
      </c>
      <c r="N28" s="81">
        <v>0</v>
      </c>
      <c r="O28" s="81">
        <v>17476.444772637999</v>
      </c>
      <c r="Q28" s="80">
        <v>0.157</v>
      </c>
      <c r="R28" s="80">
        <v>4.0300000000000002E-2</v>
      </c>
    </row>
    <row r="29" spans="2:18">
      <c r="B29" t="s">
        <v>248</v>
      </c>
      <c r="C29" t="s">
        <v>249</v>
      </c>
      <c r="D29" t="s">
        <v>100</v>
      </c>
      <c r="E29" t="s">
        <v>223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1782657.58</v>
      </c>
      <c r="M29" s="77">
        <v>97.64</v>
      </c>
      <c r="N29" s="77">
        <v>0</v>
      </c>
      <c r="O29" s="77">
        <v>1740.586861112</v>
      </c>
      <c r="P29" s="78">
        <v>1E-4</v>
      </c>
      <c r="Q29" s="78">
        <v>1.5599999999999999E-2</v>
      </c>
      <c r="R29" s="78">
        <v>4.0000000000000001E-3</v>
      </c>
    </row>
    <row r="30" spans="2:18">
      <c r="B30" t="s">
        <v>250</v>
      </c>
      <c r="C30" t="s">
        <v>251</v>
      </c>
      <c r="D30" t="s">
        <v>100</v>
      </c>
      <c r="E30" t="s">
        <v>223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3212695.05</v>
      </c>
      <c r="M30" s="77">
        <v>98.78</v>
      </c>
      <c r="N30" s="77">
        <v>0</v>
      </c>
      <c r="O30" s="77">
        <v>3173.5001703900002</v>
      </c>
      <c r="P30" s="78">
        <v>1E-4</v>
      </c>
      <c r="Q30" s="78">
        <v>2.8500000000000001E-2</v>
      </c>
      <c r="R30" s="78">
        <v>7.3000000000000001E-3</v>
      </c>
    </row>
    <row r="31" spans="2:18">
      <c r="B31" t="s">
        <v>252</v>
      </c>
      <c r="C31" t="s">
        <v>253</v>
      </c>
      <c r="D31" t="s">
        <v>100</v>
      </c>
      <c r="E31" t="s">
        <v>223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3200341.24</v>
      </c>
      <c r="M31" s="77">
        <v>98.33</v>
      </c>
      <c r="N31" s="77">
        <v>0</v>
      </c>
      <c r="O31" s="77">
        <v>3146.895541292</v>
      </c>
      <c r="P31" s="78">
        <v>1E-4</v>
      </c>
      <c r="Q31" s="78">
        <v>2.8299999999999999E-2</v>
      </c>
      <c r="R31" s="78">
        <v>7.3000000000000001E-3</v>
      </c>
    </row>
    <row r="32" spans="2:18">
      <c r="B32" t="s">
        <v>254</v>
      </c>
      <c r="C32" t="s">
        <v>255</v>
      </c>
      <c r="D32" t="s">
        <v>100</v>
      </c>
      <c r="E32" t="s">
        <v>223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4050061.44</v>
      </c>
      <c r="M32" s="77">
        <v>97.97</v>
      </c>
      <c r="N32" s="77">
        <v>0</v>
      </c>
      <c r="O32" s="77">
        <v>3967.8451927679998</v>
      </c>
      <c r="P32" s="78">
        <v>1E-4</v>
      </c>
      <c r="Q32" s="78">
        <v>3.5700000000000003E-2</v>
      </c>
      <c r="R32" s="78">
        <v>9.1999999999999998E-3</v>
      </c>
    </row>
    <row r="33" spans="2:18">
      <c r="B33" t="s">
        <v>256</v>
      </c>
      <c r="C33" t="s">
        <v>257</v>
      </c>
      <c r="D33" t="s">
        <v>100</v>
      </c>
      <c r="E33" t="s">
        <v>223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390044.32</v>
      </c>
      <c r="M33" s="77">
        <v>96.05</v>
      </c>
      <c r="N33" s="77">
        <v>0</v>
      </c>
      <c r="O33" s="77">
        <v>374.63756935999999</v>
      </c>
      <c r="P33" s="78">
        <v>0</v>
      </c>
      <c r="Q33" s="78">
        <v>3.3999999999999998E-3</v>
      </c>
      <c r="R33" s="78">
        <v>8.9999999999999998E-4</v>
      </c>
    </row>
    <row r="34" spans="2:18">
      <c r="B34" t="s">
        <v>258</v>
      </c>
      <c r="C34" t="s">
        <v>259</v>
      </c>
      <c r="D34" t="s">
        <v>100</v>
      </c>
      <c r="E34" t="s">
        <v>223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1320130.19</v>
      </c>
      <c r="M34" s="77">
        <v>95.72</v>
      </c>
      <c r="N34" s="77">
        <v>0</v>
      </c>
      <c r="O34" s="77">
        <v>1263.628617868</v>
      </c>
      <c r="P34" s="78">
        <v>1E-4</v>
      </c>
      <c r="Q34" s="78">
        <v>1.14E-2</v>
      </c>
      <c r="R34" s="78">
        <v>2.8999999999999998E-3</v>
      </c>
    </row>
    <row r="35" spans="2:18">
      <c r="B35" t="s">
        <v>260</v>
      </c>
      <c r="C35" t="s">
        <v>261</v>
      </c>
      <c r="D35" t="s">
        <v>100</v>
      </c>
      <c r="E35" t="s">
        <v>223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360.32</v>
      </c>
      <c r="M35" s="77">
        <v>99.15</v>
      </c>
      <c r="N35" s="77">
        <v>0</v>
      </c>
      <c r="O35" s="77">
        <v>0.35725728000000001</v>
      </c>
      <c r="P35" s="78">
        <v>0</v>
      </c>
      <c r="Q35" s="78">
        <v>0</v>
      </c>
      <c r="R35" s="78">
        <v>0</v>
      </c>
    </row>
    <row r="36" spans="2:18">
      <c r="B36" t="s">
        <v>262</v>
      </c>
      <c r="C36" t="s">
        <v>263</v>
      </c>
      <c r="D36" t="s">
        <v>100</v>
      </c>
      <c r="E36" t="s">
        <v>223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1803927.61</v>
      </c>
      <c r="M36" s="77">
        <v>97.2</v>
      </c>
      <c r="N36" s="77">
        <v>0</v>
      </c>
      <c r="O36" s="77">
        <v>1753.4176369199999</v>
      </c>
      <c r="P36" s="78">
        <v>1E-4</v>
      </c>
      <c r="Q36" s="78">
        <v>1.5800000000000002E-2</v>
      </c>
      <c r="R36" s="78">
        <v>4.0000000000000001E-3</v>
      </c>
    </row>
    <row r="37" spans="2:18">
      <c r="B37" t="s">
        <v>264</v>
      </c>
      <c r="C37" t="s">
        <v>265</v>
      </c>
      <c r="D37" t="s">
        <v>100</v>
      </c>
      <c r="E37" t="s">
        <v>223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2122651.7200000002</v>
      </c>
      <c r="M37" s="77">
        <v>96.84</v>
      </c>
      <c r="N37" s="77">
        <v>0</v>
      </c>
      <c r="O37" s="77">
        <v>2055.5759256480001</v>
      </c>
      <c r="P37" s="78">
        <v>1E-4</v>
      </c>
      <c r="Q37" s="78">
        <v>1.8499999999999999E-2</v>
      </c>
      <c r="R37" s="78">
        <v>4.7000000000000002E-3</v>
      </c>
    </row>
    <row r="38" spans="2:18">
      <c r="B38" s="79" t="s">
        <v>266</v>
      </c>
      <c r="C38" s="16"/>
      <c r="D38" s="16"/>
      <c r="H38" s="81">
        <v>8.5</v>
      </c>
      <c r="K38" s="80">
        <v>4.3200000000000002E-2</v>
      </c>
      <c r="L38" s="81">
        <v>61376168.030000001</v>
      </c>
      <c r="N38" s="81">
        <v>143.053944</v>
      </c>
      <c r="O38" s="81">
        <v>50494.128891519998</v>
      </c>
      <c r="Q38" s="80">
        <v>0.45369999999999999</v>
      </c>
      <c r="R38" s="80">
        <v>0.11650000000000001</v>
      </c>
    </row>
    <row r="39" spans="2:18">
      <c r="B39" t="s">
        <v>267</v>
      </c>
      <c r="C39" t="s">
        <v>268</v>
      </c>
      <c r="D39" t="s">
        <v>100</v>
      </c>
      <c r="E39" t="s">
        <v>223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6375432.4100000001</v>
      </c>
      <c r="M39" s="77">
        <v>91.16</v>
      </c>
      <c r="N39" s="77">
        <v>143.053944</v>
      </c>
      <c r="O39" s="77">
        <v>5954.8981289559997</v>
      </c>
      <c r="P39" s="78">
        <v>2.9999999999999997E-4</v>
      </c>
      <c r="Q39" s="78">
        <v>5.3499999999999999E-2</v>
      </c>
      <c r="R39" s="78">
        <v>1.37E-2</v>
      </c>
    </row>
    <row r="40" spans="2:18">
      <c r="B40" t="s">
        <v>269</v>
      </c>
      <c r="C40" t="s">
        <v>270</v>
      </c>
      <c r="D40" t="s">
        <v>100</v>
      </c>
      <c r="E40" t="s">
        <v>223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379304.52</v>
      </c>
      <c r="M40" s="77">
        <v>91.2</v>
      </c>
      <c r="N40" s="77">
        <v>0</v>
      </c>
      <c r="O40" s="77">
        <v>345.92572224000003</v>
      </c>
      <c r="P40" s="78">
        <v>0</v>
      </c>
      <c r="Q40" s="78">
        <v>3.0999999999999999E-3</v>
      </c>
      <c r="R40" s="78">
        <v>8.0000000000000004E-4</v>
      </c>
    </row>
    <row r="41" spans="2:18">
      <c r="B41" t="s">
        <v>271</v>
      </c>
      <c r="C41" t="s">
        <v>272</v>
      </c>
      <c r="D41" t="s">
        <v>100</v>
      </c>
      <c r="E41" t="s">
        <v>223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4019170.93</v>
      </c>
      <c r="M41" s="77">
        <v>99.4</v>
      </c>
      <c r="N41" s="77">
        <v>0</v>
      </c>
      <c r="O41" s="77">
        <v>3995.0559044199999</v>
      </c>
      <c r="P41" s="78">
        <v>8.9999999999999998E-4</v>
      </c>
      <c r="Q41" s="78">
        <v>3.5900000000000001E-2</v>
      </c>
      <c r="R41" s="78">
        <v>9.1999999999999998E-3</v>
      </c>
    </row>
    <row r="42" spans="2:18">
      <c r="B42" t="s">
        <v>273</v>
      </c>
      <c r="C42" t="s">
        <v>274</v>
      </c>
      <c r="D42" t="s">
        <v>100</v>
      </c>
      <c r="E42" t="s">
        <v>223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2476495.58</v>
      </c>
      <c r="M42" s="77">
        <v>93.59</v>
      </c>
      <c r="N42" s="77">
        <v>0</v>
      </c>
      <c r="O42" s="77">
        <v>2317.752213322</v>
      </c>
      <c r="P42" s="78">
        <v>1E-4</v>
      </c>
      <c r="Q42" s="78">
        <v>2.0799999999999999E-2</v>
      </c>
      <c r="R42" s="78">
        <v>5.3E-3</v>
      </c>
    </row>
    <row r="43" spans="2:18">
      <c r="B43" t="s">
        <v>275</v>
      </c>
      <c r="C43" t="s">
        <v>276</v>
      </c>
      <c r="D43" t="s">
        <v>100</v>
      </c>
      <c r="E43" t="s">
        <v>223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2835095.89</v>
      </c>
      <c r="M43" s="77">
        <v>91.42</v>
      </c>
      <c r="N43" s="77">
        <v>0</v>
      </c>
      <c r="O43" s="77">
        <v>2591.844662638</v>
      </c>
      <c r="P43" s="78">
        <v>1E-4</v>
      </c>
      <c r="Q43" s="78">
        <v>2.3300000000000001E-2</v>
      </c>
      <c r="R43" s="78">
        <v>6.0000000000000001E-3</v>
      </c>
    </row>
    <row r="44" spans="2:18">
      <c r="B44" t="s">
        <v>277</v>
      </c>
      <c r="C44" t="s">
        <v>278</v>
      </c>
      <c r="D44" t="s">
        <v>100</v>
      </c>
      <c r="E44" t="s">
        <v>223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2650.84</v>
      </c>
      <c r="M44" s="77">
        <v>95.09</v>
      </c>
      <c r="N44" s="77">
        <v>0</v>
      </c>
      <c r="O44" s="77">
        <v>2.5206837559999999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t="s">
        <v>280</v>
      </c>
      <c r="D45" t="s">
        <v>100</v>
      </c>
      <c r="E45" t="s">
        <v>223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4444259.53</v>
      </c>
      <c r="M45" s="77">
        <v>74.349999999999994</v>
      </c>
      <c r="N45" s="77">
        <v>0</v>
      </c>
      <c r="O45" s="77">
        <v>3304.3069605549999</v>
      </c>
      <c r="P45" s="78">
        <v>5.9999999999999995E-4</v>
      </c>
      <c r="Q45" s="78">
        <v>2.9700000000000001E-2</v>
      </c>
      <c r="R45" s="78">
        <v>7.6E-3</v>
      </c>
    </row>
    <row r="46" spans="2:18">
      <c r="B46" t="s">
        <v>281</v>
      </c>
      <c r="C46" t="s">
        <v>282</v>
      </c>
      <c r="D46" t="s">
        <v>100</v>
      </c>
      <c r="E46" t="s">
        <v>223</v>
      </c>
      <c r="G46"/>
      <c r="H46" s="77">
        <v>2.76</v>
      </c>
      <c r="I46" t="s">
        <v>102</v>
      </c>
      <c r="J46" s="78">
        <v>6.25E-2</v>
      </c>
      <c r="K46" s="78">
        <v>4.3400000000000001E-2</v>
      </c>
      <c r="L46" s="77">
        <v>0.01</v>
      </c>
      <c r="M46" s="77">
        <v>111</v>
      </c>
      <c r="N46" s="77">
        <v>0</v>
      </c>
      <c r="O46" s="77">
        <v>1.11E-5</v>
      </c>
      <c r="P46" s="78">
        <v>0</v>
      </c>
      <c r="Q46" s="78">
        <v>0</v>
      </c>
      <c r="R46" s="78">
        <v>0</v>
      </c>
    </row>
    <row r="47" spans="2:18">
      <c r="B47" t="s">
        <v>283</v>
      </c>
      <c r="C47" t="s">
        <v>284</v>
      </c>
      <c r="D47" t="s">
        <v>100</v>
      </c>
      <c r="E47" t="s">
        <v>223</v>
      </c>
      <c r="G47"/>
      <c r="H47" s="77">
        <v>0.51</v>
      </c>
      <c r="I47" t="s">
        <v>102</v>
      </c>
      <c r="J47" s="78">
        <v>3.7499999999999999E-2</v>
      </c>
      <c r="K47" s="78">
        <v>4.3999999999999997E-2</v>
      </c>
      <c r="L47" s="77">
        <v>590.24</v>
      </c>
      <c r="M47" s="77">
        <v>101.56</v>
      </c>
      <c r="N47" s="77">
        <v>0</v>
      </c>
      <c r="O47" s="77">
        <v>0.599447744</v>
      </c>
      <c r="P47" s="78">
        <v>0</v>
      </c>
      <c r="Q47" s="78">
        <v>0</v>
      </c>
      <c r="R47" s="78">
        <v>0</v>
      </c>
    </row>
    <row r="48" spans="2:18">
      <c r="B48" t="s">
        <v>285</v>
      </c>
      <c r="C48" t="s">
        <v>286</v>
      </c>
      <c r="D48" t="s">
        <v>100</v>
      </c>
      <c r="E48" t="s">
        <v>223</v>
      </c>
      <c r="G48"/>
      <c r="H48" s="77">
        <v>12.08</v>
      </c>
      <c r="I48" t="s">
        <v>102</v>
      </c>
      <c r="J48" s="78">
        <v>5.5E-2</v>
      </c>
      <c r="K48" s="78">
        <v>4.4299999999999999E-2</v>
      </c>
      <c r="L48" s="77">
        <v>2666.89</v>
      </c>
      <c r="M48" s="77">
        <v>117.33</v>
      </c>
      <c r="N48" s="77">
        <v>0</v>
      </c>
      <c r="O48" s="77">
        <v>3.1290620370000002</v>
      </c>
      <c r="P48" s="78">
        <v>0</v>
      </c>
      <c r="Q48" s="78">
        <v>0</v>
      </c>
      <c r="R48" s="78">
        <v>0</v>
      </c>
    </row>
    <row r="49" spans="2:18">
      <c r="B49" t="s">
        <v>287</v>
      </c>
      <c r="C49" t="s">
        <v>288</v>
      </c>
      <c r="D49" t="s">
        <v>100</v>
      </c>
      <c r="E49" t="s">
        <v>223</v>
      </c>
      <c r="G49"/>
      <c r="H49" s="77">
        <v>1.0900000000000001</v>
      </c>
      <c r="I49" t="s">
        <v>102</v>
      </c>
      <c r="J49" s="78">
        <v>4.0000000000000001E-3</v>
      </c>
      <c r="K49" s="78">
        <v>4.5100000000000001E-2</v>
      </c>
      <c r="L49" s="77">
        <v>22233.56</v>
      </c>
      <c r="M49" s="77">
        <v>96.08</v>
      </c>
      <c r="N49" s="77">
        <v>0</v>
      </c>
      <c r="O49" s="77">
        <v>21.362004448</v>
      </c>
      <c r="P49" s="78">
        <v>0</v>
      </c>
      <c r="Q49" s="78">
        <v>2.0000000000000001E-4</v>
      </c>
      <c r="R49" s="78">
        <v>0</v>
      </c>
    </row>
    <row r="50" spans="2:18">
      <c r="B50" t="s">
        <v>289</v>
      </c>
      <c r="C50" t="s">
        <v>290</v>
      </c>
      <c r="D50" t="s">
        <v>100</v>
      </c>
      <c r="E50" t="s">
        <v>223</v>
      </c>
      <c r="G50"/>
      <c r="H50" s="77">
        <v>1.58</v>
      </c>
      <c r="I50" t="s">
        <v>102</v>
      </c>
      <c r="J50" s="78">
        <v>5.0000000000000001E-3</v>
      </c>
      <c r="K50" s="78">
        <v>4.6199999999999998E-2</v>
      </c>
      <c r="L50" s="77">
        <v>8411.27</v>
      </c>
      <c r="M50" s="77">
        <v>94.08</v>
      </c>
      <c r="N50" s="77">
        <v>0</v>
      </c>
      <c r="O50" s="77">
        <v>7.913322816</v>
      </c>
      <c r="P50" s="78">
        <v>0</v>
      </c>
      <c r="Q50" s="78">
        <v>1E-4</v>
      </c>
      <c r="R50" s="78">
        <v>0</v>
      </c>
    </row>
    <row r="51" spans="2:18">
      <c r="B51" t="s">
        <v>291</v>
      </c>
      <c r="C51" t="s">
        <v>292</v>
      </c>
      <c r="D51" t="s">
        <v>100</v>
      </c>
      <c r="E51" t="s">
        <v>223</v>
      </c>
      <c r="G51"/>
      <c r="H51" s="77">
        <v>6.28</v>
      </c>
      <c r="I51" t="s">
        <v>102</v>
      </c>
      <c r="J51" s="78">
        <v>0.01</v>
      </c>
      <c r="K51" s="78">
        <v>4.2700000000000002E-2</v>
      </c>
      <c r="L51" s="77">
        <v>11103387.26</v>
      </c>
      <c r="M51" s="77">
        <v>82.4</v>
      </c>
      <c r="N51" s="77">
        <v>0</v>
      </c>
      <c r="O51" s="77">
        <v>9149.19110224</v>
      </c>
      <c r="P51" s="78">
        <v>5.0000000000000001E-4</v>
      </c>
      <c r="Q51" s="78">
        <v>8.2199999999999995E-2</v>
      </c>
      <c r="R51" s="78">
        <v>2.1100000000000001E-2</v>
      </c>
    </row>
    <row r="52" spans="2:18">
      <c r="B52" t="s">
        <v>293</v>
      </c>
      <c r="C52" t="s">
        <v>294</v>
      </c>
      <c r="D52" t="s">
        <v>100</v>
      </c>
      <c r="E52" t="s">
        <v>223</v>
      </c>
      <c r="G52"/>
      <c r="H52" s="77">
        <v>8.08</v>
      </c>
      <c r="I52" t="s">
        <v>102</v>
      </c>
      <c r="J52" s="78">
        <v>1.2999999999999999E-2</v>
      </c>
      <c r="K52" s="78">
        <v>4.2700000000000002E-2</v>
      </c>
      <c r="L52" s="77">
        <v>18707965.899999999</v>
      </c>
      <c r="M52" s="77">
        <v>79.739999999999995</v>
      </c>
      <c r="N52" s="77">
        <v>0</v>
      </c>
      <c r="O52" s="77">
        <v>14917.732008659999</v>
      </c>
      <c r="P52" s="78">
        <v>1.2999999999999999E-3</v>
      </c>
      <c r="Q52" s="78">
        <v>0.13400000000000001</v>
      </c>
      <c r="R52" s="78">
        <v>3.44E-2</v>
      </c>
    </row>
    <row r="53" spans="2:18">
      <c r="B53" t="s">
        <v>295</v>
      </c>
      <c r="C53" t="s">
        <v>296</v>
      </c>
      <c r="D53" t="s">
        <v>100</v>
      </c>
      <c r="E53" t="s">
        <v>223</v>
      </c>
      <c r="G53"/>
      <c r="H53" s="77">
        <v>0.17</v>
      </c>
      <c r="I53" t="s">
        <v>102</v>
      </c>
      <c r="J53" s="78">
        <v>1.4999999999999999E-2</v>
      </c>
      <c r="K53" s="78">
        <v>4.3999999999999997E-2</v>
      </c>
      <c r="L53" s="77">
        <v>23900.43</v>
      </c>
      <c r="M53" s="77">
        <v>100.76</v>
      </c>
      <c r="N53" s="77">
        <v>0</v>
      </c>
      <c r="O53" s="77">
        <v>24.082073267999998</v>
      </c>
      <c r="P53" s="78">
        <v>0</v>
      </c>
      <c r="Q53" s="78">
        <v>2.0000000000000001E-4</v>
      </c>
      <c r="R53" s="78">
        <v>1E-4</v>
      </c>
    </row>
    <row r="54" spans="2:18">
      <c r="B54" t="s">
        <v>297</v>
      </c>
      <c r="C54" t="s">
        <v>298</v>
      </c>
      <c r="D54" t="s">
        <v>100</v>
      </c>
      <c r="E54" t="s">
        <v>223</v>
      </c>
      <c r="G54"/>
      <c r="H54" s="77">
        <v>12.11</v>
      </c>
      <c r="I54" t="s">
        <v>102</v>
      </c>
      <c r="J54" s="78">
        <v>1.4999999999999999E-2</v>
      </c>
      <c r="K54" s="78">
        <v>4.3900000000000002E-2</v>
      </c>
      <c r="L54" s="77">
        <v>10974602.77</v>
      </c>
      <c r="M54" s="77">
        <v>71.599999999999994</v>
      </c>
      <c r="N54" s="77">
        <v>0</v>
      </c>
      <c r="O54" s="77">
        <v>7857.8155833199999</v>
      </c>
      <c r="P54" s="78">
        <v>5.9999999999999995E-4</v>
      </c>
      <c r="Q54" s="78">
        <v>7.0599999999999996E-2</v>
      </c>
      <c r="R54" s="78">
        <v>1.8100000000000002E-2</v>
      </c>
    </row>
    <row r="55" spans="2:18">
      <c r="B55" s="79" t="s">
        <v>299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208</v>
      </c>
      <c r="C56" t="s">
        <v>208</v>
      </c>
      <c r="D56" s="16"/>
      <c r="E56" t="s">
        <v>208</v>
      </c>
      <c r="H56" s="77">
        <v>0</v>
      </c>
      <c r="I56" t="s">
        <v>208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300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7">
        <v>0</v>
      </c>
      <c r="I58" t="s">
        <v>208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216</v>
      </c>
      <c r="C59" s="16"/>
      <c r="D59" s="16"/>
      <c r="H59" s="81">
        <v>16.559999999999999</v>
      </c>
      <c r="K59" s="80">
        <v>6.2399999999999997E-2</v>
      </c>
      <c r="L59" s="81">
        <v>20641.97</v>
      </c>
      <c r="N59" s="81">
        <v>0</v>
      </c>
      <c r="O59" s="81">
        <v>58.484236075101897</v>
      </c>
      <c r="Q59" s="80">
        <v>5.0000000000000001E-4</v>
      </c>
      <c r="R59" s="80">
        <v>1E-4</v>
      </c>
    </row>
    <row r="60" spans="2:18">
      <c r="B60" s="79" t="s">
        <v>301</v>
      </c>
      <c r="C60" s="16"/>
      <c r="D60" s="16"/>
      <c r="H60" s="81">
        <v>16.559999999999999</v>
      </c>
      <c r="K60" s="80">
        <v>6.2399999999999997E-2</v>
      </c>
      <c r="L60" s="81">
        <v>20641.97</v>
      </c>
      <c r="N60" s="81">
        <v>0</v>
      </c>
      <c r="O60" s="81">
        <v>58.484236075101897</v>
      </c>
      <c r="Q60" s="80">
        <v>5.0000000000000001E-4</v>
      </c>
      <c r="R60" s="80">
        <v>1E-4</v>
      </c>
    </row>
    <row r="61" spans="2:18">
      <c r="B61" t="s">
        <v>302</v>
      </c>
      <c r="C61" t="s">
        <v>303</v>
      </c>
      <c r="D61" t="s">
        <v>123</v>
      </c>
      <c r="E61" t="s">
        <v>925</v>
      </c>
      <c r="F61" t="s">
        <v>2640</v>
      </c>
      <c r="G61"/>
      <c r="H61" s="77">
        <v>16.559999999999999</v>
      </c>
      <c r="I61" t="s">
        <v>106</v>
      </c>
      <c r="J61" s="78">
        <v>4.4999999999999998E-2</v>
      </c>
      <c r="K61" s="78">
        <v>6.2399999999999997E-2</v>
      </c>
      <c r="L61" s="77">
        <v>20641.97</v>
      </c>
      <c r="M61" s="77">
        <v>73.610500030278118</v>
      </c>
      <c r="N61" s="77">
        <v>0</v>
      </c>
      <c r="O61" s="77">
        <v>58.484236075101897</v>
      </c>
      <c r="P61" s="78">
        <v>0</v>
      </c>
      <c r="Q61" s="78">
        <v>5.0000000000000001E-4</v>
      </c>
      <c r="R61" s="78">
        <v>1E-4</v>
      </c>
    </row>
    <row r="62" spans="2:18">
      <c r="B62" s="79" t="s">
        <v>305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208</v>
      </c>
      <c r="C63" t="s">
        <v>208</v>
      </c>
      <c r="D63" s="16"/>
      <c r="E63" t="s">
        <v>208</v>
      </c>
      <c r="H63" s="77">
        <v>0</v>
      </c>
      <c r="I63" t="s">
        <v>208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306</v>
      </c>
      <c r="C64" s="16"/>
      <c r="D64" s="16"/>
    </row>
    <row r="65" spans="2:4">
      <c r="B65" t="s">
        <v>307</v>
      </c>
      <c r="C65" s="16"/>
      <c r="D65" s="16"/>
    </row>
    <row r="66" spans="2:4">
      <c r="B66" t="s">
        <v>308</v>
      </c>
      <c r="C66" s="16"/>
      <c r="D66" s="16"/>
    </row>
    <row r="67" spans="2:4">
      <c r="B67" t="s">
        <v>309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2484</v>
      </c>
    </row>
    <row r="3" spans="2:23" s="1" customFormat="1">
      <c r="B3" s="2" t="s">
        <v>2</v>
      </c>
      <c r="C3" s="26" t="s">
        <v>2485</v>
      </c>
    </row>
    <row r="4" spans="2:23" s="1" customFormat="1">
      <c r="B4" s="2" t="s">
        <v>3</v>
      </c>
      <c r="C4" s="83" t="s">
        <v>196</v>
      </c>
    </row>
    <row r="5" spans="2:23">
      <c r="B5" s="2"/>
    </row>
    <row r="7" spans="2:23" ht="26.25" customHeight="1">
      <c r="B7" s="114" t="s">
        <v>178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1994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1995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891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2484</v>
      </c>
    </row>
    <row r="3" spans="2:68" s="1" customFormat="1">
      <c r="B3" s="2" t="s">
        <v>2</v>
      </c>
      <c r="C3" s="26" t="s">
        <v>2485</v>
      </c>
    </row>
    <row r="4" spans="2:68" s="1" customFormat="1">
      <c r="B4" s="2" t="s">
        <v>3</v>
      </c>
      <c r="C4" s="83" t="s">
        <v>196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T11" sqref="T11:U35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2484</v>
      </c>
    </row>
    <row r="3" spans="2:66" s="1" customFormat="1">
      <c r="B3" s="2" t="s">
        <v>2</v>
      </c>
      <c r="C3" s="26" t="s">
        <v>2485</v>
      </c>
    </row>
    <row r="4" spans="2:66" s="1" customFormat="1">
      <c r="B4" s="2" t="s">
        <v>3</v>
      </c>
      <c r="C4" s="83" t="s">
        <v>196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4.55</v>
      </c>
      <c r="L11" s="7"/>
      <c r="M11" s="7"/>
      <c r="N11" s="76">
        <v>4.5600000000000002E-2</v>
      </c>
      <c r="O11" s="75">
        <f>O12+O253</f>
        <v>82617856.779999971</v>
      </c>
      <c r="P11" s="33"/>
      <c r="Q11" s="75">
        <f t="shared" ref="Q11:R11" si="0">Q12+Q253</f>
        <v>401.51300000000003</v>
      </c>
      <c r="R11" s="75">
        <f t="shared" si="0"/>
        <v>105526.29257804973</v>
      </c>
      <c r="S11" s="7"/>
      <c r="T11" s="76">
        <f>R11/$R$11</f>
        <v>1</v>
      </c>
      <c r="U11" s="76">
        <f>R11/'סכום נכסי הקרן'!$C$42</f>
        <v>0.24340939338879977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4.47</v>
      </c>
      <c r="N12" s="80">
        <v>3.9399999999999998E-2</v>
      </c>
      <c r="O12" s="81">
        <f>O13+O167+O246+O251</f>
        <v>77862405.869999975</v>
      </c>
      <c r="Q12" s="81">
        <f t="shared" ref="Q12:R12" si="1">Q13+Q167+Q246+Q251</f>
        <v>401.51300000000003</v>
      </c>
      <c r="R12" s="81">
        <f t="shared" si="1"/>
        <v>88173.393118312</v>
      </c>
      <c r="T12" s="80">
        <f t="shared" ref="T12:T75" si="2">R12/$R$11</f>
        <v>0.83555852256533014</v>
      </c>
      <c r="U12" s="80">
        <f>R12/'סכום נכסי הקרן'!$C$42</f>
        <v>0.20338279311846877</v>
      </c>
    </row>
    <row r="13" spans="2:66">
      <c r="B13" s="79" t="s">
        <v>310</v>
      </c>
      <c r="C13" s="16"/>
      <c r="D13" s="16"/>
      <c r="E13" s="16"/>
      <c r="F13" s="16"/>
      <c r="K13" s="81">
        <v>4.57</v>
      </c>
      <c r="N13" s="80">
        <v>3.5299999999999998E-2</v>
      </c>
      <c r="O13" s="81">
        <f>SUM(O14:O166)</f>
        <v>61469462.289999984</v>
      </c>
      <c r="Q13" s="81">
        <f t="shared" ref="Q13:R13" si="3">SUM(Q14:Q166)</f>
        <v>334.65496999999999</v>
      </c>
      <c r="R13" s="81">
        <f t="shared" si="3"/>
        <v>73104.165848699005</v>
      </c>
      <c r="T13" s="80">
        <f t="shared" si="2"/>
        <v>0.69275783373730715</v>
      </c>
      <c r="U13" s="80">
        <f>R13/'סכום נכסי הקרן'!$C$42</f>
        <v>0.16862376407533694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318</v>
      </c>
      <c r="I14" t="s">
        <v>149</v>
      </c>
      <c r="J14"/>
      <c r="K14" s="77">
        <v>1.73</v>
      </c>
      <c r="L14" t="s">
        <v>102</v>
      </c>
      <c r="M14" s="78">
        <v>8.3000000000000001E-3</v>
      </c>
      <c r="N14" s="78">
        <v>2.4400000000000002E-2</v>
      </c>
      <c r="O14" s="77">
        <v>0.01</v>
      </c>
      <c r="P14" s="77">
        <v>108.5</v>
      </c>
      <c r="Q14" s="77">
        <v>0</v>
      </c>
      <c r="R14" s="77">
        <v>1.0849999999999999E-5</v>
      </c>
      <c r="S14" s="78">
        <v>0</v>
      </c>
      <c r="T14" s="78">
        <f t="shared" si="2"/>
        <v>1.0281797772792106E-10</v>
      </c>
      <c r="U14" s="78">
        <f>R14/'סכום נכסי הקרן'!$C$42</f>
        <v>2.5026861588216393E-11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317</v>
      </c>
      <c r="H15" t="s">
        <v>318</v>
      </c>
      <c r="I15" t="s">
        <v>149</v>
      </c>
      <c r="J15"/>
      <c r="K15" s="77">
        <v>6.72</v>
      </c>
      <c r="L15" t="s">
        <v>102</v>
      </c>
      <c r="M15" s="78">
        <v>2E-3</v>
      </c>
      <c r="N15" s="78">
        <v>2.4199999999999999E-2</v>
      </c>
      <c r="O15" s="77">
        <v>80325.58</v>
      </c>
      <c r="P15" s="77">
        <v>96.35</v>
      </c>
      <c r="Q15" s="77">
        <v>0</v>
      </c>
      <c r="R15" s="77">
        <v>77.393696329999997</v>
      </c>
      <c r="S15" s="78">
        <v>1E-4</v>
      </c>
      <c r="T15" s="78">
        <f t="shared" si="2"/>
        <v>7.3340675995755081E-4</v>
      </c>
      <c r="U15" s="78">
        <f>R15/'סכום נכסי הקרן'!$C$42</f>
        <v>1.7851809454851253E-4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321</v>
      </c>
      <c r="G16" t="s">
        <v>317</v>
      </c>
      <c r="H16" t="s">
        <v>318</v>
      </c>
      <c r="I16" t="s">
        <v>149</v>
      </c>
      <c r="J16"/>
      <c r="K16" s="77">
        <v>1</v>
      </c>
      <c r="L16" t="s">
        <v>102</v>
      </c>
      <c r="M16" s="78">
        <v>8.6E-3</v>
      </c>
      <c r="N16" s="78">
        <v>2.7099999999999999E-2</v>
      </c>
      <c r="O16" s="77">
        <v>0.01</v>
      </c>
      <c r="P16" s="77">
        <v>110.38</v>
      </c>
      <c r="Q16" s="77">
        <v>0</v>
      </c>
      <c r="R16" s="77">
        <v>1.1038E-5</v>
      </c>
      <c r="S16" s="78">
        <v>0</v>
      </c>
      <c r="T16" s="78">
        <f t="shared" si="2"/>
        <v>1.0459952425445094E-10</v>
      </c>
      <c r="U16" s="78">
        <f>R16/'סכום נכסי הקרן'!$C$42</f>
        <v>2.5460506747532952E-11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321</v>
      </c>
      <c r="G17" t="s">
        <v>317</v>
      </c>
      <c r="H17" t="s">
        <v>318</v>
      </c>
      <c r="I17" t="s">
        <v>149</v>
      </c>
      <c r="J17"/>
      <c r="K17" s="77">
        <v>2.73</v>
      </c>
      <c r="L17" t="s">
        <v>102</v>
      </c>
      <c r="M17" s="78">
        <v>3.8E-3</v>
      </c>
      <c r="N17" s="78">
        <v>2.3800000000000002E-2</v>
      </c>
      <c r="O17" s="77">
        <v>516554.08</v>
      </c>
      <c r="P17" s="77">
        <v>104.01</v>
      </c>
      <c r="Q17" s="77">
        <v>0</v>
      </c>
      <c r="R17" s="77">
        <v>537.267898608</v>
      </c>
      <c r="S17" s="78">
        <v>2.0000000000000001E-4</v>
      </c>
      <c r="T17" s="78">
        <f t="shared" si="2"/>
        <v>5.0913178647930234E-3</v>
      </c>
      <c r="U17" s="78">
        <f>R17/'סכום נכסי הקרן'!$C$42</f>
        <v>1.239274593018829E-3</v>
      </c>
    </row>
    <row r="18" spans="2:21">
      <c r="B18" t="s">
        <v>326</v>
      </c>
      <c r="C18" t="s">
        <v>327</v>
      </c>
      <c r="D18" t="s">
        <v>100</v>
      </c>
      <c r="E18" t="s">
        <v>123</v>
      </c>
      <c r="F18" t="s">
        <v>328</v>
      </c>
      <c r="G18" t="s">
        <v>127</v>
      </c>
      <c r="H18" t="s">
        <v>205</v>
      </c>
      <c r="I18" t="s">
        <v>206</v>
      </c>
      <c r="J18"/>
      <c r="K18" s="77">
        <v>12.17</v>
      </c>
      <c r="L18" t="s">
        <v>102</v>
      </c>
      <c r="M18" s="78">
        <v>2.07E-2</v>
      </c>
      <c r="N18" s="78">
        <v>2.7099999999999999E-2</v>
      </c>
      <c r="O18" s="77">
        <v>1445933.71</v>
      </c>
      <c r="P18" s="77">
        <v>102.43</v>
      </c>
      <c r="Q18" s="77">
        <v>0</v>
      </c>
      <c r="R18" s="77">
        <v>1481.0698991530001</v>
      </c>
      <c r="S18" s="78">
        <v>5.0000000000000001E-4</v>
      </c>
      <c r="T18" s="78">
        <f t="shared" si="2"/>
        <v>1.403507943821267E-2</v>
      </c>
      <c r="U18" s="78">
        <f>R18/'סכום נכסי הקרן'!$C$42</f>
        <v>3.4162701722189625E-3</v>
      </c>
    </row>
    <row r="19" spans="2:21">
      <c r="B19" t="s">
        <v>329</v>
      </c>
      <c r="C19" t="s">
        <v>330</v>
      </c>
      <c r="D19" t="s">
        <v>100</v>
      </c>
      <c r="E19" t="s">
        <v>123</v>
      </c>
      <c r="F19" t="s">
        <v>331</v>
      </c>
      <c r="G19" t="s">
        <v>332</v>
      </c>
      <c r="H19" t="s">
        <v>318</v>
      </c>
      <c r="I19" t="s">
        <v>149</v>
      </c>
      <c r="J19"/>
      <c r="K19" s="77">
        <v>2.14</v>
      </c>
      <c r="L19" t="s">
        <v>102</v>
      </c>
      <c r="M19" s="78">
        <v>8.3000000000000001E-3</v>
      </c>
      <c r="N19" s="78">
        <v>2.3599999999999999E-2</v>
      </c>
      <c r="O19" s="77">
        <v>0.01</v>
      </c>
      <c r="P19" s="77">
        <v>109</v>
      </c>
      <c r="Q19" s="77">
        <v>0</v>
      </c>
      <c r="R19" s="77">
        <v>1.0900000000000001E-5</v>
      </c>
      <c r="S19" s="78">
        <v>0</v>
      </c>
      <c r="T19" s="78">
        <f t="shared" si="2"/>
        <v>1.0329179329348754E-10</v>
      </c>
      <c r="U19" s="78">
        <f>R19/'סכום נכסי הקרן'!$C$42</f>
        <v>2.5142192747609097E-11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335</v>
      </c>
      <c r="G20" t="s">
        <v>317</v>
      </c>
      <c r="H20" t="s">
        <v>318</v>
      </c>
      <c r="I20" t="s">
        <v>149</v>
      </c>
      <c r="J20"/>
      <c r="K20" s="77">
        <v>2.5299999999999998</v>
      </c>
      <c r="L20" t="s">
        <v>102</v>
      </c>
      <c r="M20" s="78">
        <v>6.0000000000000001E-3</v>
      </c>
      <c r="N20" s="78">
        <v>2.2499999999999999E-2</v>
      </c>
      <c r="O20" s="77">
        <v>0.01</v>
      </c>
      <c r="P20" s="77">
        <v>107.75</v>
      </c>
      <c r="Q20" s="77">
        <v>0</v>
      </c>
      <c r="R20" s="77">
        <v>1.0774999999999999E-5</v>
      </c>
      <c r="S20" s="78">
        <v>0</v>
      </c>
      <c r="T20" s="78">
        <f t="shared" si="2"/>
        <v>1.0210725437957138E-10</v>
      </c>
      <c r="U20" s="78">
        <f>R20/'סכום נכסי הקרן'!$C$42</f>
        <v>2.4853864849127337E-11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335</v>
      </c>
      <c r="G21" t="s">
        <v>317</v>
      </c>
      <c r="H21" t="s">
        <v>318</v>
      </c>
      <c r="I21" t="s">
        <v>149</v>
      </c>
      <c r="J21"/>
      <c r="K21" s="77">
        <v>3.47</v>
      </c>
      <c r="L21" t="s">
        <v>102</v>
      </c>
      <c r="M21" s="78">
        <v>1.7500000000000002E-2</v>
      </c>
      <c r="N21" s="78">
        <v>2.4299999999999999E-2</v>
      </c>
      <c r="O21" s="77">
        <v>0.02</v>
      </c>
      <c r="P21" s="77">
        <v>109.67</v>
      </c>
      <c r="Q21" s="77">
        <v>0</v>
      </c>
      <c r="R21" s="77">
        <v>2.1934E-5</v>
      </c>
      <c r="S21" s="78">
        <v>0</v>
      </c>
      <c r="T21" s="78">
        <f t="shared" si="2"/>
        <v>2.0785341230269316E-10</v>
      </c>
      <c r="U21" s="78">
        <f>R21/'סכום נכסי הקרן'!$C$42</f>
        <v>5.0593473002390634E-11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341</v>
      </c>
      <c r="H22" t="s">
        <v>342</v>
      </c>
      <c r="I22" t="s">
        <v>149</v>
      </c>
      <c r="J22"/>
      <c r="K22" s="77">
        <v>1.86</v>
      </c>
      <c r="L22" t="s">
        <v>102</v>
      </c>
      <c r="M22" s="78">
        <v>4.4999999999999998E-2</v>
      </c>
      <c r="N22" s="78">
        <v>2.63E-2</v>
      </c>
      <c r="O22" s="77">
        <v>473874.11</v>
      </c>
      <c r="P22" s="77">
        <v>117.23</v>
      </c>
      <c r="Q22" s="77">
        <v>0</v>
      </c>
      <c r="R22" s="77">
        <v>555.52261915300005</v>
      </c>
      <c r="S22" s="78">
        <v>2.0000000000000001E-4</v>
      </c>
      <c r="T22" s="78">
        <f t="shared" si="2"/>
        <v>5.264305279578759E-3</v>
      </c>
      <c r="U22" s="78">
        <f>R22/'סכום נכסי הקרן'!$C$42</f>
        <v>1.2813813547157217E-3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340</v>
      </c>
      <c r="G23" t="s">
        <v>341</v>
      </c>
      <c r="H23" t="s">
        <v>342</v>
      </c>
      <c r="I23" t="s">
        <v>149</v>
      </c>
      <c r="J23"/>
      <c r="K23" s="77">
        <v>4.2</v>
      </c>
      <c r="L23" t="s">
        <v>102</v>
      </c>
      <c r="M23" s="78">
        <v>3.85E-2</v>
      </c>
      <c r="N23" s="78">
        <v>2.5499999999999998E-2</v>
      </c>
      <c r="O23" s="77">
        <v>1126022.6599999999</v>
      </c>
      <c r="P23" s="77">
        <v>120.55</v>
      </c>
      <c r="Q23" s="77">
        <v>0</v>
      </c>
      <c r="R23" s="77">
        <v>1357.4203166299999</v>
      </c>
      <c r="S23" s="78">
        <v>4.0000000000000002E-4</v>
      </c>
      <c r="T23" s="78">
        <f t="shared" si="2"/>
        <v>1.2863337500708838E-2</v>
      </c>
      <c r="U23" s="78">
        <f>R23/'סכום נכסי הקרן'!$C$42</f>
        <v>3.1310571780029379E-3</v>
      </c>
    </row>
    <row r="24" spans="2:21">
      <c r="B24" t="s">
        <v>345</v>
      </c>
      <c r="C24" t="s">
        <v>346</v>
      </c>
      <c r="D24" t="s">
        <v>100</v>
      </c>
      <c r="E24" t="s">
        <v>123</v>
      </c>
      <c r="F24" t="s">
        <v>340</v>
      </c>
      <c r="G24" t="s">
        <v>341</v>
      </c>
      <c r="H24" t="s">
        <v>342</v>
      </c>
      <c r="I24" t="s">
        <v>149</v>
      </c>
      <c r="J24"/>
      <c r="K24" s="77">
        <v>6.66</v>
      </c>
      <c r="L24" t="s">
        <v>102</v>
      </c>
      <c r="M24" s="78">
        <v>2.3900000000000001E-2</v>
      </c>
      <c r="N24" s="78">
        <v>2.8500000000000001E-2</v>
      </c>
      <c r="O24" s="77">
        <v>1667273.06</v>
      </c>
      <c r="P24" s="77">
        <v>108.05</v>
      </c>
      <c r="Q24" s="77">
        <v>0</v>
      </c>
      <c r="R24" s="77">
        <v>1801.4885413300001</v>
      </c>
      <c r="S24" s="78">
        <v>4.0000000000000002E-4</v>
      </c>
      <c r="T24" s="78">
        <f t="shared" si="2"/>
        <v>1.7071466241435296E-2</v>
      </c>
      <c r="U24" s="78">
        <f>R24/'סכום נכסי הקרן'!$C$42</f>
        <v>4.1553552420851387E-3</v>
      </c>
    </row>
    <row r="25" spans="2:21">
      <c r="B25" t="s">
        <v>347</v>
      </c>
      <c r="C25" t="s">
        <v>348</v>
      </c>
      <c r="D25" t="s">
        <v>100</v>
      </c>
      <c r="E25" t="s">
        <v>123</v>
      </c>
      <c r="F25" t="s">
        <v>340</v>
      </c>
      <c r="G25" t="s">
        <v>341</v>
      </c>
      <c r="H25" t="s">
        <v>342</v>
      </c>
      <c r="I25" t="s">
        <v>149</v>
      </c>
      <c r="J25"/>
      <c r="K25" s="77">
        <v>3.76</v>
      </c>
      <c r="L25" t="s">
        <v>102</v>
      </c>
      <c r="M25" s="78">
        <v>0.01</v>
      </c>
      <c r="N25" s="78">
        <v>2.3900000000000001E-2</v>
      </c>
      <c r="O25" s="77">
        <v>163761.76999999999</v>
      </c>
      <c r="P25" s="77">
        <v>104.44</v>
      </c>
      <c r="Q25" s="77">
        <v>0</v>
      </c>
      <c r="R25" s="77">
        <v>171.03279258800001</v>
      </c>
      <c r="S25" s="78">
        <v>1E-4</v>
      </c>
      <c r="T25" s="78">
        <f t="shared" si="2"/>
        <v>1.6207599870098736E-3</v>
      </c>
      <c r="U25" s="78">
        <f>R25/'סכום נכסי הקרן'!$C$42</f>
        <v>3.9450820526691231E-4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340</v>
      </c>
      <c r="G26" t="s">
        <v>341</v>
      </c>
      <c r="H26" t="s">
        <v>342</v>
      </c>
      <c r="I26" t="s">
        <v>149</v>
      </c>
      <c r="J26"/>
      <c r="K26" s="77">
        <v>11.64</v>
      </c>
      <c r="L26" t="s">
        <v>102</v>
      </c>
      <c r="M26" s="78">
        <v>1.2500000000000001E-2</v>
      </c>
      <c r="N26" s="78">
        <v>2.9399999999999999E-2</v>
      </c>
      <c r="O26" s="77">
        <v>712333.16</v>
      </c>
      <c r="P26" s="77">
        <v>91.1</v>
      </c>
      <c r="Q26" s="77">
        <v>0</v>
      </c>
      <c r="R26" s="77">
        <v>648.93550875999995</v>
      </c>
      <c r="S26" s="78">
        <v>2.0000000000000001E-4</v>
      </c>
      <c r="T26" s="78">
        <f t="shared" si="2"/>
        <v>6.1495149019855115E-3</v>
      </c>
      <c r="U26" s="78">
        <f>R26/'סכום נכסי הקרן'!$C$42</f>
        <v>1.4968496919276779E-3</v>
      </c>
    </row>
    <row r="27" spans="2:21">
      <c r="B27" t="s">
        <v>351</v>
      </c>
      <c r="C27" t="s">
        <v>352</v>
      </c>
      <c r="D27" t="s">
        <v>100</v>
      </c>
      <c r="E27" t="s">
        <v>123</v>
      </c>
      <c r="F27" t="s">
        <v>340</v>
      </c>
      <c r="G27" t="s">
        <v>341</v>
      </c>
      <c r="H27" t="s">
        <v>342</v>
      </c>
      <c r="I27" t="s">
        <v>149</v>
      </c>
      <c r="J27"/>
      <c r="K27" s="77">
        <v>8.44</v>
      </c>
      <c r="L27" t="s">
        <v>102</v>
      </c>
      <c r="M27" s="78">
        <v>0.03</v>
      </c>
      <c r="N27" s="78">
        <v>2.9100000000000001E-2</v>
      </c>
      <c r="O27" s="77">
        <v>86491.6</v>
      </c>
      <c r="P27" s="77">
        <v>102.99</v>
      </c>
      <c r="Q27" s="77">
        <v>0</v>
      </c>
      <c r="R27" s="77">
        <v>89.077698839999996</v>
      </c>
      <c r="S27" s="78">
        <v>0</v>
      </c>
      <c r="T27" s="78">
        <f t="shared" si="2"/>
        <v>8.4412800510466179E-4</v>
      </c>
      <c r="U27" s="78">
        <f>R27/'סכום נכסי הקרן'!$C$42</f>
        <v>2.0546868566502339E-4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340</v>
      </c>
      <c r="G28" t="s">
        <v>341</v>
      </c>
      <c r="H28" t="s">
        <v>342</v>
      </c>
      <c r="I28" t="s">
        <v>149</v>
      </c>
      <c r="J28"/>
      <c r="K28" s="77">
        <v>11.16</v>
      </c>
      <c r="L28" t="s">
        <v>102</v>
      </c>
      <c r="M28" s="78">
        <v>3.2000000000000001E-2</v>
      </c>
      <c r="N28" s="78">
        <v>2.9399999999999999E-2</v>
      </c>
      <c r="O28" s="77">
        <v>570323.92000000004</v>
      </c>
      <c r="P28" s="77">
        <v>105.31</v>
      </c>
      <c r="Q28" s="77">
        <v>0</v>
      </c>
      <c r="R28" s="77">
        <v>600.60812015199997</v>
      </c>
      <c r="S28" s="78">
        <v>4.0000000000000002E-4</v>
      </c>
      <c r="T28" s="78">
        <f t="shared" si="2"/>
        <v>5.6915495226725231E-3</v>
      </c>
      <c r="U28" s="78">
        <f>R28/'סכום נכסי הקרן'!$C$42</f>
        <v>1.3853766167560317E-3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357</v>
      </c>
      <c r="G29" t="s">
        <v>127</v>
      </c>
      <c r="H29" t="s">
        <v>342</v>
      </c>
      <c r="I29" t="s">
        <v>149</v>
      </c>
      <c r="J29"/>
      <c r="K29" s="77">
        <v>6.24</v>
      </c>
      <c r="L29" t="s">
        <v>102</v>
      </c>
      <c r="M29" s="78">
        <v>2.6499999999999999E-2</v>
      </c>
      <c r="N29" s="78">
        <v>2.6599999999999999E-2</v>
      </c>
      <c r="O29" s="77">
        <v>170583.55</v>
      </c>
      <c r="P29" s="77">
        <v>112.76</v>
      </c>
      <c r="Q29" s="77">
        <v>0</v>
      </c>
      <c r="R29" s="77">
        <v>192.35001098000001</v>
      </c>
      <c r="S29" s="78">
        <v>1E-4</v>
      </c>
      <c r="T29" s="78">
        <f t="shared" si="2"/>
        <v>1.8227685847840567E-3</v>
      </c>
      <c r="U29" s="78">
        <f>R29/'סכום נכסי הקרן'!$C$42</f>
        <v>4.4367899551044825E-4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332</v>
      </c>
      <c r="H30" t="s">
        <v>342</v>
      </c>
      <c r="I30" t="s">
        <v>149</v>
      </c>
      <c r="J30"/>
      <c r="K30" s="77">
        <v>3.35</v>
      </c>
      <c r="L30" t="s">
        <v>102</v>
      </c>
      <c r="M30" s="78">
        <v>1.34E-2</v>
      </c>
      <c r="N30" s="78">
        <v>3.0499999999999999E-2</v>
      </c>
      <c r="O30" s="77">
        <v>2030428.84</v>
      </c>
      <c r="P30" s="77">
        <v>107.07</v>
      </c>
      <c r="Q30" s="77">
        <v>0</v>
      </c>
      <c r="R30" s="77">
        <v>2173.9801589879999</v>
      </c>
      <c r="S30" s="78">
        <v>6.9999999999999999E-4</v>
      </c>
      <c r="T30" s="78">
        <f t="shared" si="2"/>
        <v>2.0601312771223085E-2</v>
      </c>
      <c r="U30" s="78">
        <f>R30/'סכום נכסי הקרן'!$C$42</f>
        <v>5.0145530446563443E-3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360</v>
      </c>
      <c r="G31" t="s">
        <v>332</v>
      </c>
      <c r="H31" t="s">
        <v>342</v>
      </c>
      <c r="I31" t="s">
        <v>149</v>
      </c>
      <c r="J31"/>
      <c r="K31" s="77">
        <v>3.33</v>
      </c>
      <c r="L31" t="s">
        <v>102</v>
      </c>
      <c r="M31" s="78">
        <v>1.77E-2</v>
      </c>
      <c r="N31" s="78">
        <v>0.03</v>
      </c>
      <c r="O31" s="77">
        <v>1195207.3</v>
      </c>
      <c r="P31" s="77">
        <v>107.4</v>
      </c>
      <c r="Q31" s="77">
        <v>0</v>
      </c>
      <c r="R31" s="77">
        <v>1283.6526402</v>
      </c>
      <c r="S31" s="78">
        <v>4.0000000000000002E-4</v>
      </c>
      <c r="T31" s="78">
        <f t="shared" si="2"/>
        <v>1.2164292034144764E-2</v>
      </c>
      <c r="U31" s="78">
        <f>R31/'סכום נכסי הקרן'!$C$42</f>
        <v>2.9609029450353859E-3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360</v>
      </c>
      <c r="G32" t="s">
        <v>332</v>
      </c>
      <c r="H32" t="s">
        <v>342</v>
      </c>
      <c r="I32" t="s">
        <v>149</v>
      </c>
      <c r="J32"/>
      <c r="K32" s="77">
        <v>6.33</v>
      </c>
      <c r="L32" t="s">
        <v>102</v>
      </c>
      <c r="M32" s="78">
        <v>2.4799999999999999E-2</v>
      </c>
      <c r="N32" s="78">
        <v>3.1600000000000003E-2</v>
      </c>
      <c r="O32" s="77">
        <v>2247353.4900000002</v>
      </c>
      <c r="P32" s="77">
        <v>107.59</v>
      </c>
      <c r="Q32" s="77">
        <v>0</v>
      </c>
      <c r="R32" s="77">
        <v>2417.9276198910002</v>
      </c>
      <c r="S32" s="78">
        <v>6.9999999999999999E-4</v>
      </c>
      <c r="T32" s="78">
        <f t="shared" si="2"/>
        <v>2.2913034854348209E-2</v>
      </c>
      <c r="U32" s="78">
        <f>R32/'סכום נכסי הקרן'!$C$42</f>
        <v>5.5772479145933234E-3</v>
      </c>
    </row>
    <row r="33" spans="2:21">
      <c r="B33" t="s">
        <v>365</v>
      </c>
      <c r="C33" t="s">
        <v>366</v>
      </c>
      <c r="D33" t="s">
        <v>100</v>
      </c>
      <c r="E33" t="s">
        <v>123</v>
      </c>
      <c r="F33" t="s">
        <v>360</v>
      </c>
      <c r="G33" t="s">
        <v>332</v>
      </c>
      <c r="H33" t="s">
        <v>367</v>
      </c>
      <c r="I33" t="s">
        <v>206</v>
      </c>
      <c r="J33"/>
      <c r="K33" s="77">
        <v>7.7</v>
      </c>
      <c r="L33" t="s">
        <v>102</v>
      </c>
      <c r="M33" s="78">
        <v>8.9999999999999993E-3</v>
      </c>
      <c r="N33" s="78">
        <v>3.2000000000000001E-2</v>
      </c>
      <c r="O33" s="77">
        <v>1201233.17</v>
      </c>
      <c r="P33" s="77">
        <v>92.19</v>
      </c>
      <c r="Q33" s="77">
        <v>0</v>
      </c>
      <c r="R33" s="77">
        <v>1107.416859423</v>
      </c>
      <c r="S33" s="78">
        <v>5.9999999999999995E-4</v>
      </c>
      <c r="T33" s="78">
        <f t="shared" si="2"/>
        <v>1.0494226911306756E-2</v>
      </c>
      <c r="U33" s="78">
        <f>R33/'סכום נכסי הקרן'!$C$42</f>
        <v>2.5543934065655957E-3</v>
      </c>
    </row>
    <row r="34" spans="2:21">
      <c r="B34" t="s">
        <v>368</v>
      </c>
      <c r="C34" t="s">
        <v>369</v>
      </c>
      <c r="D34" t="s">
        <v>100</v>
      </c>
      <c r="E34" t="s">
        <v>123</v>
      </c>
      <c r="F34" t="s">
        <v>360</v>
      </c>
      <c r="G34" t="s">
        <v>332</v>
      </c>
      <c r="H34" t="s">
        <v>367</v>
      </c>
      <c r="I34" t="s">
        <v>206</v>
      </c>
      <c r="J34"/>
      <c r="K34" s="77">
        <v>11.19</v>
      </c>
      <c r="L34" t="s">
        <v>102</v>
      </c>
      <c r="M34" s="78">
        <v>1.6899999999999998E-2</v>
      </c>
      <c r="N34" s="78">
        <v>3.3500000000000002E-2</v>
      </c>
      <c r="O34" s="77">
        <v>1502314.17</v>
      </c>
      <c r="P34" s="77">
        <v>92.05</v>
      </c>
      <c r="Q34" s="77">
        <v>0</v>
      </c>
      <c r="R34" s="77">
        <v>1382.8801934850001</v>
      </c>
      <c r="S34" s="78">
        <v>5.9999999999999995E-4</v>
      </c>
      <c r="T34" s="78">
        <f t="shared" si="2"/>
        <v>1.3104603219734924E-2</v>
      </c>
      <c r="U34" s="78">
        <f>R34/'סכום נכסי הקרן'!$C$42</f>
        <v>3.18978352031659E-3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360</v>
      </c>
      <c r="G35" t="s">
        <v>332</v>
      </c>
      <c r="H35" t="s">
        <v>367</v>
      </c>
      <c r="I35" t="s">
        <v>206</v>
      </c>
      <c r="J35"/>
      <c r="K35" s="77">
        <v>1</v>
      </c>
      <c r="L35" t="s">
        <v>102</v>
      </c>
      <c r="M35" s="78">
        <v>6.4999999999999997E-3</v>
      </c>
      <c r="N35" s="78">
        <v>2.5499999999999998E-2</v>
      </c>
      <c r="O35" s="77">
        <v>64553.53</v>
      </c>
      <c r="P35" s="77">
        <v>109.23</v>
      </c>
      <c r="Q35" s="77">
        <v>0.25874999999999998</v>
      </c>
      <c r="R35" s="77">
        <v>70.770570819</v>
      </c>
      <c r="S35" s="78">
        <v>2.0000000000000001E-4</v>
      </c>
      <c r="T35" s="78">
        <f t="shared" si="2"/>
        <v>6.7064396076130901E-4</v>
      </c>
      <c r="U35" s="78">
        <f>R35/'סכום נכסי הקרן'!$C$42</f>
        <v>1.6324103966877226E-4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332</v>
      </c>
      <c r="H36" t="s">
        <v>375</v>
      </c>
      <c r="I36" t="s">
        <v>206</v>
      </c>
      <c r="J36"/>
      <c r="K36" s="77">
        <v>4.29</v>
      </c>
      <c r="L36" t="s">
        <v>102</v>
      </c>
      <c r="M36" s="78">
        <v>5.0000000000000001E-3</v>
      </c>
      <c r="N36" s="78">
        <v>3.2099999999999997E-2</v>
      </c>
      <c r="O36" s="77">
        <v>393678.07</v>
      </c>
      <c r="P36" s="77">
        <v>99.19</v>
      </c>
      <c r="Q36" s="77">
        <v>0</v>
      </c>
      <c r="R36" s="77">
        <v>390.48927763299997</v>
      </c>
      <c r="S36" s="78">
        <v>2.0000000000000001E-4</v>
      </c>
      <c r="T36" s="78">
        <f t="shared" si="2"/>
        <v>3.700397958586339E-3</v>
      </c>
      <c r="U36" s="78">
        <f>R36/'סכום נכסי הקרן'!$C$42</f>
        <v>9.0071162239665375E-4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374</v>
      </c>
      <c r="G37" t="s">
        <v>332</v>
      </c>
      <c r="H37" t="s">
        <v>375</v>
      </c>
      <c r="I37" t="s">
        <v>206</v>
      </c>
      <c r="J37"/>
      <c r="K37" s="77">
        <v>6.11</v>
      </c>
      <c r="L37" t="s">
        <v>102</v>
      </c>
      <c r="M37" s="78">
        <v>5.8999999999999999E-3</v>
      </c>
      <c r="N37" s="78">
        <v>3.39E-2</v>
      </c>
      <c r="O37" s="77">
        <v>1192423.55</v>
      </c>
      <c r="P37" s="77">
        <v>91.47</v>
      </c>
      <c r="Q37" s="77">
        <v>0</v>
      </c>
      <c r="R37" s="77">
        <v>1090.709821185</v>
      </c>
      <c r="S37" s="78">
        <v>1.1000000000000001E-3</v>
      </c>
      <c r="T37" s="78">
        <f t="shared" si="2"/>
        <v>1.033590581587319E-2</v>
      </c>
      <c r="U37" s="78">
        <f>R37/'סכום נכסי הקרן'!$C$42</f>
        <v>2.5158565647654604E-3</v>
      </c>
    </row>
    <row r="38" spans="2:21">
      <c r="B38" t="s">
        <v>378</v>
      </c>
      <c r="C38" t="s">
        <v>379</v>
      </c>
      <c r="D38" t="s">
        <v>100</v>
      </c>
      <c r="E38" t="s">
        <v>123</v>
      </c>
      <c r="F38" t="s">
        <v>374</v>
      </c>
      <c r="G38" t="s">
        <v>332</v>
      </c>
      <c r="H38" t="s">
        <v>375</v>
      </c>
      <c r="I38" t="s">
        <v>206</v>
      </c>
      <c r="J38"/>
      <c r="K38" s="77">
        <v>1.47</v>
      </c>
      <c r="L38" t="s">
        <v>102</v>
      </c>
      <c r="M38" s="78">
        <v>4.7500000000000001E-2</v>
      </c>
      <c r="N38" s="78">
        <v>3.3599999999999998E-2</v>
      </c>
      <c r="O38" s="77">
        <v>179429.72</v>
      </c>
      <c r="P38" s="77">
        <v>137.97999999999999</v>
      </c>
      <c r="Q38" s="77">
        <v>5.7554400000000001</v>
      </c>
      <c r="R38" s="77">
        <v>253.33256765600001</v>
      </c>
      <c r="S38" s="78">
        <v>1E-4</v>
      </c>
      <c r="T38" s="78">
        <f t="shared" si="2"/>
        <v>2.4006582764066055E-3</v>
      </c>
      <c r="U38" s="78">
        <f>R38/'סכום נכסי הקרן'!$C$42</f>
        <v>5.8434277479393339E-4</v>
      </c>
    </row>
    <row r="39" spans="2:21">
      <c r="B39" t="s">
        <v>380</v>
      </c>
      <c r="C39" t="s">
        <v>381</v>
      </c>
      <c r="D39" t="s">
        <v>100</v>
      </c>
      <c r="E39" t="s">
        <v>123</v>
      </c>
      <c r="F39" t="s">
        <v>382</v>
      </c>
      <c r="G39" t="s">
        <v>332</v>
      </c>
      <c r="H39" t="s">
        <v>383</v>
      </c>
      <c r="I39" t="s">
        <v>149</v>
      </c>
      <c r="J39"/>
      <c r="K39" s="77">
        <v>6.82</v>
      </c>
      <c r="L39" t="s">
        <v>102</v>
      </c>
      <c r="M39" s="78">
        <v>3.5000000000000001E-3</v>
      </c>
      <c r="N39" s="78">
        <v>3.3300000000000003E-2</v>
      </c>
      <c r="O39" s="77">
        <v>2146513.59</v>
      </c>
      <c r="P39" s="77">
        <v>88.99</v>
      </c>
      <c r="Q39" s="77">
        <v>127.09542999999999</v>
      </c>
      <c r="R39" s="77">
        <v>2037.2778737409999</v>
      </c>
      <c r="S39" s="78">
        <v>6.9999999999999999E-4</v>
      </c>
      <c r="T39" s="78">
        <f t="shared" si="2"/>
        <v>1.93058793592524E-2</v>
      </c>
      <c r="U39" s="78">
        <f>R39/'סכום נכסי הקרן'!$C$42</f>
        <v>4.6992323836729764E-3</v>
      </c>
    </row>
    <row r="40" spans="2:21">
      <c r="B40" t="s">
        <v>384</v>
      </c>
      <c r="C40" t="s">
        <v>385</v>
      </c>
      <c r="D40" t="s">
        <v>100</v>
      </c>
      <c r="E40" t="s">
        <v>123</v>
      </c>
      <c r="F40" t="s">
        <v>382</v>
      </c>
      <c r="G40" t="s">
        <v>332</v>
      </c>
      <c r="H40" t="s">
        <v>375</v>
      </c>
      <c r="I40" t="s">
        <v>206</v>
      </c>
      <c r="J40"/>
      <c r="K40" s="77">
        <v>2.72</v>
      </c>
      <c r="L40" t="s">
        <v>102</v>
      </c>
      <c r="M40" s="78">
        <v>2.4E-2</v>
      </c>
      <c r="N40" s="78">
        <v>2.9399999999999999E-2</v>
      </c>
      <c r="O40" s="77">
        <v>26857.38</v>
      </c>
      <c r="P40" s="77">
        <v>110.4</v>
      </c>
      <c r="Q40" s="77">
        <v>2.4451999999999998</v>
      </c>
      <c r="R40" s="77">
        <v>32.095747520000003</v>
      </c>
      <c r="S40" s="78">
        <v>0</v>
      </c>
      <c r="T40" s="78">
        <f t="shared" si="2"/>
        <v>3.0414929526933993E-4</v>
      </c>
      <c r="U40" s="78">
        <f>R40/'סכום נכסי הקרן'!$C$42</f>
        <v>7.4032795461140979E-5</v>
      </c>
    </row>
    <row r="41" spans="2:21">
      <c r="B41" t="s">
        <v>386</v>
      </c>
      <c r="C41" t="s">
        <v>387</v>
      </c>
      <c r="D41" t="s">
        <v>100</v>
      </c>
      <c r="E41" t="s">
        <v>123</v>
      </c>
      <c r="F41" t="s">
        <v>382</v>
      </c>
      <c r="G41" t="s">
        <v>332</v>
      </c>
      <c r="H41" t="s">
        <v>383</v>
      </c>
      <c r="I41" t="s">
        <v>149</v>
      </c>
      <c r="J41"/>
      <c r="K41" s="77">
        <v>3.88</v>
      </c>
      <c r="L41" t="s">
        <v>102</v>
      </c>
      <c r="M41" s="78">
        <v>2.5999999999999999E-2</v>
      </c>
      <c r="N41" s="78">
        <v>2.9600000000000001E-2</v>
      </c>
      <c r="O41" s="77">
        <v>418185.4</v>
      </c>
      <c r="P41" s="77">
        <v>111.25</v>
      </c>
      <c r="Q41" s="77">
        <v>0</v>
      </c>
      <c r="R41" s="77">
        <v>465.23125750000003</v>
      </c>
      <c r="S41" s="78">
        <v>8.9999999999999998E-4</v>
      </c>
      <c r="T41" s="78">
        <f t="shared" si="2"/>
        <v>4.4086762278311258E-3</v>
      </c>
      <c r="U41" s="78">
        <f>R41/'סכום נכסי הקרן'!$C$42</f>
        <v>1.0731132062639964E-3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382</v>
      </c>
      <c r="G42" t="s">
        <v>332</v>
      </c>
      <c r="H42" t="s">
        <v>383</v>
      </c>
      <c r="I42" t="s">
        <v>149</v>
      </c>
      <c r="J42"/>
      <c r="K42" s="77">
        <v>4.08</v>
      </c>
      <c r="L42" t="s">
        <v>102</v>
      </c>
      <c r="M42" s="78">
        <v>2.81E-2</v>
      </c>
      <c r="N42" s="78">
        <v>3.1300000000000001E-2</v>
      </c>
      <c r="O42" s="77">
        <v>122886.25</v>
      </c>
      <c r="P42" s="77">
        <v>112.12</v>
      </c>
      <c r="Q42" s="77">
        <v>0</v>
      </c>
      <c r="R42" s="77">
        <v>137.78006350000001</v>
      </c>
      <c r="S42" s="78">
        <v>1E-4</v>
      </c>
      <c r="T42" s="78">
        <f t="shared" si="2"/>
        <v>1.305646774220696E-3</v>
      </c>
      <c r="U42" s="78">
        <f>R42/'סכום נכסי הקרן'!$C$42</f>
        <v>3.1780668929310281E-4</v>
      </c>
    </row>
    <row r="43" spans="2:21">
      <c r="B43" t="s">
        <v>390</v>
      </c>
      <c r="C43" t="s">
        <v>391</v>
      </c>
      <c r="D43" t="s">
        <v>100</v>
      </c>
      <c r="E43" t="s">
        <v>123</v>
      </c>
      <c r="F43" t="s">
        <v>382</v>
      </c>
      <c r="G43" t="s">
        <v>332</v>
      </c>
      <c r="H43" t="s">
        <v>383</v>
      </c>
      <c r="I43" t="s">
        <v>149</v>
      </c>
      <c r="J43"/>
      <c r="K43" s="77">
        <v>2.61</v>
      </c>
      <c r="L43" t="s">
        <v>102</v>
      </c>
      <c r="M43" s="78">
        <v>3.6999999999999998E-2</v>
      </c>
      <c r="N43" s="78">
        <v>3.09E-2</v>
      </c>
      <c r="O43" s="77">
        <v>31859.47</v>
      </c>
      <c r="P43" s="77">
        <v>114.36</v>
      </c>
      <c r="Q43" s="77">
        <v>0</v>
      </c>
      <c r="R43" s="77">
        <v>36.434489892000002</v>
      </c>
      <c r="S43" s="78">
        <v>1E-4</v>
      </c>
      <c r="T43" s="78">
        <f t="shared" si="2"/>
        <v>3.4526456868606652E-4</v>
      </c>
      <c r="U43" s="78">
        <f>R43/'סכום נכסי הקרן'!$C$42</f>
        <v>8.404063922252104E-5</v>
      </c>
    </row>
    <row r="44" spans="2:21">
      <c r="B44" t="s">
        <v>392</v>
      </c>
      <c r="C44" t="s">
        <v>393</v>
      </c>
      <c r="D44" t="s">
        <v>100</v>
      </c>
      <c r="E44" t="s">
        <v>123</v>
      </c>
      <c r="F44" t="s">
        <v>394</v>
      </c>
      <c r="G44" t="s">
        <v>332</v>
      </c>
      <c r="H44" t="s">
        <v>375</v>
      </c>
      <c r="I44" t="s">
        <v>206</v>
      </c>
      <c r="J44"/>
      <c r="K44" s="77">
        <v>4.4400000000000004</v>
      </c>
      <c r="L44" t="s">
        <v>102</v>
      </c>
      <c r="M44" s="78">
        <v>6.4999999999999997E-3</v>
      </c>
      <c r="N44" s="78">
        <v>2.7400000000000001E-2</v>
      </c>
      <c r="O44" s="77">
        <v>387116.66</v>
      </c>
      <c r="P44" s="77">
        <v>101.81</v>
      </c>
      <c r="Q44" s="77">
        <v>0</v>
      </c>
      <c r="R44" s="77">
        <v>394.12347154600002</v>
      </c>
      <c r="S44" s="78">
        <v>8.0000000000000004E-4</v>
      </c>
      <c r="T44" s="78">
        <f t="shared" si="2"/>
        <v>3.7348367114716651E-3</v>
      </c>
      <c r="U44" s="78">
        <f>R44/'סכום נכסי הקרן'!$C$42</f>
        <v>9.0909433834553772E-4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394</v>
      </c>
      <c r="G45" t="s">
        <v>332</v>
      </c>
      <c r="H45" t="s">
        <v>375</v>
      </c>
      <c r="I45" t="s">
        <v>206</v>
      </c>
      <c r="J45"/>
      <c r="K45" s="77">
        <v>5.17</v>
      </c>
      <c r="L45" t="s">
        <v>102</v>
      </c>
      <c r="M45" s="78">
        <v>1.43E-2</v>
      </c>
      <c r="N45" s="78">
        <v>3.0499999999999999E-2</v>
      </c>
      <c r="O45" s="77">
        <v>6222.56</v>
      </c>
      <c r="P45" s="77">
        <v>102.75</v>
      </c>
      <c r="Q45" s="77">
        <v>0</v>
      </c>
      <c r="R45" s="77">
        <v>6.3936804</v>
      </c>
      <c r="S45" s="78">
        <v>0</v>
      </c>
      <c r="T45" s="78">
        <f t="shared" si="2"/>
        <v>6.0588505895543362E-5</v>
      </c>
      <c r="U45" s="78">
        <f>R45/'סכום נכסי הקרן'!$C$42</f>
        <v>1.4747811466367928E-5</v>
      </c>
    </row>
    <row r="46" spans="2:21">
      <c r="B46" t="s">
        <v>397</v>
      </c>
      <c r="C46" t="s">
        <v>398</v>
      </c>
      <c r="D46" t="s">
        <v>100</v>
      </c>
      <c r="E46" t="s">
        <v>123</v>
      </c>
      <c r="F46" t="s">
        <v>394</v>
      </c>
      <c r="G46" t="s">
        <v>332</v>
      </c>
      <c r="H46" t="s">
        <v>375</v>
      </c>
      <c r="I46" t="s">
        <v>206</v>
      </c>
      <c r="J46"/>
      <c r="K46" s="77">
        <v>6.74</v>
      </c>
      <c r="L46" t="s">
        <v>102</v>
      </c>
      <c r="M46" s="78">
        <v>3.61E-2</v>
      </c>
      <c r="N46" s="78">
        <v>3.3599999999999998E-2</v>
      </c>
      <c r="O46" s="77">
        <v>590930.18000000005</v>
      </c>
      <c r="P46" s="77">
        <v>104.99</v>
      </c>
      <c r="Q46" s="77">
        <v>0</v>
      </c>
      <c r="R46" s="77">
        <v>620.41759598199997</v>
      </c>
      <c r="S46" s="78">
        <v>1.2999999999999999E-3</v>
      </c>
      <c r="T46" s="78">
        <f t="shared" si="2"/>
        <v>5.8792702825518533E-3</v>
      </c>
      <c r="U46" s="78">
        <f>R46/'סכום נכסי הקרן'!$C$42</f>
        <v>1.431069613044744E-3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394</v>
      </c>
      <c r="G47" t="s">
        <v>332</v>
      </c>
      <c r="H47" t="s">
        <v>375</v>
      </c>
      <c r="I47" t="s">
        <v>206</v>
      </c>
      <c r="J47"/>
      <c r="K47" s="77">
        <v>0.03</v>
      </c>
      <c r="L47" t="s">
        <v>102</v>
      </c>
      <c r="M47" s="78">
        <v>4.9000000000000002E-2</v>
      </c>
      <c r="N47" s="78">
        <v>5.04E-2</v>
      </c>
      <c r="O47" s="77">
        <v>0.01</v>
      </c>
      <c r="P47" s="77">
        <v>117.36</v>
      </c>
      <c r="Q47" s="77">
        <v>0</v>
      </c>
      <c r="R47" s="77">
        <v>1.1736000000000001E-5</v>
      </c>
      <c r="S47" s="78">
        <v>0</v>
      </c>
      <c r="T47" s="78">
        <f t="shared" si="2"/>
        <v>1.1121398954975869E-10</v>
      </c>
      <c r="U47" s="78">
        <f>R47/'סכום נכסי הקרן'!$C$42</f>
        <v>2.707052973265508E-11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394</v>
      </c>
      <c r="G48" t="s">
        <v>332</v>
      </c>
      <c r="H48" t="s">
        <v>375</v>
      </c>
      <c r="I48" t="s">
        <v>206</v>
      </c>
      <c r="J48"/>
      <c r="K48" s="77">
        <v>1.72</v>
      </c>
      <c r="L48" t="s">
        <v>102</v>
      </c>
      <c r="M48" s="78">
        <v>1.7600000000000001E-2</v>
      </c>
      <c r="N48" s="78">
        <v>3.0499999999999999E-2</v>
      </c>
      <c r="O48" s="77">
        <v>330893.21999999997</v>
      </c>
      <c r="P48" s="77">
        <v>111.29</v>
      </c>
      <c r="Q48" s="77">
        <v>0</v>
      </c>
      <c r="R48" s="77">
        <v>368.25106453799998</v>
      </c>
      <c r="S48" s="78">
        <v>2.0000000000000001E-4</v>
      </c>
      <c r="T48" s="78">
        <f t="shared" si="2"/>
        <v>3.4896617282904429E-3</v>
      </c>
      <c r="U48" s="78">
        <f>R48/'סכום נכסי הקרן'!$C$42</f>
        <v>8.4941644441528731E-4</v>
      </c>
    </row>
    <row r="49" spans="2:21">
      <c r="B49" t="s">
        <v>403</v>
      </c>
      <c r="C49" t="s">
        <v>404</v>
      </c>
      <c r="D49" t="s">
        <v>100</v>
      </c>
      <c r="E49" t="s">
        <v>123</v>
      </c>
      <c r="F49" t="s">
        <v>394</v>
      </c>
      <c r="G49" t="s">
        <v>332</v>
      </c>
      <c r="H49" t="s">
        <v>375</v>
      </c>
      <c r="I49" t="s">
        <v>206</v>
      </c>
      <c r="J49"/>
      <c r="K49" s="77">
        <v>2.42</v>
      </c>
      <c r="L49" t="s">
        <v>102</v>
      </c>
      <c r="M49" s="78">
        <v>2.1499999999999998E-2</v>
      </c>
      <c r="N49" s="78">
        <v>2.9600000000000001E-2</v>
      </c>
      <c r="O49" s="77">
        <v>520346.81</v>
      </c>
      <c r="P49" s="77">
        <v>112.3</v>
      </c>
      <c r="Q49" s="77">
        <v>0</v>
      </c>
      <c r="R49" s="77">
        <v>584.34946763000005</v>
      </c>
      <c r="S49" s="78">
        <v>4.0000000000000002E-4</v>
      </c>
      <c r="T49" s="78">
        <f t="shared" si="2"/>
        <v>5.5374774698713257E-3</v>
      </c>
      <c r="U49" s="78">
        <f>R49/'סכום נכסי הקרן'!$C$42</f>
        <v>1.3478740318455251E-3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394</v>
      </c>
      <c r="G50" t="s">
        <v>332</v>
      </c>
      <c r="H50" t="s">
        <v>375</v>
      </c>
      <c r="I50" t="s">
        <v>206</v>
      </c>
      <c r="J50"/>
      <c r="K50" s="77">
        <v>4.22</v>
      </c>
      <c r="L50" t="s">
        <v>102</v>
      </c>
      <c r="M50" s="78">
        <v>2.2499999999999999E-2</v>
      </c>
      <c r="N50" s="78">
        <v>3.1E-2</v>
      </c>
      <c r="O50" s="77">
        <v>1090800.48</v>
      </c>
      <c r="P50" s="77">
        <v>109.55</v>
      </c>
      <c r="Q50" s="77">
        <v>0</v>
      </c>
      <c r="R50" s="77">
        <v>1194.97192584</v>
      </c>
      <c r="S50" s="78">
        <v>1.1000000000000001E-3</v>
      </c>
      <c r="T50" s="78">
        <f t="shared" si="2"/>
        <v>1.1323925977558347E-2</v>
      </c>
      <c r="U50" s="78">
        <f>R50/'סכום נכסי הקרן'!$C$42</f>
        <v>2.756349952977149E-3</v>
      </c>
    </row>
    <row r="51" spans="2:21">
      <c r="B51" t="s">
        <v>407</v>
      </c>
      <c r="C51" t="s">
        <v>408</v>
      </c>
      <c r="D51" t="s">
        <v>100</v>
      </c>
      <c r="E51" t="s">
        <v>123</v>
      </c>
      <c r="F51" t="s">
        <v>394</v>
      </c>
      <c r="G51" t="s">
        <v>332</v>
      </c>
      <c r="H51" t="s">
        <v>375</v>
      </c>
      <c r="I51" t="s">
        <v>206</v>
      </c>
      <c r="J51"/>
      <c r="K51" s="77">
        <v>6</v>
      </c>
      <c r="L51" t="s">
        <v>102</v>
      </c>
      <c r="M51" s="78">
        <v>2.5000000000000001E-3</v>
      </c>
      <c r="N51" s="78">
        <v>3.0700000000000002E-2</v>
      </c>
      <c r="O51" s="77">
        <v>908728.13</v>
      </c>
      <c r="P51" s="77">
        <v>92.21</v>
      </c>
      <c r="Q51" s="77">
        <v>0</v>
      </c>
      <c r="R51" s="77">
        <v>837.93820867299996</v>
      </c>
      <c r="S51" s="78">
        <v>6.9999999999999999E-4</v>
      </c>
      <c r="T51" s="78">
        <f t="shared" si="2"/>
        <v>7.9405633250428185E-3</v>
      </c>
      <c r="U51" s="78">
        <f>R51/'סכום נכסי הקרן'!$C$42</f>
        <v>1.9328077021140235E-3</v>
      </c>
    </row>
    <row r="52" spans="2:21">
      <c r="B52" t="s">
        <v>409</v>
      </c>
      <c r="C52" t="s">
        <v>410</v>
      </c>
      <c r="D52" t="s">
        <v>100</v>
      </c>
      <c r="E52" t="s">
        <v>123</v>
      </c>
      <c r="F52" t="s">
        <v>394</v>
      </c>
      <c r="G52" t="s">
        <v>332</v>
      </c>
      <c r="H52" t="s">
        <v>375</v>
      </c>
      <c r="I52" t="s">
        <v>206</v>
      </c>
      <c r="J52"/>
      <c r="K52" s="77">
        <v>3.27</v>
      </c>
      <c r="L52" t="s">
        <v>102</v>
      </c>
      <c r="M52" s="78">
        <v>2.35E-2</v>
      </c>
      <c r="N52" s="78">
        <v>2.86E-2</v>
      </c>
      <c r="O52" s="77">
        <v>764007.74</v>
      </c>
      <c r="P52" s="77">
        <v>110.9</v>
      </c>
      <c r="Q52" s="77">
        <v>20.236799999999999</v>
      </c>
      <c r="R52" s="77">
        <v>867.52138365999997</v>
      </c>
      <c r="S52" s="78">
        <v>1E-3</v>
      </c>
      <c r="T52" s="78">
        <f t="shared" si="2"/>
        <v>8.2209027007971568E-3</v>
      </c>
      <c r="U52" s="78">
        <f>R52/'סכום נכסי הקרן'!$C$42</f>
        <v>2.0010449395093813E-3</v>
      </c>
    </row>
    <row r="53" spans="2:21">
      <c r="B53" t="s">
        <v>411</v>
      </c>
      <c r="C53" t="s">
        <v>412</v>
      </c>
      <c r="D53" t="s">
        <v>100</v>
      </c>
      <c r="E53" t="s">
        <v>123</v>
      </c>
      <c r="F53" t="s">
        <v>413</v>
      </c>
      <c r="G53" t="s">
        <v>332</v>
      </c>
      <c r="H53" t="s">
        <v>375</v>
      </c>
      <c r="I53" t="s">
        <v>206</v>
      </c>
      <c r="J53"/>
      <c r="K53" s="77">
        <v>2.98</v>
      </c>
      <c r="L53" t="s">
        <v>102</v>
      </c>
      <c r="M53" s="78">
        <v>1.4200000000000001E-2</v>
      </c>
      <c r="N53" s="78">
        <v>0.03</v>
      </c>
      <c r="O53" s="77">
        <v>333863.03999999998</v>
      </c>
      <c r="P53" s="77">
        <v>107.02</v>
      </c>
      <c r="Q53" s="77">
        <v>0</v>
      </c>
      <c r="R53" s="77">
        <v>357.30022540800002</v>
      </c>
      <c r="S53" s="78">
        <v>2.9999999999999997E-4</v>
      </c>
      <c r="T53" s="78">
        <f t="shared" si="2"/>
        <v>3.3858881675742788E-3</v>
      </c>
      <c r="U53" s="78">
        <f>R53/'סכום נכסי הקרן'!$C$42</f>
        <v>8.2415698495157E-4</v>
      </c>
    </row>
    <row r="54" spans="2:21">
      <c r="B54" t="s">
        <v>414</v>
      </c>
      <c r="C54" t="s">
        <v>415</v>
      </c>
      <c r="D54" t="s">
        <v>100</v>
      </c>
      <c r="E54" t="s">
        <v>123</v>
      </c>
      <c r="F54" t="s">
        <v>416</v>
      </c>
      <c r="G54" t="s">
        <v>332</v>
      </c>
      <c r="H54" t="s">
        <v>375</v>
      </c>
      <c r="I54" t="s">
        <v>206</v>
      </c>
      <c r="J54"/>
      <c r="K54" s="77">
        <v>0.97</v>
      </c>
      <c r="L54" t="s">
        <v>102</v>
      </c>
      <c r="M54" s="78">
        <v>0.04</v>
      </c>
      <c r="N54" s="78">
        <v>3.0099999999999998E-2</v>
      </c>
      <c r="O54" s="77">
        <v>4651.29</v>
      </c>
      <c r="P54" s="77">
        <v>112.25</v>
      </c>
      <c r="Q54" s="77">
        <v>0</v>
      </c>
      <c r="R54" s="77">
        <v>5.2210730249999999</v>
      </c>
      <c r="S54" s="78">
        <v>0</v>
      </c>
      <c r="T54" s="78">
        <f t="shared" si="2"/>
        <v>4.9476513364082905E-5</v>
      </c>
      <c r="U54" s="78">
        <f>R54/'סכום נכסי הקרן'!$C$42</f>
        <v>1.2043048104944264E-5</v>
      </c>
    </row>
    <row r="55" spans="2:21">
      <c r="B55" t="s">
        <v>417</v>
      </c>
      <c r="C55" t="s">
        <v>418</v>
      </c>
      <c r="D55" t="s">
        <v>100</v>
      </c>
      <c r="E55" t="s">
        <v>123</v>
      </c>
      <c r="F55" t="s">
        <v>416</v>
      </c>
      <c r="G55" t="s">
        <v>332</v>
      </c>
      <c r="H55" t="s">
        <v>375</v>
      </c>
      <c r="I55" t="s">
        <v>206</v>
      </c>
      <c r="J55"/>
      <c r="K55" s="77">
        <v>4.28</v>
      </c>
      <c r="L55" t="s">
        <v>102</v>
      </c>
      <c r="M55" s="78">
        <v>3.5000000000000003E-2</v>
      </c>
      <c r="N55" s="78">
        <v>3.1199999999999999E-2</v>
      </c>
      <c r="O55" s="77">
        <v>253393.2</v>
      </c>
      <c r="P55" s="77">
        <v>115.14</v>
      </c>
      <c r="Q55" s="77">
        <v>0</v>
      </c>
      <c r="R55" s="77">
        <v>291.75693047999999</v>
      </c>
      <c r="S55" s="78">
        <v>2.9999999999999997E-4</v>
      </c>
      <c r="T55" s="78">
        <f t="shared" si="2"/>
        <v>2.764779500466291E-3</v>
      </c>
      <c r="U55" s="78">
        <f>R55/'סכום נכסי הקרן'!$C$42</f>
        <v>6.729733010622887E-4</v>
      </c>
    </row>
    <row r="56" spans="2:21">
      <c r="B56" t="s">
        <v>419</v>
      </c>
      <c r="C56" t="s">
        <v>420</v>
      </c>
      <c r="D56" t="s">
        <v>100</v>
      </c>
      <c r="E56" t="s">
        <v>123</v>
      </c>
      <c r="F56" t="s">
        <v>416</v>
      </c>
      <c r="G56" t="s">
        <v>332</v>
      </c>
      <c r="H56" t="s">
        <v>375</v>
      </c>
      <c r="I56" t="s">
        <v>206</v>
      </c>
      <c r="J56"/>
      <c r="K56" s="77">
        <v>6.83</v>
      </c>
      <c r="L56" t="s">
        <v>102</v>
      </c>
      <c r="M56" s="78">
        <v>2.5000000000000001E-2</v>
      </c>
      <c r="N56" s="78">
        <v>3.1800000000000002E-2</v>
      </c>
      <c r="O56" s="77">
        <v>442809.51</v>
      </c>
      <c r="P56" s="77">
        <v>106.56</v>
      </c>
      <c r="Q56" s="77">
        <v>0</v>
      </c>
      <c r="R56" s="77">
        <v>471.85781385600001</v>
      </c>
      <c r="S56" s="78">
        <v>6.9999999999999999E-4</v>
      </c>
      <c r="T56" s="78">
        <f t="shared" si="2"/>
        <v>4.4714715387826481E-3</v>
      </c>
      <c r="U56" s="78">
        <f>R56/'סכום נכסי הקרן'!$C$42</f>
        <v>1.0883981748103675E-3</v>
      </c>
    </row>
    <row r="57" spans="2:21">
      <c r="B57" t="s">
        <v>421</v>
      </c>
      <c r="C57" t="s">
        <v>422</v>
      </c>
      <c r="D57" t="s">
        <v>100</v>
      </c>
      <c r="E57" t="s">
        <v>123</v>
      </c>
      <c r="F57" t="s">
        <v>416</v>
      </c>
      <c r="G57" t="s">
        <v>332</v>
      </c>
      <c r="H57" t="s">
        <v>375</v>
      </c>
      <c r="I57" t="s">
        <v>206</v>
      </c>
      <c r="J57"/>
      <c r="K57" s="77">
        <v>2.93</v>
      </c>
      <c r="L57" t="s">
        <v>102</v>
      </c>
      <c r="M57" s="78">
        <v>0.04</v>
      </c>
      <c r="N57" s="78">
        <v>2.93E-2</v>
      </c>
      <c r="O57" s="77">
        <v>813112.95</v>
      </c>
      <c r="P57" s="77">
        <v>115.78</v>
      </c>
      <c r="Q57" s="77">
        <v>0</v>
      </c>
      <c r="R57" s="77">
        <v>941.42217350999999</v>
      </c>
      <c r="S57" s="78">
        <v>8.9999999999999998E-4</v>
      </c>
      <c r="T57" s="78">
        <f t="shared" si="2"/>
        <v>8.9212095915688679E-3</v>
      </c>
      <c r="U57" s="78">
        <f>R57/'סכום נכסי הקרן'!$C$42</f>
        <v>2.1715062149781205E-3</v>
      </c>
    </row>
    <row r="58" spans="2:21">
      <c r="B58" t="s">
        <v>423</v>
      </c>
      <c r="C58" t="s">
        <v>424</v>
      </c>
      <c r="D58" t="s">
        <v>100</v>
      </c>
      <c r="E58" t="s">
        <v>123</v>
      </c>
      <c r="F58" t="s">
        <v>425</v>
      </c>
      <c r="G58" t="s">
        <v>332</v>
      </c>
      <c r="H58" t="s">
        <v>375</v>
      </c>
      <c r="I58" t="s">
        <v>206</v>
      </c>
      <c r="J58"/>
      <c r="K58" s="77">
        <v>2.62</v>
      </c>
      <c r="L58" t="s">
        <v>102</v>
      </c>
      <c r="M58" s="78">
        <v>2.3400000000000001E-2</v>
      </c>
      <c r="N58" s="78">
        <v>3.1600000000000003E-2</v>
      </c>
      <c r="O58" s="77">
        <v>551426.99</v>
      </c>
      <c r="P58" s="77">
        <v>110.3</v>
      </c>
      <c r="Q58" s="77">
        <v>0</v>
      </c>
      <c r="R58" s="77">
        <v>608.22396996999998</v>
      </c>
      <c r="S58" s="78">
        <v>2.0000000000000001E-4</v>
      </c>
      <c r="T58" s="78">
        <f t="shared" si="2"/>
        <v>5.7637196864482208E-3</v>
      </c>
      <c r="U58" s="78">
        <f>R58/'סכום נכסי הקרן'!$C$42</f>
        <v>1.4029435125414446E-3</v>
      </c>
    </row>
    <row r="59" spans="2:21">
      <c r="B59" t="s">
        <v>426</v>
      </c>
      <c r="C59" t="s">
        <v>427</v>
      </c>
      <c r="D59" t="s">
        <v>100</v>
      </c>
      <c r="E59" t="s">
        <v>123</v>
      </c>
      <c r="F59" t="s">
        <v>428</v>
      </c>
      <c r="G59" t="s">
        <v>332</v>
      </c>
      <c r="H59" t="s">
        <v>383</v>
      </c>
      <c r="I59" t="s">
        <v>149</v>
      </c>
      <c r="J59"/>
      <c r="K59" s="77">
        <v>2.5299999999999998</v>
      </c>
      <c r="L59" t="s">
        <v>102</v>
      </c>
      <c r="M59" s="78">
        <v>3.2000000000000001E-2</v>
      </c>
      <c r="N59" s="78">
        <v>3.0200000000000001E-2</v>
      </c>
      <c r="O59" s="77">
        <v>724657.59</v>
      </c>
      <c r="P59" s="77">
        <v>112.5</v>
      </c>
      <c r="Q59" s="77">
        <v>0</v>
      </c>
      <c r="R59" s="77">
        <v>815.23978875</v>
      </c>
      <c r="S59" s="78">
        <v>5.0000000000000001E-4</v>
      </c>
      <c r="T59" s="78">
        <f t="shared" si="2"/>
        <v>7.725466031577196E-3</v>
      </c>
      <c r="U59" s="78">
        <f>R59/'סכום נכסי הקרן'!$C$42</f>
        <v>1.8804510003919835E-3</v>
      </c>
    </row>
    <row r="60" spans="2:21">
      <c r="B60" t="s">
        <v>429</v>
      </c>
      <c r="C60" t="s">
        <v>430</v>
      </c>
      <c r="D60" t="s">
        <v>100</v>
      </c>
      <c r="E60" t="s">
        <v>123</v>
      </c>
      <c r="F60" t="s">
        <v>428</v>
      </c>
      <c r="G60" t="s">
        <v>332</v>
      </c>
      <c r="H60" t="s">
        <v>383</v>
      </c>
      <c r="I60" t="s">
        <v>149</v>
      </c>
      <c r="J60"/>
      <c r="K60" s="77">
        <v>4.3</v>
      </c>
      <c r="L60" t="s">
        <v>102</v>
      </c>
      <c r="M60" s="78">
        <v>1.14E-2</v>
      </c>
      <c r="N60" s="78">
        <v>3.15E-2</v>
      </c>
      <c r="O60" s="77">
        <v>789498.33</v>
      </c>
      <c r="P60" s="77">
        <v>100.96</v>
      </c>
      <c r="Q60" s="77">
        <v>9.8700899999999994</v>
      </c>
      <c r="R60" s="77">
        <v>806.94760396799995</v>
      </c>
      <c r="S60" s="78">
        <v>2.9999999999999997E-4</v>
      </c>
      <c r="T60" s="78">
        <f t="shared" si="2"/>
        <v>7.6468867071318976E-3</v>
      </c>
      <c r="U60" s="78">
        <f>R60/'סכום נכסי הקרן'!$C$42</f>
        <v>1.8613240546958517E-3</v>
      </c>
    </row>
    <row r="61" spans="2:21">
      <c r="B61" t="s">
        <v>431</v>
      </c>
      <c r="C61" t="s">
        <v>432</v>
      </c>
      <c r="D61" t="s">
        <v>100</v>
      </c>
      <c r="E61" t="s">
        <v>123</v>
      </c>
      <c r="F61" t="s">
        <v>428</v>
      </c>
      <c r="G61" t="s">
        <v>332</v>
      </c>
      <c r="H61" t="s">
        <v>383</v>
      </c>
      <c r="I61" t="s">
        <v>149</v>
      </c>
      <c r="J61"/>
      <c r="K61" s="77">
        <v>6.5</v>
      </c>
      <c r="L61" t="s">
        <v>102</v>
      </c>
      <c r="M61" s="78">
        <v>9.1999999999999998E-3</v>
      </c>
      <c r="N61" s="78">
        <v>3.32E-2</v>
      </c>
      <c r="O61" s="77">
        <v>1125102.98</v>
      </c>
      <c r="P61" s="77">
        <v>96.51</v>
      </c>
      <c r="Q61" s="77">
        <v>0</v>
      </c>
      <c r="R61" s="77">
        <v>1085.8368859980001</v>
      </c>
      <c r="S61" s="78">
        <v>5.9999999999999995E-4</v>
      </c>
      <c r="T61" s="78">
        <f t="shared" si="2"/>
        <v>1.0289728365041249E-2</v>
      </c>
      <c r="U61" s="78">
        <f>R61/'סכום נכסי הקרן'!$C$42</f>
        <v>2.5046165394702166E-3</v>
      </c>
    </row>
    <row r="62" spans="2:21">
      <c r="B62" t="s">
        <v>433</v>
      </c>
      <c r="C62" t="s">
        <v>434</v>
      </c>
      <c r="D62" t="s">
        <v>100</v>
      </c>
      <c r="E62" t="s">
        <v>123</v>
      </c>
      <c r="F62" t="s">
        <v>425</v>
      </c>
      <c r="G62" t="s">
        <v>332</v>
      </c>
      <c r="H62" t="s">
        <v>375</v>
      </c>
      <c r="I62" t="s">
        <v>206</v>
      </c>
      <c r="J62"/>
      <c r="K62" s="77">
        <v>5.9</v>
      </c>
      <c r="L62" t="s">
        <v>102</v>
      </c>
      <c r="M62" s="78">
        <v>6.4999999999999997E-3</v>
      </c>
      <c r="N62" s="78">
        <v>3.15E-2</v>
      </c>
      <c r="O62" s="77">
        <v>1594915.87</v>
      </c>
      <c r="P62" s="77">
        <v>95.32</v>
      </c>
      <c r="Q62" s="77">
        <v>0</v>
      </c>
      <c r="R62" s="77">
        <v>1520.273807284</v>
      </c>
      <c r="S62" s="78">
        <v>6.9999999999999999E-4</v>
      </c>
      <c r="T62" s="78">
        <f t="shared" si="2"/>
        <v>1.4406587876282772E-2</v>
      </c>
      <c r="U62" s="78">
        <f>R62/'סכום נכסי הקרן'!$C$42</f>
        <v>3.5066988157684267E-3</v>
      </c>
    </row>
    <row r="63" spans="2:21">
      <c r="B63" t="s">
        <v>435</v>
      </c>
      <c r="C63" t="s">
        <v>436</v>
      </c>
      <c r="D63" t="s">
        <v>100</v>
      </c>
      <c r="E63" t="s">
        <v>123</v>
      </c>
      <c r="F63" t="s">
        <v>425</v>
      </c>
      <c r="G63" t="s">
        <v>332</v>
      </c>
      <c r="H63" t="s">
        <v>375</v>
      </c>
      <c r="I63" t="s">
        <v>206</v>
      </c>
      <c r="J63"/>
      <c r="K63" s="77">
        <v>8.82</v>
      </c>
      <c r="L63" t="s">
        <v>102</v>
      </c>
      <c r="M63" s="78">
        <v>2.64E-2</v>
      </c>
      <c r="N63" s="78">
        <v>2.9499999999999998E-2</v>
      </c>
      <c r="O63" s="77">
        <v>69844.600000000006</v>
      </c>
      <c r="P63" s="77">
        <v>99.52</v>
      </c>
      <c r="Q63" s="77">
        <v>0</v>
      </c>
      <c r="R63" s="77">
        <v>69.509345920000001</v>
      </c>
      <c r="S63" s="78">
        <v>2.0000000000000001E-4</v>
      </c>
      <c r="T63" s="78">
        <f t="shared" si="2"/>
        <v>6.5869220098478535E-4</v>
      </c>
      <c r="U63" s="78">
        <f>R63/'סכום נכסי הקרן'!$C$42</f>
        <v>1.6033186907163998E-4</v>
      </c>
    </row>
    <row r="64" spans="2:21">
      <c r="B64" t="s">
        <v>437</v>
      </c>
      <c r="C64" t="s">
        <v>438</v>
      </c>
      <c r="D64" t="s">
        <v>100</v>
      </c>
      <c r="E64" t="s">
        <v>123</v>
      </c>
      <c r="F64" t="s">
        <v>439</v>
      </c>
      <c r="G64" t="s">
        <v>332</v>
      </c>
      <c r="H64" t="s">
        <v>383</v>
      </c>
      <c r="I64" t="s">
        <v>149</v>
      </c>
      <c r="J64"/>
      <c r="K64" s="77">
        <v>2.2599999999999998</v>
      </c>
      <c r="L64" t="s">
        <v>102</v>
      </c>
      <c r="M64" s="78">
        <v>1.34E-2</v>
      </c>
      <c r="N64" s="78">
        <v>2.9600000000000001E-2</v>
      </c>
      <c r="O64" s="77">
        <v>171287.11</v>
      </c>
      <c r="P64" s="77">
        <v>109.14</v>
      </c>
      <c r="Q64" s="77">
        <v>0</v>
      </c>
      <c r="R64" s="77">
        <v>186.94275185399999</v>
      </c>
      <c r="S64" s="78">
        <v>2.9999999999999997E-4</v>
      </c>
      <c r="T64" s="78">
        <f t="shared" si="2"/>
        <v>1.771527713965055E-3</v>
      </c>
      <c r="U64" s="78">
        <f>R64/'סכום נכסי הקרן'!$C$42</f>
        <v>4.3120648622768122E-4</v>
      </c>
    </row>
    <row r="65" spans="2:21">
      <c r="B65" t="s">
        <v>440</v>
      </c>
      <c r="C65" t="s">
        <v>441</v>
      </c>
      <c r="D65" t="s">
        <v>100</v>
      </c>
      <c r="E65" t="s">
        <v>123</v>
      </c>
      <c r="F65" t="s">
        <v>439</v>
      </c>
      <c r="G65" t="s">
        <v>332</v>
      </c>
      <c r="H65" t="s">
        <v>375</v>
      </c>
      <c r="I65" t="s">
        <v>206</v>
      </c>
      <c r="J65"/>
      <c r="K65" s="77">
        <v>3.59</v>
      </c>
      <c r="L65" t="s">
        <v>102</v>
      </c>
      <c r="M65" s="78">
        <v>1.8200000000000001E-2</v>
      </c>
      <c r="N65" s="78">
        <v>2.9600000000000001E-2</v>
      </c>
      <c r="O65" s="77">
        <v>460645.79</v>
      </c>
      <c r="P65" s="77">
        <v>107.72</v>
      </c>
      <c r="Q65" s="77">
        <v>0</v>
      </c>
      <c r="R65" s="77">
        <v>496.20764498800003</v>
      </c>
      <c r="S65" s="78">
        <v>1.1999999999999999E-3</v>
      </c>
      <c r="T65" s="78">
        <f t="shared" si="2"/>
        <v>4.7022181189677742E-3</v>
      </c>
      <c r="U65" s="78">
        <f>R65/'סכום נכסי הקרן'!$C$42</f>
        <v>1.1445640599197691E-3</v>
      </c>
    </row>
    <row r="66" spans="2:21">
      <c r="B66" t="s">
        <v>442</v>
      </c>
      <c r="C66" t="s">
        <v>443</v>
      </c>
      <c r="D66" t="s">
        <v>100</v>
      </c>
      <c r="E66" t="s">
        <v>123</v>
      </c>
      <c r="F66" t="s">
        <v>439</v>
      </c>
      <c r="G66" t="s">
        <v>332</v>
      </c>
      <c r="H66" t="s">
        <v>375</v>
      </c>
      <c r="I66" t="s">
        <v>206</v>
      </c>
      <c r="J66"/>
      <c r="K66" s="77">
        <v>2.0299999999999998</v>
      </c>
      <c r="L66" t="s">
        <v>102</v>
      </c>
      <c r="M66" s="78">
        <v>2E-3</v>
      </c>
      <c r="N66" s="78">
        <v>2.9399999999999999E-2</v>
      </c>
      <c r="O66" s="77">
        <v>367783.08</v>
      </c>
      <c r="P66" s="77">
        <v>104.5</v>
      </c>
      <c r="Q66" s="77">
        <v>0</v>
      </c>
      <c r="R66" s="77">
        <v>384.33331859999998</v>
      </c>
      <c r="S66" s="78">
        <v>1.1000000000000001E-3</v>
      </c>
      <c r="T66" s="78">
        <f t="shared" si="2"/>
        <v>3.6420621743698425E-3</v>
      </c>
      <c r="U66" s="78">
        <f>R66/'סכום נכסי הקרן'!$C$42</f>
        <v>8.865121445476565E-4</v>
      </c>
    </row>
    <row r="67" spans="2:21">
      <c r="B67" t="s">
        <v>444</v>
      </c>
      <c r="C67" t="s">
        <v>445</v>
      </c>
      <c r="D67" t="s">
        <v>100</v>
      </c>
      <c r="E67" t="s">
        <v>123</v>
      </c>
      <c r="F67" t="s">
        <v>446</v>
      </c>
      <c r="G67" t="s">
        <v>447</v>
      </c>
      <c r="H67" t="s">
        <v>383</v>
      </c>
      <c r="I67" t="s">
        <v>149</v>
      </c>
      <c r="J67"/>
      <c r="K67" s="77">
        <v>5.29</v>
      </c>
      <c r="L67" t="s">
        <v>102</v>
      </c>
      <c r="M67" s="78">
        <v>4.4000000000000003E-3</v>
      </c>
      <c r="N67" s="78">
        <v>2.75E-2</v>
      </c>
      <c r="O67" s="77">
        <v>253939.52</v>
      </c>
      <c r="P67" s="77">
        <v>98.69</v>
      </c>
      <c r="Q67" s="77">
        <v>0</v>
      </c>
      <c r="R67" s="77">
        <v>250.61291228799999</v>
      </c>
      <c r="S67" s="78">
        <v>2.9999999999999997E-4</v>
      </c>
      <c r="T67" s="78">
        <f t="shared" si="2"/>
        <v>2.3748859754799097E-3</v>
      </c>
      <c r="U67" s="78">
        <f>R67/'סכום נכסי הקרן'!$C$42</f>
        <v>5.7806955465913282E-4</v>
      </c>
    </row>
    <row r="68" spans="2:21">
      <c r="B68" t="s">
        <v>448</v>
      </c>
      <c r="C68" t="s">
        <v>449</v>
      </c>
      <c r="D68" t="s">
        <v>100</v>
      </c>
      <c r="E68" t="s">
        <v>123</v>
      </c>
      <c r="F68" t="s">
        <v>450</v>
      </c>
      <c r="G68" t="s">
        <v>332</v>
      </c>
      <c r="H68" t="s">
        <v>383</v>
      </c>
      <c r="I68" t="s">
        <v>149</v>
      </c>
      <c r="J68"/>
      <c r="K68" s="77">
        <v>3.07</v>
      </c>
      <c r="L68" t="s">
        <v>102</v>
      </c>
      <c r="M68" s="78">
        <v>1.5800000000000002E-2</v>
      </c>
      <c r="N68" s="78">
        <v>2.92E-2</v>
      </c>
      <c r="O68" s="77">
        <v>459968.83</v>
      </c>
      <c r="P68" s="77">
        <v>108.57</v>
      </c>
      <c r="Q68" s="77">
        <v>0</v>
      </c>
      <c r="R68" s="77">
        <v>499.38815873099998</v>
      </c>
      <c r="S68" s="78">
        <v>1E-3</v>
      </c>
      <c r="T68" s="78">
        <f t="shared" si="2"/>
        <v>4.7323576573264029E-3</v>
      </c>
      <c r="U68" s="78">
        <f>R68/'סכום נכסי הקרן'!$C$42</f>
        <v>1.1519003066686611E-3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450</v>
      </c>
      <c r="G69" t="s">
        <v>332</v>
      </c>
      <c r="H69" t="s">
        <v>383</v>
      </c>
      <c r="I69" t="s">
        <v>149</v>
      </c>
      <c r="J69"/>
      <c r="K69" s="77">
        <v>5.5</v>
      </c>
      <c r="L69" t="s">
        <v>102</v>
      </c>
      <c r="M69" s="78">
        <v>8.3999999999999995E-3</v>
      </c>
      <c r="N69" s="78">
        <v>3.0300000000000001E-2</v>
      </c>
      <c r="O69" s="77">
        <v>370183.87</v>
      </c>
      <c r="P69" s="77">
        <v>98.55</v>
      </c>
      <c r="Q69" s="77">
        <v>0</v>
      </c>
      <c r="R69" s="77">
        <v>364.81620388499999</v>
      </c>
      <c r="S69" s="78">
        <v>8.0000000000000004E-4</v>
      </c>
      <c r="T69" s="78">
        <f t="shared" si="2"/>
        <v>3.45711191943158E-3</v>
      </c>
      <c r="U69" s="78">
        <f>R69/'סכום נכסי הקרן'!$C$42</f>
        <v>8.4149351518603003E-4</v>
      </c>
    </row>
    <row r="70" spans="2:21">
      <c r="B70" t="s">
        <v>453</v>
      </c>
      <c r="C70" t="s">
        <v>454</v>
      </c>
      <c r="D70" t="s">
        <v>100</v>
      </c>
      <c r="E70" t="s">
        <v>123</v>
      </c>
      <c r="F70" t="s">
        <v>316</v>
      </c>
      <c r="G70" t="s">
        <v>317</v>
      </c>
      <c r="H70" t="s">
        <v>375</v>
      </c>
      <c r="I70" t="s">
        <v>206</v>
      </c>
      <c r="J70"/>
      <c r="K70" s="77">
        <v>1.4</v>
      </c>
      <c r="L70" t="s">
        <v>102</v>
      </c>
      <c r="M70" s="78">
        <v>2.4199999999999999E-2</v>
      </c>
      <c r="N70" s="78">
        <v>3.56E-2</v>
      </c>
      <c r="O70" s="77">
        <v>11.72</v>
      </c>
      <c r="P70" s="77">
        <v>5556939</v>
      </c>
      <c r="Q70" s="77">
        <v>0</v>
      </c>
      <c r="R70" s="77">
        <v>651.27325080000003</v>
      </c>
      <c r="S70" s="78">
        <v>4.0000000000000002E-4</v>
      </c>
      <c r="T70" s="78">
        <f t="shared" si="2"/>
        <v>6.1716680733221339E-3</v>
      </c>
      <c r="U70" s="78">
        <f>R70/'סכום נכסי הקרן'!$C$42</f>
        <v>1.5022419819243633E-3</v>
      </c>
    </row>
    <row r="71" spans="2:21">
      <c r="B71" t="s">
        <v>455</v>
      </c>
      <c r="C71" t="s">
        <v>456</v>
      </c>
      <c r="D71" t="s">
        <v>100</v>
      </c>
      <c r="E71" t="s">
        <v>123</v>
      </c>
      <c r="F71" t="s">
        <v>316</v>
      </c>
      <c r="G71" t="s">
        <v>317</v>
      </c>
      <c r="H71" t="s">
        <v>375</v>
      </c>
      <c r="I71" t="s">
        <v>206</v>
      </c>
      <c r="J71"/>
      <c r="K71" s="77">
        <v>1.01</v>
      </c>
      <c r="L71" t="s">
        <v>102</v>
      </c>
      <c r="M71" s="78">
        <v>1.95E-2</v>
      </c>
      <c r="N71" s="78">
        <v>3.56E-2</v>
      </c>
      <c r="O71" s="77">
        <v>2.88</v>
      </c>
      <c r="P71" s="77">
        <v>5397000</v>
      </c>
      <c r="Q71" s="77">
        <v>5.7158800000000003</v>
      </c>
      <c r="R71" s="77">
        <v>161.14948000000001</v>
      </c>
      <c r="S71" s="78">
        <v>1E-4</v>
      </c>
      <c r="T71" s="78">
        <f t="shared" si="2"/>
        <v>1.5271026401388076E-3</v>
      </c>
      <c r="U71" s="78">
        <f>R71/'סכום נכסי הקרן'!$C$42</f>
        <v>3.7171112727862177E-4</v>
      </c>
    </row>
    <row r="72" spans="2:21">
      <c r="B72" t="s">
        <v>457</v>
      </c>
      <c r="C72" t="s">
        <v>458</v>
      </c>
      <c r="D72" t="s">
        <v>100</v>
      </c>
      <c r="E72" t="s">
        <v>123</v>
      </c>
      <c r="F72" t="s">
        <v>316</v>
      </c>
      <c r="G72" t="s">
        <v>317</v>
      </c>
      <c r="H72" t="s">
        <v>383</v>
      </c>
      <c r="I72" t="s">
        <v>149</v>
      </c>
      <c r="J72"/>
      <c r="K72" s="77">
        <v>4.34</v>
      </c>
      <c r="L72" t="s">
        <v>102</v>
      </c>
      <c r="M72" s="78">
        <v>1.4999999999999999E-2</v>
      </c>
      <c r="N72" s="78">
        <v>3.7600000000000001E-2</v>
      </c>
      <c r="O72" s="77">
        <v>9.91</v>
      </c>
      <c r="P72" s="77">
        <v>4910638</v>
      </c>
      <c r="Q72" s="77">
        <v>0</v>
      </c>
      <c r="R72" s="77">
        <v>486.64422580000002</v>
      </c>
      <c r="S72" s="78">
        <v>4.0000000000000002E-4</v>
      </c>
      <c r="T72" s="78">
        <f t="shared" si="2"/>
        <v>4.6115921815415477E-3</v>
      </c>
      <c r="U72" s="78">
        <f>R72/'סכום נכסי הקרן'!$C$42</f>
        <v>1.12250485546556E-3</v>
      </c>
    </row>
    <row r="73" spans="2:21">
      <c r="B73" t="s">
        <v>459</v>
      </c>
      <c r="C73" t="s">
        <v>460</v>
      </c>
      <c r="D73" t="s">
        <v>100</v>
      </c>
      <c r="E73" t="s">
        <v>123</v>
      </c>
      <c r="F73" t="s">
        <v>316</v>
      </c>
      <c r="G73" t="s">
        <v>317</v>
      </c>
      <c r="H73" t="s">
        <v>375</v>
      </c>
      <c r="I73" t="s">
        <v>206</v>
      </c>
      <c r="J73"/>
      <c r="K73" s="77">
        <v>4.5199999999999996</v>
      </c>
      <c r="L73" t="s">
        <v>102</v>
      </c>
      <c r="M73" s="78">
        <v>2.7799999999999998E-2</v>
      </c>
      <c r="N73" s="78">
        <v>3.3399999999999999E-2</v>
      </c>
      <c r="O73" s="77">
        <v>3.05</v>
      </c>
      <c r="P73" s="77">
        <v>5460000</v>
      </c>
      <c r="Q73" s="77">
        <v>0</v>
      </c>
      <c r="R73" s="77">
        <v>166.53</v>
      </c>
      <c r="S73" s="78">
        <v>0</v>
      </c>
      <c r="T73" s="78">
        <f t="shared" si="2"/>
        <v>1.5780901226756401E-3</v>
      </c>
      <c r="U73" s="78">
        <f>R73/'סכום נכסי הקרן'!$C$42</f>
        <v>3.8412195947333419E-4</v>
      </c>
    </row>
    <row r="74" spans="2:21">
      <c r="B74" t="s">
        <v>461</v>
      </c>
      <c r="C74" t="s">
        <v>462</v>
      </c>
      <c r="D74" t="s">
        <v>100</v>
      </c>
      <c r="E74" t="s">
        <v>123</v>
      </c>
      <c r="F74" t="s">
        <v>335</v>
      </c>
      <c r="G74" t="s">
        <v>317</v>
      </c>
      <c r="H74" t="s">
        <v>383</v>
      </c>
      <c r="I74" t="s">
        <v>149</v>
      </c>
      <c r="J74"/>
      <c r="K74" s="77">
        <v>2.56</v>
      </c>
      <c r="L74" t="s">
        <v>102</v>
      </c>
      <c r="M74" s="78">
        <v>2.5899999999999999E-2</v>
      </c>
      <c r="N74" s="78">
        <v>3.6600000000000001E-2</v>
      </c>
      <c r="O74" s="77">
        <v>15.18</v>
      </c>
      <c r="P74" s="77">
        <v>5459551</v>
      </c>
      <c r="Q74" s="77">
        <v>0</v>
      </c>
      <c r="R74" s="77">
        <v>828.7598418</v>
      </c>
      <c r="S74" s="78">
        <v>6.9999999999999999E-4</v>
      </c>
      <c r="T74" s="78">
        <f t="shared" si="2"/>
        <v>7.8535862632246808E-3</v>
      </c>
      <c r="U74" s="78">
        <f>R74/'סכום נכסי הקרן'!$C$42</f>
        <v>1.9116366682581305E-3</v>
      </c>
    </row>
    <row r="75" spans="2:21">
      <c r="B75" t="s">
        <v>463</v>
      </c>
      <c r="C75" t="s">
        <v>464</v>
      </c>
      <c r="D75" t="s">
        <v>100</v>
      </c>
      <c r="E75" t="s">
        <v>123</v>
      </c>
      <c r="F75" t="s">
        <v>335</v>
      </c>
      <c r="G75" t="s">
        <v>317</v>
      </c>
      <c r="H75" t="s">
        <v>383</v>
      </c>
      <c r="I75" t="s">
        <v>149</v>
      </c>
      <c r="J75"/>
      <c r="K75" s="77">
        <v>2.8</v>
      </c>
      <c r="L75" t="s">
        <v>102</v>
      </c>
      <c r="M75" s="78">
        <v>2.9700000000000001E-2</v>
      </c>
      <c r="N75" s="78">
        <v>2.9100000000000001E-2</v>
      </c>
      <c r="O75" s="77">
        <v>6</v>
      </c>
      <c r="P75" s="77">
        <v>5593655</v>
      </c>
      <c r="Q75" s="77">
        <v>0</v>
      </c>
      <c r="R75" s="77">
        <v>335.61930000000001</v>
      </c>
      <c r="S75" s="78">
        <v>4.0000000000000002E-4</v>
      </c>
      <c r="T75" s="78">
        <f t="shared" si="2"/>
        <v>3.180432968890365E-3</v>
      </c>
      <c r="U75" s="78">
        <f>R75/'סכום נכסי הקרן'!$C$42</f>
        <v>7.7414725967134322E-4</v>
      </c>
    </row>
    <row r="76" spans="2:21">
      <c r="B76" t="s">
        <v>465</v>
      </c>
      <c r="C76" t="s">
        <v>466</v>
      </c>
      <c r="D76" t="s">
        <v>100</v>
      </c>
      <c r="E76" t="s">
        <v>123</v>
      </c>
      <c r="F76" t="s">
        <v>335</v>
      </c>
      <c r="G76" t="s">
        <v>317</v>
      </c>
      <c r="H76" t="s">
        <v>383</v>
      </c>
      <c r="I76" t="s">
        <v>149</v>
      </c>
      <c r="J76"/>
      <c r="K76" s="77">
        <v>4.37</v>
      </c>
      <c r="L76" t="s">
        <v>102</v>
      </c>
      <c r="M76" s="78">
        <v>8.3999999999999995E-3</v>
      </c>
      <c r="N76" s="78">
        <v>3.4500000000000003E-2</v>
      </c>
      <c r="O76" s="77">
        <v>3.88</v>
      </c>
      <c r="P76" s="77">
        <v>4859428</v>
      </c>
      <c r="Q76" s="77">
        <v>0</v>
      </c>
      <c r="R76" s="77">
        <v>188.5458064</v>
      </c>
      <c r="S76" s="78">
        <v>5.0000000000000001E-4</v>
      </c>
      <c r="T76" s="78">
        <f t="shared" ref="T76:T139" si="4">R76/$R$11</f>
        <v>1.7867187578919925E-3</v>
      </c>
      <c r="U76" s="78">
        <f>R76/'סכום נכסי הקרן'!$C$42</f>
        <v>4.3490412901487968E-4</v>
      </c>
    </row>
    <row r="77" spans="2:21">
      <c r="B77" t="s">
        <v>467</v>
      </c>
      <c r="C77" t="s">
        <v>468</v>
      </c>
      <c r="D77" t="s">
        <v>100</v>
      </c>
      <c r="E77" t="s">
        <v>123</v>
      </c>
      <c r="F77" t="s">
        <v>335</v>
      </c>
      <c r="G77" t="s">
        <v>317</v>
      </c>
      <c r="H77" t="s">
        <v>383</v>
      </c>
      <c r="I77" t="s">
        <v>149</v>
      </c>
      <c r="J77"/>
      <c r="K77" s="77">
        <v>4.74</v>
      </c>
      <c r="L77" t="s">
        <v>102</v>
      </c>
      <c r="M77" s="78">
        <v>3.09E-2</v>
      </c>
      <c r="N77" s="78">
        <v>3.5200000000000002E-2</v>
      </c>
      <c r="O77" s="77">
        <v>9.24</v>
      </c>
      <c r="P77" s="77">
        <v>5195474</v>
      </c>
      <c r="Q77" s="77">
        <v>0</v>
      </c>
      <c r="R77" s="77">
        <v>480.06179759999998</v>
      </c>
      <c r="S77" s="78">
        <v>5.0000000000000001E-4</v>
      </c>
      <c r="T77" s="78">
        <f t="shared" si="4"/>
        <v>4.549215042733876E-3</v>
      </c>
      <c r="U77" s="78">
        <f>R77/'סכום נכסי הקרן'!$C$42</f>
        <v>1.1073216739470554E-3</v>
      </c>
    </row>
    <row r="78" spans="2:21">
      <c r="B78" t="s">
        <v>469</v>
      </c>
      <c r="C78" t="s">
        <v>470</v>
      </c>
      <c r="D78" t="s">
        <v>100</v>
      </c>
      <c r="E78" t="s">
        <v>123</v>
      </c>
      <c r="F78" t="s">
        <v>335</v>
      </c>
      <c r="G78" t="s">
        <v>317</v>
      </c>
      <c r="H78" t="s">
        <v>383</v>
      </c>
      <c r="I78" t="s">
        <v>149</v>
      </c>
      <c r="J78"/>
      <c r="K78" s="77">
        <v>0.25</v>
      </c>
      <c r="L78" t="s">
        <v>102</v>
      </c>
      <c r="M78" s="78">
        <v>1.5900000000000001E-2</v>
      </c>
      <c r="N78" s="78">
        <v>6.3100000000000003E-2</v>
      </c>
      <c r="O78" s="77">
        <v>9.3699999999999992</v>
      </c>
      <c r="P78" s="77">
        <v>5566402</v>
      </c>
      <c r="Q78" s="77">
        <v>0</v>
      </c>
      <c r="R78" s="77">
        <v>521.57186739999997</v>
      </c>
      <c r="S78" s="78">
        <v>0</v>
      </c>
      <c r="T78" s="78">
        <f t="shared" si="4"/>
        <v>4.9425773867136777E-3</v>
      </c>
      <c r="U78" s="78">
        <f>R78/'סכום נכסי הקרן'!$C$42</f>
        <v>1.2030697634771753E-3</v>
      </c>
    </row>
    <row r="79" spans="2:21">
      <c r="B79" t="s">
        <v>471</v>
      </c>
      <c r="C79" t="s">
        <v>472</v>
      </c>
      <c r="D79" t="s">
        <v>100</v>
      </c>
      <c r="E79" t="s">
        <v>123</v>
      </c>
      <c r="F79" t="s">
        <v>335</v>
      </c>
      <c r="G79" t="s">
        <v>317</v>
      </c>
      <c r="H79" t="s">
        <v>383</v>
      </c>
      <c r="I79" t="s">
        <v>149</v>
      </c>
      <c r="J79"/>
      <c r="K79" s="77">
        <v>1.49</v>
      </c>
      <c r="L79" t="s">
        <v>102</v>
      </c>
      <c r="M79" s="78">
        <v>2.0199999999999999E-2</v>
      </c>
      <c r="N79" s="78">
        <v>3.3799999999999997E-2</v>
      </c>
      <c r="O79" s="77">
        <v>6.87</v>
      </c>
      <c r="P79" s="77">
        <v>5510000</v>
      </c>
      <c r="Q79" s="77">
        <v>0</v>
      </c>
      <c r="R79" s="77">
        <v>378.53699999999998</v>
      </c>
      <c r="S79" s="78">
        <v>2.9999999999999997E-4</v>
      </c>
      <c r="T79" s="78">
        <f t="shared" si="4"/>
        <v>3.5871344548565952E-3</v>
      </c>
      <c r="U79" s="78">
        <f>R79/'סכום נכסי הקרן'!$C$42</f>
        <v>8.7314222166070675E-4</v>
      </c>
    </row>
    <row r="80" spans="2:21">
      <c r="B80" t="s">
        <v>473</v>
      </c>
      <c r="C80" t="s">
        <v>474</v>
      </c>
      <c r="D80" t="s">
        <v>100</v>
      </c>
      <c r="E80" t="s">
        <v>123</v>
      </c>
      <c r="F80" t="s">
        <v>475</v>
      </c>
      <c r="G80" t="s">
        <v>127</v>
      </c>
      <c r="H80" t="s">
        <v>375</v>
      </c>
      <c r="I80" t="s">
        <v>206</v>
      </c>
      <c r="J80"/>
      <c r="K80" s="77">
        <v>1.45</v>
      </c>
      <c r="L80" t="s">
        <v>102</v>
      </c>
      <c r="M80" s="78">
        <v>1.7999999999999999E-2</v>
      </c>
      <c r="N80" s="78">
        <v>3.2300000000000002E-2</v>
      </c>
      <c r="O80" s="77">
        <v>260593.05</v>
      </c>
      <c r="P80" s="77">
        <v>109.59</v>
      </c>
      <c r="Q80" s="77">
        <v>0</v>
      </c>
      <c r="R80" s="77">
        <v>285.58392349500002</v>
      </c>
      <c r="S80" s="78">
        <v>2.9999999999999997E-4</v>
      </c>
      <c r="T80" s="78">
        <f t="shared" si="4"/>
        <v>2.7062821645494218E-3</v>
      </c>
      <c r="U80" s="78">
        <f>R80/'סכום נכסי הקרן'!$C$42</f>
        <v>6.5873450001190277E-4</v>
      </c>
    </row>
    <row r="81" spans="2:21">
      <c r="B81" t="s">
        <v>476</v>
      </c>
      <c r="C81" t="s">
        <v>477</v>
      </c>
      <c r="D81" t="s">
        <v>100</v>
      </c>
      <c r="E81" t="s">
        <v>123</v>
      </c>
      <c r="F81" t="s">
        <v>475</v>
      </c>
      <c r="G81" t="s">
        <v>127</v>
      </c>
      <c r="H81" t="s">
        <v>375</v>
      </c>
      <c r="I81" t="s">
        <v>206</v>
      </c>
      <c r="J81"/>
      <c r="K81" s="77">
        <v>3.95</v>
      </c>
      <c r="L81" t="s">
        <v>102</v>
      </c>
      <c r="M81" s="78">
        <v>2.1999999999999999E-2</v>
      </c>
      <c r="N81" s="78">
        <v>3.0599999999999999E-2</v>
      </c>
      <c r="O81" s="77">
        <v>202448.16</v>
      </c>
      <c r="P81" s="77">
        <v>99.64</v>
      </c>
      <c r="Q81" s="77">
        <v>0</v>
      </c>
      <c r="R81" s="77">
        <v>201.719346624</v>
      </c>
      <c r="S81" s="78">
        <v>6.9999999999999999E-4</v>
      </c>
      <c r="T81" s="78">
        <f t="shared" si="4"/>
        <v>1.9115553261269329E-3</v>
      </c>
      <c r="U81" s="78">
        <f>R81/'סכום נכסי הקרן'!$C$42</f>
        <v>4.6529052236168606E-4</v>
      </c>
    </row>
    <row r="82" spans="2:21">
      <c r="B82" t="s">
        <v>478</v>
      </c>
      <c r="C82" t="s">
        <v>479</v>
      </c>
      <c r="D82" t="s">
        <v>100</v>
      </c>
      <c r="E82" t="s">
        <v>123</v>
      </c>
      <c r="F82" t="s">
        <v>480</v>
      </c>
      <c r="G82" t="s">
        <v>332</v>
      </c>
      <c r="H82" t="s">
        <v>481</v>
      </c>
      <c r="I82" t="s">
        <v>206</v>
      </c>
      <c r="J82"/>
      <c r="K82" s="77">
        <v>2.25</v>
      </c>
      <c r="L82" t="s">
        <v>102</v>
      </c>
      <c r="M82" s="78">
        <v>1.4E-2</v>
      </c>
      <c r="N82" s="78">
        <v>3.2300000000000002E-2</v>
      </c>
      <c r="O82" s="77">
        <v>302025.90999999997</v>
      </c>
      <c r="P82" s="77">
        <v>107.61</v>
      </c>
      <c r="Q82" s="77">
        <v>2.39744</v>
      </c>
      <c r="R82" s="77">
        <v>327.40752175099999</v>
      </c>
      <c r="S82" s="78">
        <v>2.9999999999999997E-4</v>
      </c>
      <c r="T82" s="78">
        <f t="shared" si="4"/>
        <v>3.1026156017832395E-3</v>
      </c>
      <c r="U82" s="78">
        <f>R82/'סכום נכסי הקרן'!$C$42</f>
        <v>7.5520578154868428E-4</v>
      </c>
    </row>
    <row r="83" spans="2:21">
      <c r="B83" t="s">
        <v>482</v>
      </c>
      <c r="C83" t="s">
        <v>483</v>
      </c>
      <c r="D83" t="s">
        <v>100</v>
      </c>
      <c r="E83" t="s">
        <v>123</v>
      </c>
      <c r="F83" t="s">
        <v>413</v>
      </c>
      <c r="G83" t="s">
        <v>332</v>
      </c>
      <c r="H83" t="s">
        <v>481</v>
      </c>
      <c r="I83" t="s">
        <v>206</v>
      </c>
      <c r="J83"/>
      <c r="K83" s="77">
        <v>2.1800000000000002</v>
      </c>
      <c r="L83" t="s">
        <v>102</v>
      </c>
      <c r="M83" s="78">
        <v>2.1499999999999998E-2</v>
      </c>
      <c r="N83" s="78">
        <v>3.5099999999999999E-2</v>
      </c>
      <c r="O83" s="77">
        <v>895157.95</v>
      </c>
      <c r="P83" s="77">
        <v>110.54</v>
      </c>
      <c r="Q83" s="77">
        <v>0</v>
      </c>
      <c r="R83" s="77">
        <v>989.50759792999997</v>
      </c>
      <c r="S83" s="78">
        <v>5.0000000000000001E-4</v>
      </c>
      <c r="T83" s="78">
        <f t="shared" si="4"/>
        <v>9.3768820429101767E-3</v>
      </c>
      <c r="U83" s="78">
        <f>R83/'סכום נכסי הקרן'!$C$42</f>
        <v>2.2824211699430954E-3</v>
      </c>
    </row>
    <row r="84" spans="2:21">
      <c r="B84" t="s">
        <v>484</v>
      </c>
      <c r="C84" t="s">
        <v>485</v>
      </c>
      <c r="D84" t="s">
        <v>100</v>
      </c>
      <c r="E84" t="s">
        <v>123</v>
      </c>
      <c r="F84" t="s">
        <v>413</v>
      </c>
      <c r="G84" t="s">
        <v>332</v>
      </c>
      <c r="H84" t="s">
        <v>481</v>
      </c>
      <c r="I84" t="s">
        <v>206</v>
      </c>
      <c r="J84"/>
      <c r="K84" s="77">
        <v>7.2</v>
      </c>
      <c r="L84" t="s">
        <v>102</v>
      </c>
      <c r="M84" s="78">
        <v>1.15E-2</v>
      </c>
      <c r="N84" s="78">
        <v>3.7600000000000001E-2</v>
      </c>
      <c r="O84" s="77">
        <v>573925.56999999995</v>
      </c>
      <c r="P84" s="77">
        <v>92.59</v>
      </c>
      <c r="Q84" s="77">
        <v>0</v>
      </c>
      <c r="R84" s="77">
        <v>531.39768526299997</v>
      </c>
      <c r="S84" s="78">
        <v>1.1999999999999999E-3</v>
      </c>
      <c r="T84" s="78">
        <f t="shared" si="4"/>
        <v>5.0356898956718842E-3</v>
      </c>
      <c r="U84" s="78">
        <f>R84/'סכום נכסי הקרן'!$C$42</f>
        <v>1.2257342227996017E-3</v>
      </c>
    </row>
    <row r="85" spans="2:21">
      <c r="B85" t="s">
        <v>486</v>
      </c>
      <c r="C85" t="s">
        <v>487</v>
      </c>
      <c r="D85" t="s">
        <v>100</v>
      </c>
      <c r="E85" t="s">
        <v>123</v>
      </c>
      <c r="F85" t="s">
        <v>488</v>
      </c>
      <c r="G85" t="s">
        <v>489</v>
      </c>
      <c r="H85" t="s">
        <v>481</v>
      </c>
      <c r="I85" t="s">
        <v>206</v>
      </c>
      <c r="J85"/>
      <c r="K85" s="77">
        <v>5.63</v>
      </c>
      <c r="L85" t="s">
        <v>102</v>
      </c>
      <c r="M85" s="78">
        <v>5.1499999999999997E-2</v>
      </c>
      <c r="N85" s="78">
        <v>3.3000000000000002E-2</v>
      </c>
      <c r="O85" s="77">
        <v>1322061.04</v>
      </c>
      <c r="P85" s="77">
        <v>151.19999999999999</v>
      </c>
      <c r="Q85" s="77">
        <v>0</v>
      </c>
      <c r="R85" s="77">
        <v>1998.95629248</v>
      </c>
      <c r="S85" s="78">
        <v>4.0000000000000002E-4</v>
      </c>
      <c r="T85" s="78">
        <f t="shared" si="4"/>
        <v>1.8942732125280765E-2</v>
      </c>
      <c r="U85" s="78">
        <f>R85/'סכום נכסי הקרן'!$C$42</f>
        <v>4.6108389357411208E-3</v>
      </c>
    </row>
    <row r="86" spans="2:21">
      <c r="B86" t="s">
        <v>490</v>
      </c>
      <c r="C86" t="s">
        <v>491</v>
      </c>
      <c r="D86" t="s">
        <v>100</v>
      </c>
      <c r="E86" t="s">
        <v>123</v>
      </c>
      <c r="F86" t="s">
        <v>492</v>
      </c>
      <c r="G86" t="s">
        <v>132</v>
      </c>
      <c r="H86" t="s">
        <v>493</v>
      </c>
      <c r="I86" t="s">
        <v>149</v>
      </c>
      <c r="J86"/>
      <c r="K86" s="77">
        <v>1.1499999999999999</v>
      </c>
      <c r="L86" t="s">
        <v>102</v>
      </c>
      <c r="M86" s="78">
        <v>2.1999999999999999E-2</v>
      </c>
      <c r="N86" s="78">
        <v>2.8000000000000001E-2</v>
      </c>
      <c r="O86" s="77">
        <v>24877.33</v>
      </c>
      <c r="P86" s="77">
        <v>111.64</v>
      </c>
      <c r="Q86" s="77">
        <v>0</v>
      </c>
      <c r="R86" s="77">
        <v>27.773051211999999</v>
      </c>
      <c r="S86" s="78">
        <v>0</v>
      </c>
      <c r="T86" s="78">
        <f t="shared" si="4"/>
        <v>2.6318607935039881E-4</v>
      </c>
      <c r="U86" s="78">
        <f>R86/'סכום נכסי הקרן'!$C$42</f>
        <v>6.4061963923057091E-5</v>
      </c>
    </row>
    <row r="87" spans="2:21">
      <c r="B87" t="s">
        <v>494</v>
      </c>
      <c r="C87" t="s">
        <v>495</v>
      </c>
      <c r="D87" t="s">
        <v>100</v>
      </c>
      <c r="E87" t="s">
        <v>123</v>
      </c>
      <c r="F87" t="s">
        <v>492</v>
      </c>
      <c r="G87" t="s">
        <v>132</v>
      </c>
      <c r="H87" t="s">
        <v>493</v>
      </c>
      <c r="I87" t="s">
        <v>149</v>
      </c>
      <c r="J87"/>
      <c r="K87" s="77">
        <v>4.46</v>
      </c>
      <c r="L87" t="s">
        <v>102</v>
      </c>
      <c r="M87" s="78">
        <v>1.7000000000000001E-2</v>
      </c>
      <c r="N87" s="78">
        <v>2.5999999999999999E-2</v>
      </c>
      <c r="O87" s="77">
        <v>199214.88</v>
      </c>
      <c r="P87" s="77">
        <v>106.1</v>
      </c>
      <c r="Q87" s="77">
        <v>0</v>
      </c>
      <c r="R87" s="77">
        <v>211.36698767999999</v>
      </c>
      <c r="S87" s="78">
        <v>2.0000000000000001E-4</v>
      </c>
      <c r="T87" s="78">
        <f t="shared" si="4"/>
        <v>2.0029793761935492E-3</v>
      </c>
      <c r="U87" s="78">
        <f>R87/'סכום נכסי הקרן'!$C$42</f>
        <v>4.8754399492954831E-4</v>
      </c>
    </row>
    <row r="88" spans="2:21">
      <c r="B88" t="s">
        <v>496</v>
      </c>
      <c r="C88" t="s">
        <v>497</v>
      </c>
      <c r="D88" t="s">
        <v>100</v>
      </c>
      <c r="E88" t="s">
        <v>123</v>
      </c>
      <c r="F88" t="s">
        <v>492</v>
      </c>
      <c r="G88" t="s">
        <v>132</v>
      </c>
      <c r="H88" t="s">
        <v>493</v>
      </c>
      <c r="I88" t="s">
        <v>149</v>
      </c>
      <c r="J88"/>
      <c r="K88" s="77">
        <v>9.32</v>
      </c>
      <c r="L88" t="s">
        <v>102</v>
      </c>
      <c r="M88" s="78">
        <v>5.7999999999999996E-3</v>
      </c>
      <c r="N88" s="78">
        <v>2.93E-2</v>
      </c>
      <c r="O88" s="77">
        <v>103955.26</v>
      </c>
      <c r="P88" s="77">
        <v>87.7</v>
      </c>
      <c r="Q88" s="77">
        <v>0</v>
      </c>
      <c r="R88" s="77">
        <v>91.16876302</v>
      </c>
      <c r="S88" s="78">
        <v>2.0000000000000001E-4</v>
      </c>
      <c r="T88" s="78">
        <f t="shared" si="4"/>
        <v>8.6394358024631101E-4</v>
      </c>
      <c r="U88" s="78">
        <f>R88/'סכום נכסי הקרן'!$C$42</f>
        <v>2.1029198278990242E-4</v>
      </c>
    </row>
    <row r="89" spans="2:21">
      <c r="B89" t="s">
        <v>498</v>
      </c>
      <c r="C89" t="s">
        <v>499</v>
      </c>
      <c r="D89" t="s">
        <v>100</v>
      </c>
      <c r="E89" t="s">
        <v>123</v>
      </c>
      <c r="F89" t="s">
        <v>439</v>
      </c>
      <c r="G89" t="s">
        <v>332</v>
      </c>
      <c r="H89" t="s">
        <v>493</v>
      </c>
      <c r="I89" t="s">
        <v>149</v>
      </c>
      <c r="J89"/>
      <c r="K89" s="77">
        <v>1.95</v>
      </c>
      <c r="L89" t="s">
        <v>102</v>
      </c>
      <c r="M89" s="78">
        <v>1.95E-2</v>
      </c>
      <c r="N89" s="78">
        <v>3.15E-2</v>
      </c>
      <c r="O89" s="77">
        <v>275581.07</v>
      </c>
      <c r="P89" s="77">
        <v>110.25</v>
      </c>
      <c r="Q89" s="77">
        <v>0</v>
      </c>
      <c r="R89" s="77">
        <v>303.82812967500001</v>
      </c>
      <c r="S89" s="78">
        <v>5.0000000000000001E-4</v>
      </c>
      <c r="T89" s="78">
        <f t="shared" si="4"/>
        <v>2.8791699419391768E-3</v>
      </c>
      <c r="U89" s="78">
        <f>R89/'סכום נכסי הקרן'!$C$42</f>
        <v>7.0081700903068078E-4</v>
      </c>
    </row>
    <row r="90" spans="2:21">
      <c r="B90" t="s">
        <v>500</v>
      </c>
      <c r="C90" t="s">
        <v>501</v>
      </c>
      <c r="D90" t="s">
        <v>100</v>
      </c>
      <c r="E90" t="s">
        <v>123</v>
      </c>
      <c r="F90" t="s">
        <v>439</v>
      </c>
      <c r="G90" t="s">
        <v>332</v>
      </c>
      <c r="H90" t="s">
        <v>493</v>
      </c>
      <c r="I90" t="s">
        <v>149</v>
      </c>
      <c r="J90"/>
      <c r="K90" s="77">
        <v>1.0900000000000001</v>
      </c>
      <c r="L90" t="s">
        <v>102</v>
      </c>
      <c r="M90" s="78">
        <v>2.5000000000000001E-2</v>
      </c>
      <c r="N90" s="78">
        <v>2.87E-2</v>
      </c>
      <c r="O90" s="77">
        <v>0.01</v>
      </c>
      <c r="P90" s="77">
        <v>112.16</v>
      </c>
      <c r="Q90" s="77">
        <v>0</v>
      </c>
      <c r="R90" s="77">
        <v>1.1216000000000001E-5</v>
      </c>
      <c r="S90" s="78">
        <v>0</v>
      </c>
      <c r="T90" s="78">
        <f t="shared" si="4"/>
        <v>1.0628630766786754E-10</v>
      </c>
      <c r="U90" s="78">
        <f>R90/'סכום נכסי הקרן'!$C$42</f>
        <v>2.5871085674970975E-11</v>
      </c>
    </row>
    <row r="91" spans="2:21">
      <c r="B91" t="s">
        <v>502</v>
      </c>
      <c r="C91" t="s">
        <v>503</v>
      </c>
      <c r="D91" t="s">
        <v>100</v>
      </c>
      <c r="E91" t="s">
        <v>123</v>
      </c>
      <c r="F91" t="s">
        <v>439</v>
      </c>
      <c r="G91" t="s">
        <v>332</v>
      </c>
      <c r="H91" t="s">
        <v>493</v>
      </c>
      <c r="I91" t="s">
        <v>149</v>
      </c>
      <c r="J91"/>
      <c r="K91" s="77">
        <v>5.15</v>
      </c>
      <c r="L91" t="s">
        <v>102</v>
      </c>
      <c r="M91" s="78">
        <v>1.17E-2</v>
      </c>
      <c r="N91" s="78">
        <v>3.9399999999999998E-2</v>
      </c>
      <c r="O91" s="77">
        <v>73166.83</v>
      </c>
      <c r="P91" s="77">
        <v>96.51</v>
      </c>
      <c r="Q91" s="77">
        <v>0</v>
      </c>
      <c r="R91" s="77">
        <v>70.613307633000005</v>
      </c>
      <c r="S91" s="78">
        <v>1E-4</v>
      </c>
      <c r="T91" s="78">
        <f t="shared" si="4"/>
        <v>6.6915368585296158E-4</v>
      </c>
      <c r="U91" s="78">
        <f>R91/'סכום נכסי הקרן'!$C$42</f>
        <v>1.6287829275734886E-4</v>
      </c>
    </row>
    <row r="92" spans="2:21">
      <c r="B92" t="s">
        <v>504</v>
      </c>
      <c r="C92" t="s">
        <v>505</v>
      </c>
      <c r="D92" t="s">
        <v>100</v>
      </c>
      <c r="E92" t="s">
        <v>123</v>
      </c>
      <c r="F92" t="s">
        <v>439</v>
      </c>
      <c r="G92" t="s">
        <v>332</v>
      </c>
      <c r="H92" t="s">
        <v>493</v>
      </c>
      <c r="I92" t="s">
        <v>149</v>
      </c>
      <c r="J92"/>
      <c r="K92" s="77">
        <v>5.16</v>
      </c>
      <c r="L92" t="s">
        <v>102</v>
      </c>
      <c r="M92" s="78">
        <v>1.3299999999999999E-2</v>
      </c>
      <c r="N92" s="78">
        <v>3.9600000000000003E-2</v>
      </c>
      <c r="O92" s="77">
        <v>1141863.02</v>
      </c>
      <c r="P92" s="77">
        <v>97.5</v>
      </c>
      <c r="Q92" s="77">
        <v>8.4434699999999996</v>
      </c>
      <c r="R92" s="77">
        <v>1121.7599144999999</v>
      </c>
      <c r="S92" s="78">
        <v>1E-3</v>
      </c>
      <c r="T92" s="78">
        <f t="shared" si="4"/>
        <v>1.0630146166371948E-2</v>
      </c>
      <c r="U92" s="78">
        <f>R92/'סכום נכסי הקרן'!$C$42</f>
        <v>2.5874774299908714E-3</v>
      </c>
    </row>
    <row r="93" spans="2:21">
      <c r="B93" t="s">
        <v>506</v>
      </c>
      <c r="C93" t="s">
        <v>507</v>
      </c>
      <c r="D93" t="s">
        <v>100</v>
      </c>
      <c r="E93" t="s">
        <v>123</v>
      </c>
      <c r="F93" t="s">
        <v>439</v>
      </c>
      <c r="G93" t="s">
        <v>332</v>
      </c>
      <c r="H93" t="s">
        <v>481</v>
      </c>
      <c r="I93" t="s">
        <v>206</v>
      </c>
      <c r="J93"/>
      <c r="K93" s="77">
        <v>5.76</v>
      </c>
      <c r="L93" t="s">
        <v>102</v>
      </c>
      <c r="M93" s="78">
        <v>1.8700000000000001E-2</v>
      </c>
      <c r="N93" s="78">
        <v>4.07E-2</v>
      </c>
      <c r="O93" s="77">
        <v>608396.73</v>
      </c>
      <c r="P93" s="77">
        <v>95.22</v>
      </c>
      <c r="Q93" s="77">
        <v>0</v>
      </c>
      <c r="R93" s="77">
        <v>579.31536630599999</v>
      </c>
      <c r="S93" s="78">
        <v>1.1000000000000001E-3</v>
      </c>
      <c r="T93" s="78">
        <f t="shared" si="4"/>
        <v>5.4897727585523264E-3</v>
      </c>
      <c r="U93" s="78">
        <f>R93/'סכום נכסי הקרן'!$C$42</f>
        <v>1.3362622570015797E-3</v>
      </c>
    </row>
    <row r="94" spans="2:21">
      <c r="B94" t="s">
        <v>508</v>
      </c>
      <c r="C94" t="s">
        <v>509</v>
      </c>
      <c r="D94" t="s">
        <v>100</v>
      </c>
      <c r="E94" t="s">
        <v>123</v>
      </c>
      <c r="F94" t="s">
        <v>439</v>
      </c>
      <c r="G94" t="s">
        <v>332</v>
      </c>
      <c r="H94" t="s">
        <v>493</v>
      </c>
      <c r="I94" t="s">
        <v>149</v>
      </c>
      <c r="J94"/>
      <c r="K94" s="77">
        <v>3.51</v>
      </c>
      <c r="L94" t="s">
        <v>102</v>
      </c>
      <c r="M94" s="78">
        <v>3.3500000000000002E-2</v>
      </c>
      <c r="N94" s="78">
        <v>3.3099999999999997E-2</v>
      </c>
      <c r="O94" s="77">
        <v>251848.59</v>
      </c>
      <c r="P94" s="77">
        <v>111.29</v>
      </c>
      <c r="Q94" s="77">
        <v>0</v>
      </c>
      <c r="R94" s="77">
        <v>280.28229581099998</v>
      </c>
      <c r="S94" s="78">
        <v>5.9999999999999995E-4</v>
      </c>
      <c r="T94" s="78">
        <f t="shared" si="4"/>
        <v>2.6560422901590768E-3</v>
      </c>
      <c r="U94" s="78">
        <f>R94/'סכום נכסי הקרן'!$C$42</f>
        <v>6.4650564266261932E-4</v>
      </c>
    </row>
    <row r="95" spans="2:21">
      <c r="B95" t="s">
        <v>510</v>
      </c>
      <c r="C95" t="s">
        <v>511</v>
      </c>
      <c r="D95" t="s">
        <v>100</v>
      </c>
      <c r="E95" t="s">
        <v>123</v>
      </c>
      <c r="F95" t="s">
        <v>512</v>
      </c>
      <c r="G95" t="s">
        <v>317</v>
      </c>
      <c r="H95" t="s">
        <v>493</v>
      </c>
      <c r="I95" t="s">
        <v>149</v>
      </c>
      <c r="J95"/>
      <c r="K95" s="77">
        <v>4.4000000000000004</v>
      </c>
      <c r="L95" t="s">
        <v>102</v>
      </c>
      <c r="M95" s="78">
        <v>1.09E-2</v>
      </c>
      <c r="N95" s="78">
        <v>3.6999999999999998E-2</v>
      </c>
      <c r="O95" s="77">
        <v>12.16</v>
      </c>
      <c r="P95" s="77">
        <v>4827766</v>
      </c>
      <c r="Q95" s="77">
        <v>0</v>
      </c>
      <c r="R95" s="77">
        <v>587.05634559999999</v>
      </c>
      <c r="S95" s="78">
        <v>6.9999999999999999E-4</v>
      </c>
      <c r="T95" s="78">
        <f t="shared" si="4"/>
        <v>5.5631286881968238E-3</v>
      </c>
      <c r="U95" s="78">
        <f>R95/'סכום נכסי הקרן'!$C$42</f>
        <v>1.3541177793378182E-3</v>
      </c>
    </row>
    <row r="96" spans="2:21">
      <c r="B96" t="s">
        <v>513</v>
      </c>
      <c r="C96" t="s">
        <v>514</v>
      </c>
      <c r="D96" t="s">
        <v>100</v>
      </c>
      <c r="E96" t="s">
        <v>123</v>
      </c>
      <c r="F96" t="s">
        <v>512</v>
      </c>
      <c r="G96" t="s">
        <v>317</v>
      </c>
      <c r="H96" t="s">
        <v>493</v>
      </c>
      <c r="I96" t="s">
        <v>149</v>
      </c>
      <c r="J96"/>
      <c r="K96" s="77">
        <v>5.04</v>
      </c>
      <c r="L96" t="s">
        <v>102</v>
      </c>
      <c r="M96" s="78">
        <v>2.9899999999999999E-2</v>
      </c>
      <c r="N96" s="78">
        <v>3.4000000000000002E-2</v>
      </c>
      <c r="O96" s="77">
        <v>9.98</v>
      </c>
      <c r="P96" s="77">
        <v>5169986</v>
      </c>
      <c r="Q96" s="77">
        <v>0</v>
      </c>
      <c r="R96" s="77">
        <v>515.96460279999997</v>
      </c>
      <c r="S96" s="78">
        <v>5.9999999999999995E-4</v>
      </c>
      <c r="T96" s="78">
        <f t="shared" si="4"/>
        <v>4.8894412017590821E-3</v>
      </c>
      <c r="U96" s="78">
        <f>R96/'סכום נכסי הקרן'!$C$42</f>
        <v>1.1901359169303823E-3</v>
      </c>
    </row>
    <row r="97" spans="2:21">
      <c r="B97" t="s">
        <v>515</v>
      </c>
      <c r="C97" t="s">
        <v>516</v>
      </c>
      <c r="D97" t="s">
        <v>100</v>
      </c>
      <c r="E97" t="s">
        <v>123</v>
      </c>
      <c r="F97" t="s">
        <v>512</v>
      </c>
      <c r="G97" t="s">
        <v>317</v>
      </c>
      <c r="H97" t="s">
        <v>493</v>
      </c>
      <c r="I97" t="s">
        <v>149</v>
      </c>
      <c r="J97"/>
      <c r="K97" s="77">
        <v>2.67</v>
      </c>
      <c r="L97" t="s">
        <v>102</v>
      </c>
      <c r="M97" s="78">
        <v>2.3199999999999998E-2</v>
      </c>
      <c r="N97" s="78">
        <v>3.5900000000000001E-2</v>
      </c>
      <c r="O97" s="77">
        <v>1.44</v>
      </c>
      <c r="P97" s="77">
        <v>5423550</v>
      </c>
      <c r="Q97" s="77">
        <v>0</v>
      </c>
      <c r="R97" s="77">
        <v>78.099119999999999</v>
      </c>
      <c r="S97" s="78">
        <v>2.0000000000000001E-4</v>
      </c>
      <c r="T97" s="78">
        <f t="shared" si="4"/>
        <v>7.4009157426085112E-4</v>
      </c>
      <c r="U97" s="78">
        <f>R97/'סכום נכסי הקרן'!$C$42</f>
        <v>1.8014524114299564E-4</v>
      </c>
    </row>
    <row r="98" spans="2:21">
      <c r="B98" t="s">
        <v>517</v>
      </c>
      <c r="C98" t="s">
        <v>518</v>
      </c>
      <c r="D98" t="s">
        <v>100</v>
      </c>
      <c r="E98" t="s">
        <v>123</v>
      </c>
      <c r="F98" t="s">
        <v>519</v>
      </c>
      <c r="G98" t="s">
        <v>317</v>
      </c>
      <c r="H98" t="s">
        <v>493</v>
      </c>
      <c r="I98" t="s">
        <v>149</v>
      </c>
      <c r="J98"/>
      <c r="K98" s="77">
        <v>2.69</v>
      </c>
      <c r="L98" t="s">
        <v>102</v>
      </c>
      <c r="M98" s="78">
        <v>2.4199999999999999E-2</v>
      </c>
      <c r="N98" s="78">
        <v>3.7999999999999999E-2</v>
      </c>
      <c r="O98" s="77">
        <v>14.13</v>
      </c>
      <c r="P98" s="77">
        <v>5405050</v>
      </c>
      <c r="Q98" s="77">
        <v>0</v>
      </c>
      <c r="R98" s="77">
        <v>763.733565</v>
      </c>
      <c r="S98" s="78">
        <v>5.0000000000000001E-4</v>
      </c>
      <c r="T98" s="78">
        <f t="shared" si="4"/>
        <v>7.2373770208512224E-3</v>
      </c>
      <c r="U98" s="78">
        <f>R98/'סכום נכסי הקרן'!$C$42</f>
        <v>1.7616455503714349E-3</v>
      </c>
    </row>
    <row r="99" spans="2:21">
      <c r="B99" t="s">
        <v>520</v>
      </c>
      <c r="C99" t="s">
        <v>521</v>
      </c>
      <c r="D99" t="s">
        <v>100</v>
      </c>
      <c r="E99" t="s">
        <v>123</v>
      </c>
      <c r="F99" t="s">
        <v>519</v>
      </c>
      <c r="G99" t="s">
        <v>317</v>
      </c>
      <c r="H99" t="s">
        <v>493</v>
      </c>
      <c r="I99" t="s">
        <v>149</v>
      </c>
      <c r="J99"/>
      <c r="K99" s="77">
        <v>2.04</v>
      </c>
      <c r="L99" t="s">
        <v>102</v>
      </c>
      <c r="M99" s="78">
        <v>1.46E-2</v>
      </c>
      <c r="N99" s="78">
        <v>3.4599999999999999E-2</v>
      </c>
      <c r="O99" s="77">
        <v>12.92</v>
      </c>
      <c r="P99" s="77">
        <v>5387000</v>
      </c>
      <c r="Q99" s="77">
        <v>0</v>
      </c>
      <c r="R99" s="77">
        <v>696.00040000000001</v>
      </c>
      <c r="S99" s="78">
        <v>5.0000000000000001E-4</v>
      </c>
      <c r="T99" s="78">
        <f t="shared" si="4"/>
        <v>6.5955164632096001E-3</v>
      </c>
      <c r="U99" s="78">
        <f>R99/'סכום נכסי הקרן'!$C$42</f>
        <v>1.6054106613956909E-3</v>
      </c>
    </row>
    <row r="100" spans="2:21">
      <c r="B100" t="s">
        <v>522</v>
      </c>
      <c r="C100" t="s">
        <v>523</v>
      </c>
      <c r="D100" t="s">
        <v>100</v>
      </c>
      <c r="E100" t="s">
        <v>123</v>
      </c>
      <c r="F100" t="s">
        <v>519</v>
      </c>
      <c r="G100" t="s">
        <v>317</v>
      </c>
      <c r="H100" t="s">
        <v>493</v>
      </c>
      <c r="I100" t="s">
        <v>149</v>
      </c>
      <c r="J100"/>
      <c r="K100" s="77">
        <v>4.07</v>
      </c>
      <c r="L100" t="s">
        <v>102</v>
      </c>
      <c r="M100" s="78">
        <v>2E-3</v>
      </c>
      <c r="N100" s="78">
        <v>3.6999999999999998E-2</v>
      </c>
      <c r="O100" s="77">
        <v>8.44</v>
      </c>
      <c r="P100" s="77">
        <v>4728999</v>
      </c>
      <c r="Q100" s="77">
        <v>0</v>
      </c>
      <c r="R100" s="77">
        <v>399.12751559999998</v>
      </c>
      <c r="S100" s="78">
        <v>6.9999999999999999E-4</v>
      </c>
      <c r="T100" s="78">
        <f t="shared" si="4"/>
        <v>3.782256590742974E-3</v>
      </c>
      <c r="U100" s="78">
        <f>R100/'סכום נכסי הקרן'!$C$42</f>
        <v>9.2063678239353718E-4</v>
      </c>
    </row>
    <row r="101" spans="2:21">
      <c r="B101" t="s">
        <v>524</v>
      </c>
      <c r="C101" t="s">
        <v>525</v>
      </c>
      <c r="D101" t="s">
        <v>100</v>
      </c>
      <c r="E101" t="s">
        <v>123</v>
      </c>
      <c r="F101" t="s">
        <v>519</v>
      </c>
      <c r="G101" t="s">
        <v>317</v>
      </c>
      <c r="H101" t="s">
        <v>493</v>
      </c>
      <c r="I101" t="s">
        <v>149</v>
      </c>
      <c r="J101"/>
      <c r="K101" s="77">
        <v>4.7300000000000004</v>
      </c>
      <c r="L101" t="s">
        <v>102</v>
      </c>
      <c r="M101" s="78">
        <v>3.1699999999999999E-2</v>
      </c>
      <c r="N101" s="78">
        <v>3.5099999999999999E-2</v>
      </c>
      <c r="O101" s="77">
        <v>11.45</v>
      </c>
      <c r="P101" s="77">
        <v>5221114</v>
      </c>
      <c r="Q101" s="77">
        <v>0</v>
      </c>
      <c r="R101" s="77">
        <v>597.81755299999998</v>
      </c>
      <c r="S101" s="78">
        <v>6.9999999999999999E-4</v>
      </c>
      <c r="T101" s="78">
        <f t="shared" si="4"/>
        <v>5.6651052396050018E-3</v>
      </c>
      <c r="U101" s="78">
        <f>R101/'סכום נכסי הקרן'!$C$42</f>
        <v>1.3789398298559648E-3</v>
      </c>
    </row>
    <row r="102" spans="2:21">
      <c r="B102" t="s">
        <v>526</v>
      </c>
      <c r="C102" t="s">
        <v>527</v>
      </c>
      <c r="D102" t="s">
        <v>100</v>
      </c>
      <c r="E102" t="s">
        <v>123</v>
      </c>
      <c r="F102" t="s">
        <v>528</v>
      </c>
      <c r="G102" t="s">
        <v>447</v>
      </c>
      <c r="H102" t="s">
        <v>481</v>
      </c>
      <c r="I102" t="s">
        <v>206</v>
      </c>
      <c r="J102"/>
      <c r="K102" s="77">
        <v>0.67</v>
      </c>
      <c r="L102" t="s">
        <v>102</v>
      </c>
      <c r="M102" s="78">
        <v>3.85E-2</v>
      </c>
      <c r="N102" s="78">
        <v>2.4899999999999999E-2</v>
      </c>
      <c r="O102" s="77">
        <v>166546.57999999999</v>
      </c>
      <c r="P102" s="77">
        <v>117.44</v>
      </c>
      <c r="Q102" s="77">
        <v>0</v>
      </c>
      <c r="R102" s="77">
        <v>195.592303552</v>
      </c>
      <c r="S102" s="78">
        <v>6.9999999999999999E-4</v>
      </c>
      <c r="T102" s="78">
        <f t="shared" si="4"/>
        <v>1.8534935585587387E-3</v>
      </c>
      <c r="U102" s="78">
        <f>R102/'סכום נכסי הקרן'!$C$42</f>
        <v>4.5115774273883039E-4</v>
      </c>
    </row>
    <row r="103" spans="2:21">
      <c r="B103" t="s">
        <v>529</v>
      </c>
      <c r="C103" t="s">
        <v>530</v>
      </c>
      <c r="D103" t="s">
        <v>100</v>
      </c>
      <c r="E103" t="s">
        <v>123</v>
      </c>
      <c r="F103" t="s">
        <v>450</v>
      </c>
      <c r="G103" t="s">
        <v>332</v>
      </c>
      <c r="H103" t="s">
        <v>493</v>
      </c>
      <c r="I103" t="s">
        <v>149</v>
      </c>
      <c r="J103"/>
      <c r="K103" s="77">
        <v>4.1399999999999997</v>
      </c>
      <c r="L103" t="s">
        <v>102</v>
      </c>
      <c r="M103" s="78">
        <v>2.4E-2</v>
      </c>
      <c r="N103" s="78">
        <v>3.1199999999999999E-2</v>
      </c>
      <c r="O103" s="77">
        <v>518074.41</v>
      </c>
      <c r="P103" s="77">
        <v>109.47</v>
      </c>
      <c r="Q103" s="77">
        <v>0</v>
      </c>
      <c r="R103" s="77">
        <v>567.13605662700002</v>
      </c>
      <c r="S103" s="78">
        <v>5.0000000000000001E-4</v>
      </c>
      <c r="T103" s="78">
        <f t="shared" si="4"/>
        <v>5.3743578284770385E-3</v>
      </c>
      <c r="U103" s="78">
        <f>R103/'סכום נכסי הקרן'!$C$42</f>
        <v>1.3081691788839431E-3</v>
      </c>
    </row>
    <row r="104" spans="2:21">
      <c r="B104" t="s">
        <v>531</v>
      </c>
      <c r="C104" t="s">
        <v>532</v>
      </c>
      <c r="D104" t="s">
        <v>100</v>
      </c>
      <c r="E104" t="s">
        <v>123</v>
      </c>
      <c r="F104" t="s">
        <v>450</v>
      </c>
      <c r="G104" t="s">
        <v>332</v>
      </c>
      <c r="H104" t="s">
        <v>493</v>
      </c>
      <c r="I104" t="s">
        <v>149</v>
      </c>
      <c r="J104"/>
      <c r="K104" s="77">
        <v>0.26</v>
      </c>
      <c r="L104" t="s">
        <v>102</v>
      </c>
      <c r="M104" s="78">
        <v>3.4799999999999998E-2</v>
      </c>
      <c r="N104" s="78">
        <v>4.1500000000000002E-2</v>
      </c>
      <c r="O104" s="77">
        <v>3036.72</v>
      </c>
      <c r="P104" s="77">
        <v>111.52</v>
      </c>
      <c r="Q104" s="77">
        <v>0</v>
      </c>
      <c r="R104" s="77">
        <v>3.3865501440000001</v>
      </c>
      <c r="S104" s="78">
        <v>0</v>
      </c>
      <c r="T104" s="78">
        <f t="shared" si="4"/>
        <v>3.2092003435970499E-5</v>
      </c>
      <c r="U104" s="78">
        <f>R104/'סכום נכסי הקרן'!$C$42</f>
        <v>7.8114950889808562E-6</v>
      </c>
    </row>
    <row r="105" spans="2:21">
      <c r="B105" t="s">
        <v>533</v>
      </c>
      <c r="C105" t="s">
        <v>534</v>
      </c>
      <c r="D105" t="s">
        <v>100</v>
      </c>
      <c r="E105" t="s">
        <v>123</v>
      </c>
      <c r="F105" t="s">
        <v>450</v>
      </c>
      <c r="G105" t="s">
        <v>332</v>
      </c>
      <c r="H105" t="s">
        <v>493</v>
      </c>
      <c r="I105" t="s">
        <v>149</v>
      </c>
      <c r="J105"/>
      <c r="K105" s="77">
        <v>6.3</v>
      </c>
      <c r="L105" t="s">
        <v>102</v>
      </c>
      <c r="M105" s="78">
        <v>1.4999999999999999E-2</v>
      </c>
      <c r="N105" s="78">
        <v>3.3399999999999999E-2</v>
      </c>
      <c r="O105" s="77">
        <v>312138.71999999997</v>
      </c>
      <c r="P105" s="77">
        <v>95.95</v>
      </c>
      <c r="Q105" s="77">
        <v>2.5150899999999998</v>
      </c>
      <c r="R105" s="77">
        <v>302.01219184000001</v>
      </c>
      <c r="S105" s="78">
        <v>1.1999999999999999E-3</v>
      </c>
      <c r="T105" s="78">
        <f t="shared" si="4"/>
        <v>2.8619615496926955E-3</v>
      </c>
      <c r="U105" s="78">
        <f>R105/'סכום נכסי הקרן'!$C$42</f>
        <v>6.9662832471276831E-4</v>
      </c>
    </row>
    <row r="106" spans="2:21">
      <c r="B106" t="s">
        <v>535</v>
      </c>
      <c r="C106" t="s">
        <v>536</v>
      </c>
      <c r="D106" t="s">
        <v>100</v>
      </c>
      <c r="E106" t="s">
        <v>123</v>
      </c>
      <c r="F106" t="s">
        <v>537</v>
      </c>
      <c r="G106" t="s">
        <v>447</v>
      </c>
      <c r="H106" t="s">
        <v>493</v>
      </c>
      <c r="I106" t="s">
        <v>149</v>
      </c>
      <c r="J106"/>
      <c r="K106" s="77">
        <v>1.81</v>
      </c>
      <c r="L106" t="s">
        <v>102</v>
      </c>
      <c r="M106" s="78">
        <v>2.4799999999999999E-2</v>
      </c>
      <c r="N106" s="78">
        <v>2.8899999999999999E-2</v>
      </c>
      <c r="O106" s="77">
        <v>213475.92</v>
      </c>
      <c r="P106" s="77">
        <v>111.24</v>
      </c>
      <c r="Q106" s="77">
        <v>0</v>
      </c>
      <c r="R106" s="77">
        <v>237.47061340799999</v>
      </c>
      <c r="S106" s="78">
        <v>5.0000000000000001E-4</v>
      </c>
      <c r="T106" s="78">
        <f t="shared" si="4"/>
        <v>2.2503454599464975E-3</v>
      </c>
      <c r="U106" s="78">
        <f>R106/'סכום נכסי הקרן'!$C$42</f>
        <v>5.4775522332081651E-4</v>
      </c>
    </row>
    <row r="107" spans="2:21">
      <c r="B107" t="s">
        <v>538</v>
      </c>
      <c r="C107" t="s">
        <v>539</v>
      </c>
      <c r="D107" t="s">
        <v>100</v>
      </c>
      <c r="E107" t="s">
        <v>123</v>
      </c>
      <c r="F107" t="s">
        <v>321</v>
      </c>
      <c r="G107" t="s">
        <v>317</v>
      </c>
      <c r="H107" t="s">
        <v>493</v>
      </c>
      <c r="I107" t="s">
        <v>149</v>
      </c>
      <c r="J107"/>
      <c r="K107" s="77">
        <v>7.0000000000000007E-2</v>
      </c>
      <c r="L107" t="s">
        <v>102</v>
      </c>
      <c r="M107" s="78">
        <v>1.8200000000000001E-2</v>
      </c>
      <c r="N107" s="78">
        <v>8.7999999999999995E-2</v>
      </c>
      <c r="O107" s="77">
        <v>5.78</v>
      </c>
      <c r="P107" s="77">
        <v>5620000</v>
      </c>
      <c r="Q107" s="77">
        <v>0</v>
      </c>
      <c r="R107" s="77">
        <v>324.83600000000001</v>
      </c>
      <c r="S107" s="78">
        <v>4.0000000000000002E-4</v>
      </c>
      <c r="T107" s="78">
        <f t="shared" si="4"/>
        <v>3.0782470611269096E-3</v>
      </c>
      <c r="U107" s="78">
        <f>R107/'סכום נכסי הקרן'!$C$42</f>
        <v>7.4927424984975674E-4</v>
      </c>
    </row>
    <row r="108" spans="2:21">
      <c r="B108" t="s">
        <v>540</v>
      </c>
      <c r="C108" t="s">
        <v>541</v>
      </c>
      <c r="D108" t="s">
        <v>100</v>
      </c>
      <c r="E108" t="s">
        <v>123</v>
      </c>
      <c r="F108" t="s">
        <v>321</v>
      </c>
      <c r="G108" t="s">
        <v>317</v>
      </c>
      <c r="H108" t="s">
        <v>493</v>
      </c>
      <c r="I108" t="s">
        <v>149</v>
      </c>
      <c r="J108"/>
      <c r="K108" s="77">
        <v>1.22</v>
      </c>
      <c r="L108" t="s">
        <v>102</v>
      </c>
      <c r="M108" s="78">
        <v>1.9E-2</v>
      </c>
      <c r="N108" s="78">
        <v>3.5700000000000003E-2</v>
      </c>
      <c r="O108" s="77">
        <v>9.2899999999999991</v>
      </c>
      <c r="P108" s="77">
        <v>5452500</v>
      </c>
      <c r="Q108" s="77">
        <v>0</v>
      </c>
      <c r="R108" s="77">
        <v>506.53724999999997</v>
      </c>
      <c r="S108" s="78">
        <v>4.0000000000000002E-4</v>
      </c>
      <c r="T108" s="78">
        <f t="shared" si="4"/>
        <v>4.8001046717845519E-3</v>
      </c>
      <c r="U108" s="78">
        <f>R108/'סכום נכסי הקרן'!$C$42</f>
        <v>1.1683905663618214E-3</v>
      </c>
    </row>
    <row r="109" spans="2:21">
      <c r="B109" t="s">
        <v>542</v>
      </c>
      <c r="C109" t="s">
        <v>543</v>
      </c>
      <c r="D109" t="s">
        <v>100</v>
      </c>
      <c r="E109" t="s">
        <v>123</v>
      </c>
      <c r="F109" t="s">
        <v>321</v>
      </c>
      <c r="G109" t="s">
        <v>317</v>
      </c>
      <c r="H109" t="s">
        <v>493</v>
      </c>
      <c r="I109" t="s">
        <v>149</v>
      </c>
      <c r="J109"/>
      <c r="K109" s="77">
        <v>4.3899999999999997</v>
      </c>
      <c r="L109" t="s">
        <v>102</v>
      </c>
      <c r="M109" s="78">
        <v>3.3099999999999997E-2</v>
      </c>
      <c r="N109" s="78">
        <v>3.5299999999999998E-2</v>
      </c>
      <c r="O109" s="77">
        <v>8.7100000000000009</v>
      </c>
      <c r="P109" s="77">
        <v>5170870</v>
      </c>
      <c r="Q109" s="77">
        <v>0</v>
      </c>
      <c r="R109" s="77">
        <v>450.38277699999998</v>
      </c>
      <c r="S109" s="78">
        <v>5.9999999999999995E-4</v>
      </c>
      <c r="T109" s="78">
        <f t="shared" si="4"/>
        <v>4.2679674041129255E-3</v>
      </c>
      <c r="U109" s="78">
        <f>R109/'סכום נכסי הקרן'!$C$42</f>
        <v>1.0388633568382975E-3</v>
      </c>
    </row>
    <row r="110" spans="2:21">
      <c r="B110" t="s">
        <v>544</v>
      </c>
      <c r="C110" t="s">
        <v>545</v>
      </c>
      <c r="D110" t="s">
        <v>100</v>
      </c>
      <c r="E110" t="s">
        <v>123</v>
      </c>
      <c r="F110" t="s">
        <v>321</v>
      </c>
      <c r="G110" t="s">
        <v>317</v>
      </c>
      <c r="H110" t="s">
        <v>493</v>
      </c>
      <c r="I110" t="s">
        <v>149</v>
      </c>
      <c r="J110"/>
      <c r="K110" s="77">
        <v>2.68</v>
      </c>
      <c r="L110" t="s">
        <v>102</v>
      </c>
      <c r="M110" s="78">
        <v>1.89E-2</v>
      </c>
      <c r="N110" s="78">
        <v>3.3399999999999999E-2</v>
      </c>
      <c r="O110" s="77">
        <v>5.75</v>
      </c>
      <c r="P110" s="77">
        <v>5395000</v>
      </c>
      <c r="Q110" s="77">
        <v>0</v>
      </c>
      <c r="R110" s="77">
        <v>310.21249999999998</v>
      </c>
      <c r="S110" s="78">
        <v>6.9999999999999999E-4</v>
      </c>
      <c r="T110" s="78">
        <f t="shared" si="4"/>
        <v>2.9396702226656877E-3</v>
      </c>
      <c r="U110" s="78">
        <f>R110/'סכום נכסי הקרן'!$C$42</f>
        <v>7.1554334566217306E-4</v>
      </c>
    </row>
    <row r="111" spans="2:21">
      <c r="B111" t="s">
        <v>546</v>
      </c>
      <c r="C111" t="s">
        <v>547</v>
      </c>
      <c r="D111" t="s">
        <v>100</v>
      </c>
      <c r="E111" t="s">
        <v>123</v>
      </c>
      <c r="F111" t="s">
        <v>548</v>
      </c>
      <c r="G111" t="s">
        <v>332</v>
      </c>
      <c r="H111" t="s">
        <v>493</v>
      </c>
      <c r="I111" t="s">
        <v>149</v>
      </c>
      <c r="J111"/>
      <c r="K111" s="77">
        <v>0.78</v>
      </c>
      <c r="L111" t="s">
        <v>102</v>
      </c>
      <c r="M111" s="78">
        <v>2.75E-2</v>
      </c>
      <c r="N111" s="78">
        <v>3.1699999999999999E-2</v>
      </c>
      <c r="O111" s="77">
        <v>47578.94</v>
      </c>
      <c r="P111" s="77">
        <v>112.87</v>
      </c>
      <c r="Q111" s="77">
        <v>0</v>
      </c>
      <c r="R111" s="77">
        <v>53.702349578000003</v>
      </c>
      <c r="S111" s="78">
        <v>2.0000000000000001E-4</v>
      </c>
      <c r="T111" s="78">
        <f t="shared" si="4"/>
        <v>5.0890018275095256E-4</v>
      </c>
      <c r="U111" s="78">
        <f>R111/'סכום נכסי הקרן'!$C$42</f>
        <v>1.2387108477885872E-4</v>
      </c>
    </row>
    <row r="112" spans="2:21">
      <c r="B112" t="s">
        <v>549</v>
      </c>
      <c r="C112" t="s">
        <v>550</v>
      </c>
      <c r="D112" t="s">
        <v>100</v>
      </c>
      <c r="E112" t="s">
        <v>123</v>
      </c>
      <c r="F112" t="s">
        <v>548</v>
      </c>
      <c r="G112" t="s">
        <v>332</v>
      </c>
      <c r="H112" t="s">
        <v>493</v>
      </c>
      <c r="I112" t="s">
        <v>149</v>
      </c>
      <c r="J112"/>
      <c r="K112" s="77">
        <v>3.85</v>
      </c>
      <c r="L112" t="s">
        <v>102</v>
      </c>
      <c r="M112" s="78">
        <v>1.9599999999999999E-2</v>
      </c>
      <c r="N112" s="78">
        <v>3.09E-2</v>
      </c>
      <c r="O112" s="77">
        <v>355024.96</v>
      </c>
      <c r="P112" s="77">
        <v>108.21</v>
      </c>
      <c r="Q112" s="77">
        <v>0</v>
      </c>
      <c r="R112" s="77">
        <v>384.17250921599998</v>
      </c>
      <c r="S112" s="78">
        <v>2.9999999999999997E-4</v>
      </c>
      <c r="T112" s="78">
        <f t="shared" si="4"/>
        <v>3.6405382945852755E-3</v>
      </c>
      <c r="U112" s="78">
        <f>R112/'סכום נכסי הקרן'!$C$42</f>
        <v>8.8614121789369756E-4</v>
      </c>
    </row>
    <row r="113" spans="2:21">
      <c r="B113" t="s">
        <v>551</v>
      </c>
      <c r="C113" t="s">
        <v>552</v>
      </c>
      <c r="D113" t="s">
        <v>100</v>
      </c>
      <c r="E113" t="s">
        <v>123</v>
      </c>
      <c r="F113" t="s">
        <v>548</v>
      </c>
      <c r="G113" t="s">
        <v>332</v>
      </c>
      <c r="H113" t="s">
        <v>493</v>
      </c>
      <c r="I113" t="s">
        <v>149</v>
      </c>
      <c r="J113"/>
      <c r="K113" s="77">
        <v>6.08</v>
      </c>
      <c r="L113" t="s">
        <v>102</v>
      </c>
      <c r="M113" s="78">
        <v>1.5800000000000002E-2</v>
      </c>
      <c r="N113" s="78">
        <v>3.3000000000000002E-2</v>
      </c>
      <c r="O113" s="77">
        <v>814962.83</v>
      </c>
      <c r="P113" s="77">
        <v>100.66</v>
      </c>
      <c r="Q113" s="77">
        <v>0</v>
      </c>
      <c r="R113" s="77">
        <v>820.341584678</v>
      </c>
      <c r="S113" s="78">
        <v>6.9999999999999999E-4</v>
      </c>
      <c r="T113" s="78">
        <f t="shared" si="4"/>
        <v>7.7738122380377958E-3</v>
      </c>
      <c r="U113" s="78">
        <f>R113/'סכום נכסי הקרן'!$C$42</f>
        <v>1.8922189211792078E-3</v>
      </c>
    </row>
    <row r="114" spans="2:21">
      <c r="B114" t="s">
        <v>553</v>
      </c>
      <c r="C114" t="s">
        <v>554</v>
      </c>
      <c r="D114" t="s">
        <v>100</v>
      </c>
      <c r="E114" t="s">
        <v>123</v>
      </c>
      <c r="F114" t="s">
        <v>555</v>
      </c>
      <c r="G114" t="s">
        <v>447</v>
      </c>
      <c r="H114" t="s">
        <v>493</v>
      </c>
      <c r="I114" t="s">
        <v>149</v>
      </c>
      <c r="J114"/>
      <c r="K114" s="77">
        <v>2.98</v>
      </c>
      <c r="L114" t="s">
        <v>102</v>
      </c>
      <c r="M114" s="78">
        <v>2.2499999999999999E-2</v>
      </c>
      <c r="N114" s="78">
        <v>2.5100000000000001E-2</v>
      </c>
      <c r="O114" s="77">
        <v>112357.82</v>
      </c>
      <c r="P114" s="77">
        <v>113.07</v>
      </c>
      <c r="Q114" s="77">
        <v>0</v>
      </c>
      <c r="R114" s="77">
        <v>127.042987074</v>
      </c>
      <c r="S114" s="78">
        <v>2.9999999999999997E-4</v>
      </c>
      <c r="T114" s="78">
        <f t="shared" si="4"/>
        <v>1.2038988954343867E-3</v>
      </c>
      <c r="U114" s="78">
        <f>R114/'סכום נכסי הקרן'!$C$42</f>
        <v>2.9304029983913014E-4</v>
      </c>
    </row>
    <row r="115" spans="2:21">
      <c r="B115" t="s">
        <v>556</v>
      </c>
      <c r="C115" t="s">
        <v>557</v>
      </c>
      <c r="D115" t="s">
        <v>100</v>
      </c>
      <c r="E115" t="s">
        <v>123</v>
      </c>
      <c r="F115" t="s">
        <v>558</v>
      </c>
      <c r="G115" t="s">
        <v>112</v>
      </c>
      <c r="H115" t="s">
        <v>559</v>
      </c>
      <c r="I115" t="s">
        <v>206</v>
      </c>
      <c r="J115"/>
      <c r="K115" s="77">
        <v>4.43</v>
      </c>
      <c r="L115" t="s">
        <v>102</v>
      </c>
      <c r="M115" s="78">
        <v>7.4999999999999997E-3</v>
      </c>
      <c r="N115" s="78">
        <v>4.1300000000000003E-2</v>
      </c>
      <c r="O115" s="77">
        <v>149952.42000000001</v>
      </c>
      <c r="P115" s="77">
        <v>94.79</v>
      </c>
      <c r="Q115" s="77">
        <v>0</v>
      </c>
      <c r="R115" s="77">
        <v>142.139898918</v>
      </c>
      <c r="S115" s="78">
        <v>2.9999999999999997E-4</v>
      </c>
      <c r="T115" s="78">
        <f t="shared" si="4"/>
        <v>1.3469619319078226E-3</v>
      </c>
      <c r="U115" s="78">
        <f>R115/'סכום נכסי הקרן'!$C$42</f>
        <v>3.2786318676348897E-4</v>
      </c>
    </row>
    <row r="116" spans="2:21">
      <c r="B116" t="s">
        <v>560</v>
      </c>
      <c r="C116" t="s">
        <v>561</v>
      </c>
      <c r="D116" t="s">
        <v>100</v>
      </c>
      <c r="E116" t="s">
        <v>123</v>
      </c>
      <c r="F116" t="s">
        <v>558</v>
      </c>
      <c r="G116" t="s">
        <v>112</v>
      </c>
      <c r="H116" t="s">
        <v>559</v>
      </c>
      <c r="I116" t="s">
        <v>206</v>
      </c>
      <c r="J116"/>
      <c r="K116" s="77">
        <v>5.1100000000000003</v>
      </c>
      <c r="L116" t="s">
        <v>102</v>
      </c>
      <c r="M116" s="78">
        <v>7.4999999999999997E-3</v>
      </c>
      <c r="N116" s="78">
        <v>4.2799999999999998E-2</v>
      </c>
      <c r="O116" s="77">
        <v>828903.25</v>
      </c>
      <c r="P116" s="77">
        <v>90.28</v>
      </c>
      <c r="Q116" s="77">
        <v>3.3622299999999998</v>
      </c>
      <c r="R116" s="77">
        <v>751.69608410000001</v>
      </c>
      <c r="S116" s="78">
        <v>1E-3</v>
      </c>
      <c r="T116" s="78">
        <f t="shared" si="4"/>
        <v>7.1233061044386438E-3</v>
      </c>
      <c r="U116" s="78">
        <f>R116/'סכום נכסי הקרן'!$C$42</f>
        <v>1.7338796178041447E-3</v>
      </c>
    </row>
    <row r="117" spans="2:21">
      <c r="B117" t="s">
        <v>562</v>
      </c>
      <c r="C117" t="s">
        <v>563</v>
      </c>
      <c r="D117" t="s">
        <v>100</v>
      </c>
      <c r="E117" t="s">
        <v>123</v>
      </c>
      <c r="F117" t="s">
        <v>564</v>
      </c>
      <c r="G117" t="s">
        <v>565</v>
      </c>
      <c r="H117" t="s">
        <v>566</v>
      </c>
      <c r="I117" t="s">
        <v>149</v>
      </c>
      <c r="J117"/>
      <c r="K117" s="77">
        <v>4.1500000000000004</v>
      </c>
      <c r="L117" t="s">
        <v>102</v>
      </c>
      <c r="M117" s="78">
        <v>0.04</v>
      </c>
      <c r="N117" s="78">
        <v>5.9499999999999997E-2</v>
      </c>
      <c r="O117" s="77">
        <v>441704.96000000002</v>
      </c>
      <c r="P117" s="77">
        <v>93.48</v>
      </c>
      <c r="Q117" s="77">
        <v>0</v>
      </c>
      <c r="R117" s="77">
        <v>412.905796608</v>
      </c>
      <c r="S117" s="78">
        <v>1E-3</v>
      </c>
      <c r="T117" s="78">
        <f t="shared" si="4"/>
        <v>3.9128238709097559E-3</v>
      </c>
      <c r="U117" s="78">
        <f>R117/'סכום נכסי הקרן'!$C$42</f>
        <v>9.5241808485535908E-4</v>
      </c>
    </row>
    <row r="118" spans="2:21">
      <c r="B118" t="s">
        <v>567</v>
      </c>
      <c r="C118" t="s">
        <v>568</v>
      </c>
      <c r="D118" t="s">
        <v>100</v>
      </c>
      <c r="E118" t="s">
        <v>123</v>
      </c>
      <c r="F118" t="s">
        <v>480</v>
      </c>
      <c r="G118" t="s">
        <v>332</v>
      </c>
      <c r="H118" t="s">
        <v>559</v>
      </c>
      <c r="I118" t="s">
        <v>206</v>
      </c>
      <c r="J118"/>
      <c r="K118" s="77">
        <v>1.71</v>
      </c>
      <c r="L118" t="s">
        <v>102</v>
      </c>
      <c r="M118" s="78">
        <v>2.0500000000000001E-2</v>
      </c>
      <c r="N118" s="78">
        <v>3.78E-2</v>
      </c>
      <c r="O118" s="77">
        <v>41141.279999999999</v>
      </c>
      <c r="P118" s="77">
        <v>110.12</v>
      </c>
      <c r="Q118" s="77">
        <v>0</v>
      </c>
      <c r="R118" s="77">
        <v>45.304777536000003</v>
      </c>
      <c r="S118" s="78">
        <v>1E-4</v>
      </c>
      <c r="T118" s="78">
        <f t="shared" si="4"/>
        <v>4.2932217582164673E-4</v>
      </c>
      <c r="U118" s="78">
        <f>R118/'סכום נכסי הקרן'!$C$42</f>
        <v>1.0450105038510667E-4</v>
      </c>
    </row>
    <row r="119" spans="2:21">
      <c r="B119" t="s">
        <v>569</v>
      </c>
      <c r="C119" t="s">
        <v>570</v>
      </c>
      <c r="D119" t="s">
        <v>100</v>
      </c>
      <c r="E119" t="s">
        <v>123</v>
      </c>
      <c r="F119" t="s">
        <v>480</v>
      </c>
      <c r="G119" t="s">
        <v>332</v>
      </c>
      <c r="H119" t="s">
        <v>559</v>
      </c>
      <c r="I119" t="s">
        <v>206</v>
      </c>
      <c r="J119"/>
      <c r="K119" s="77">
        <v>2.5499999999999998</v>
      </c>
      <c r="L119" t="s">
        <v>102</v>
      </c>
      <c r="M119" s="78">
        <v>2.0500000000000001E-2</v>
      </c>
      <c r="N119" s="78">
        <v>3.61E-2</v>
      </c>
      <c r="O119" s="77">
        <v>231726.15</v>
      </c>
      <c r="P119" s="77">
        <v>108.46</v>
      </c>
      <c r="Q119" s="77">
        <v>0</v>
      </c>
      <c r="R119" s="77">
        <v>251.33018229000001</v>
      </c>
      <c r="S119" s="78">
        <v>2.9999999999999997E-4</v>
      </c>
      <c r="T119" s="78">
        <f t="shared" si="4"/>
        <v>2.3816830493131394E-3</v>
      </c>
      <c r="U119" s="78">
        <f>R119/'סכום נכסי הקרן'!$C$42</f>
        <v>5.7972402627769822E-4</v>
      </c>
    </row>
    <row r="120" spans="2:21">
      <c r="B120" t="s">
        <v>571</v>
      </c>
      <c r="C120" t="s">
        <v>572</v>
      </c>
      <c r="D120" t="s">
        <v>100</v>
      </c>
      <c r="E120" t="s">
        <v>123</v>
      </c>
      <c r="F120" t="s">
        <v>480</v>
      </c>
      <c r="G120" t="s">
        <v>332</v>
      </c>
      <c r="H120" t="s">
        <v>559</v>
      </c>
      <c r="I120" t="s">
        <v>206</v>
      </c>
      <c r="J120"/>
      <c r="K120" s="77">
        <v>5.27</v>
      </c>
      <c r="L120" t="s">
        <v>102</v>
      </c>
      <c r="M120" s="78">
        <v>8.3999999999999995E-3</v>
      </c>
      <c r="N120" s="78">
        <v>4.2700000000000002E-2</v>
      </c>
      <c r="O120" s="77">
        <v>584583.78</v>
      </c>
      <c r="P120" s="77">
        <v>93.32</v>
      </c>
      <c r="Q120" s="77">
        <v>0</v>
      </c>
      <c r="R120" s="77">
        <v>545.53358349600001</v>
      </c>
      <c r="S120" s="78">
        <v>8.9999999999999998E-4</v>
      </c>
      <c r="T120" s="78">
        <f t="shared" si="4"/>
        <v>5.1696460679930599E-3</v>
      </c>
      <c r="U120" s="78">
        <f>R120/'סכום נכסי הקרן'!$C$42</f>
        <v>1.2583404134449846E-3</v>
      </c>
    </row>
    <row r="121" spans="2:21">
      <c r="B121" t="s">
        <v>573</v>
      </c>
      <c r="C121" t="s">
        <v>574</v>
      </c>
      <c r="D121" t="s">
        <v>100</v>
      </c>
      <c r="E121" t="s">
        <v>123</v>
      </c>
      <c r="F121" t="s">
        <v>480</v>
      </c>
      <c r="G121" t="s">
        <v>332</v>
      </c>
      <c r="H121" t="s">
        <v>559</v>
      </c>
      <c r="I121" t="s">
        <v>206</v>
      </c>
      <c r="J121"/>
      <c r="K121" s="77">
        <v>6.26</v>
      </c>
      <c r="L121" t="s">
        <v>102</v>
      </c>
      <c r="M121" s="78">
        <v>5.0000000000000001E-3</v>
      </c>
      <c r="N121" s="78">
        <v>3.9899999999999998E-2</v>
      </c>
      <c r="O121" s="77">
        <v>78517.009999999995</v>
      </c>
      <c r="P121" s="77">
        <v>88.06</v>
      </c>
      <c r="Q121" s="77">
        <v>2.6155200000000001</v>
      </c>
      <c r="R121" s="77">
        <v>71.757599006000007</v>
      </c>
      <c r="S121" s="78">
        <v>4.0000000000000002E-4</v>
      </c>
      <c r="T121" s="78">
        <f t="shared" si="4"/>
        <v>6.7999734713437788E-4</v>
      </c>
      <c r="U121" s="78">
        <f>R121/'סכום נכסי הקרן'!$C$42</f>
        <v>1.6551774177197201E-4</v>
      </c>
    </row>
    <row r="122" spans="2:21">
      <c r="B122" t="s">
        <v>575</v>
      </c>
      <c r="C122" t="s">
        <v>576</v>
      </c>
      <c r="D122" t="s">
        <v>100</v>
      </c>
      <c r="E122" t="s">
        <v>123</v>
      </c>
      <c r="F122" t="s">
        <v>480</v>
      </c>
      <c r="G122" t="s">
        <v>332</v>
      </c>
      <c r="H122" t="s">
        <v>559</v>
      </c>
      <c r="I122" t="s">
        <v>206</v>
      </c>
      <c r="J122"/>
      <c r="K122" s="77">
        <v>6.15</v>
      </c>
      <c r="L122" t="s">
        <v>102</v>
      </c>
      <c r="M122" s="78">
        <v>9.7000000000000003E-3</v>
      </c>
      <c r="N122" s="78">
        <v>4.4600000000000001E-2</v>
      </c>
      <c r="O122" s="77">
        <v>213191.53</v>
      </c>
      <c r="P122" s="77">
        <v>88.66</v>
      </c>
      <c r="Q122" s="77">
        <v>7.6669499999999999</v>
      </c>
      <c r="R122" s="77">
        <v>196.68256049799999</v>
      </c>
      <c r="S122" s="78">
        <v>5.0000000000000001E-4</v>
      </c>
      <c r="T122" s="78">
        <f t="shared" si="4"/>
        <v>1.8638251727883734E-3</v>
      </c>
      <c r="U122" s="78">
        <f>R122/'סכום נכסי הקרן'!$C$42</f>
        <v>4.536725546911929E-4</v>
      </c>
    </row>
    <row r="123" spans="2:21">
      <c r="B123" t="s">
        <v>577</v>
      </c>
      <c r="C123" t="s">
        <v>578</v>
      </c>
      <c r="D123" t="s">
        <v>100</v>
      </c>
      <c r="E123" t="s">
        <v>123</v>
      </c>
      <c r="F123" t="s">
        <v>579</v>
      </c>
      <c r="G123" t="s">
        <v>132</v>
      </c>
      <c r="H123" t="s">
        <v>559</v>
      </c>
      <c r="I123" t="s">
        <v>206</v>
      </c>
      <c r="J123"/>
      <c r="K123" s="77">
        <v>0.77</v>
      </c>
      <c r="L123" t="s">
        <v>102</v>
      </c>
      <c r="M123" s="78">
        <v>1.9800000000000002E-2</v>
      </c>
      <c r="N123" s="78">
        <v>3.4599999999999999E-2</v>
      </c>
      <c r="O123" s="77">
        <v>92077.69</v>
      </c>
      <c r="P123" s="77">
        <v>110.65</v>
      </c>
      <c r="Q123" s="77">
        <v>0</v>
      </c>
      <c r="R123" s="77">
        <v>101.88396398499999</v>
      </c>
      <c r="S123" s="78">
        <v>5.9999999999999995E-4</v>
      </c>
      <c r="T123" s="78">
        <f t="shared" si="4"/>
        <v>9.6548416035410528E-4</v>
      </c>
      <c r="U123" s="78">
        <f>R123/'סכום נכסי הקרן'!$C$42</f>
        <v>2.3500791379828744E-4</v>
      </c>
    </row>
    <row r="124" spans="2:21">
      <c r="B124" t="s">
        <v>580</v>
      </c>
      <c r="C124" t="s">
        <v>581</v>
      </c>
      <c r="D124" t="s">
        <v>100</v>
      </c>
      <c r="E124" t="s">
        <v>123</v>
      </c>
      <c r="F124" t="s">
        <v>582</v>
      </c>
      <c r="G124" t="s">
        <v>341</v>
      </c>
      <c r="H124" t="s">
        <v>559</v>
      </c>
      <c r="I124" t="s">
        <v>206</v>
      </c>
      <c r="J124"/>
      <c r="K124" s="77">
        <v>2.5499999999999998</v>
      </c>
      <c r="L124" t="s">
        <v>102</v>
      </c>
      <c r="M124" s="78">
        <v>1.9400000000000001E-2</v>
      </c>
      <c r="N124" s="78">
        <v>2.9499999999999998E-2</v>
      </c>
      <c r="O124" s="77">
        <v>8250.7199999999993</v>
      </c>
      <c r="P124" s="77">
        <v>109.99</v>
      </c>
      <c r="Q124" s="77">
        <v>0</v>
      </c>
      <c r="R124" s="77">
        <v>9.0749669280000003</v>
      </c>
      <c r="S124" s="78">
        <v>0</v>
      </c>
      <c r="T124" s="78">
        <f t="shared" si="4"/>
        <v>8.5997211749744173E-5</v>
      </c>
      <c r="U124" s="78">
        <f>R124/'סכום נכסי הקרן'!$C$42</f>
        <v>2.0932529145133393E-5</v>
      </c>
    </row>
    <row r="125" spans="2:21">
      <c r="B125" t="s">
        <v>583</v>
      </c>
      <c r="C125" t="s">
        <v>584</v>
      </c>
      <c r="D125" t="s">
        <v>100</v>
      </c>
      <c r="E125" t="s">
        <v>123</v>
      </c>
      <c r="F125" t="s">
        <v>582</v>
      </c>
      <c r="G125" t="s">
        <v>341</v>
      </c>
      <c r="H125" t="s">
        <v>559</v>
      </c>
      <c r="I125" t="s">
        <v>206</v>
      </c>
      <c r="J125"/>
      <c r="K125" s="77">
        <v>3.52</v>
      </c>
      <c r="L125" t="s">
        <v>102</v>
      </c>
      <c r="M125" s="78">
        <v>1.23E-2</v>
      </c>
      <c r="N125" s="78">
        <v>2.9100000000000001E-2</v>
      </c>
      <c r="O125" s="77">
        <v>568158.89</v>
      </c>
      <c r="P125" s="77">
        <v>105.97</v>
      </c>
      <c r="Q125" s="77">
        <v>0</v>
      </c>
      <c r="R125" s="77">
        <v>602.07797573300002</v>
      </c>
      <c r="S125" s="78">
        <v>4.0000000000000002E-4</v>
      </c>
      <c r="T125" s="78">
        <f t="shared" si="4"/>
        <v>5.7054783317407745E-3</v>
      </c>
      <c r="U125" s="78">
        <f>R125/'סכום נכסי הקרן'!$C$42</f>
        <v>1.3887670197219632E-3</v>
      </c>
    </row>
    <row r="126" spans="2:21">
      <c r="B126" t="s">
        <v>585</v>
      </c>
      <c r="C126" t="s">
        <v>586</v>
      </c>
      <c r="D126" t="s">
        <v>100</v>
      </c>
      <c r="E126" t="s">
        <v>123</v>
      </c>
      <c r="F126" t="s">
        <v>587</v>
      </c>
      <c r="G126" t="s">
        <v>127</v>
      </c>
      <c r="H126" t="s">
        <v>559</v>
      </c>
      <c r="I126" t="s">
        <v>206</v>
      </c>
      <c r="J126"/>
      <c r="K126" s="77">
        <v>1.64</v>
      </c>
      <c r="L126" t="s">
        <v>102</v>
      </c>
      <c r="M126" s="78">
        <v>1.8499999999999999E-2</v>
      </c>
      <c r="N126" s="78">
        <v>3.9800000000000002E-2</v>
      </c>
      <c r="O126" s="77">
        <v>53884.29</v>
      </c>
      <c r="P126" s="77">
        <v>106.38</v>
      </c>
      <c r="Q126" s="77">
        <v>0</v>
      </c>
      <c r="R126" s="77">
        <v>57.322107701999997</v>
      </c>
      <c r="S126" s="78">
        <v>1E-4</v>
      </c>
      <c r="T126" s="78">
        <f t="shared" si="4"/>
        <v>5.4320213760568922E-4</v>
      </c>
      <c r="U126" s="78">
        <f>R126/'סכום נכסי הקרן'!$C$42</f>
        <v>1.3222050280210017E-4</v>
      </c>
    </row>
    <row r="127" spans="2:21">
      <c r="B127" t="s">
        <v>588</v>
      </c>
      <c r="C127" t="s">
        <v>589</v>
      </c>
      <c r="D127" t="s">
        <v>100</v>
      </c>
      <c r="E127" t="s">
        <v>123</v>
      </c>
      <c r="F127" t="s">
        <v>587</v>
      </c>
      <c r="G127" t="s">
        <v>127</v>
      </c>
      <c r="H127" t="s">
        <v>559</v>
      </c>
      <c r="I127" t="s">
        <v>206</v>
      </c>
      <c r="J127"/>
      <c r="K127" s="77">
        <v>2.25</v>
      </c>
      <c r="L127" t="s">
        <v>102</v>
      </c>
      <c r="M127" s="78">
        <v>3.2000000000000001E-2</v>
      </c>
      <c r="N127" s="78">
        <v>4.24E-2</v>
      </c>
      <c r="O127" s="77">
        <v>701297.29</v>
      </c>
      <c r="P127" s="77">
        <v>101.36</v>
      </c>
      <c r="Q127" s="77">
        <v>0</v>
      </c>
      <c r="R127" s="77">
        <v>710.83493314400005</v>
      </c>
      <c r="S127" s="78">
        <v>1.9E-3</v>
      </c>
      <c r="T127" s="78">
        <f t="shared" si="4"/>
        <v>6.7360931174403746E-3</v>
      </c>
      <c r="U127" s="78">
        <f>R127/'סכום נכסי הקרן'!$C$42</f>
        <v>1.6396283395266307E-3</v>
      </c>
    </row>
    <row r="128" spans="2:21">
      <c r="B128" t="s">
        <v>590</v>
      </c>
      <c r="C128" t="s">
        <v>591</v>
      </c>
      <c r="D128" t="s">
        <v>100</v>
      </c>
      <c r="E128" t="s">
        <v>123</v>
      </c>
      <c r="F128" t="s">
        <v>592</v>
      </c>
      <c r="G128" t="s">
        <v>127</v>
      </c>
      <c r="H128" t="s">
        <v>559</v>
      </c>
      <c r="I128" t="s">
        <v>206</v>
      </c>
      <c r="J128"/>
      <c r="K128" s="77">
        <v>0.5</v>
      </c>
      <c r="L128" t="s">
        <v>102</v>
      </c>
      <c r="M128" s="78">
        <v>3.15E-2</v>
      </c>
      <c r="N128" s="78">
        <v>4.0399999999999998E-2</v>
      </c>
      <c r="O128" s="77">
        <v>178895.46</v>
      </c>
      <c r="P128" s="77">
        <v>110.56</v>
      </c>
      <c r="Q128" s="77">
        <v>3.1300400000000002</v>
      </c>
      <c r="R128" s="77">
        <v>200.916860576</v>
      </c>
      <c r="S128" s="78">
        <v>1.2999999999999999E-3</v>
      </c>
      <c r="T128" s="78">
        <f t="shared" si="4"/>
        <v>1.9039507185130869E-3</v>
      </c>
      <c r="U128" s="78">
        <f>R128/'סכום נכסי הקרן'!$C$42</f>
        <v>4.6343948943543994E-4</v>
      </c>
    </row>
    <row r="129" spans="2:21">
      <c r="B129" t="s">
        <v>593</v>
      </c>
      <c r="C129" t="s">
        <v>594</v>
      </c>
      <c r="D129" t="s">
        <v>100</v>
      </c>
      <c r="E129" t="s">
        <v>123</v>
      </c>
      <c r="F129" t="s">
        <v>592</v>
      </c>
      <c r="G129" t="s">
        <v>127</v>
      </c>
      <c r="H129" t="s">
        <v>559</v>
      </c>
      <c r="I129" t="s">
        <v>206</v>
      </c>
      <c r="J129"/>
      <c r="K129" s="77">
        <v>2.83</v>
      </c>
      <c r="L129" t="s">
        <v>102</v>
      </c>
      <c r="M129" s="78">
        <v>0.01</v>
      </c>
      <c r="N129" s="78">
        <v>3.6700000000000003E-2</v>
      </c>
      <c r="O129" s="77">
        <v>405611.03</v>
      </c>
      <c r="P129" s="77">
        <v>100.59</v>
      </c>
      <c r="Q129" s="77">
        <v>0</v>
      </c>
      <c r="R129" s="77">
        <v>408.004135077</v>
      </c>
      <c r="S129" s="78">
        <v>1.1000000000000001E-3</v>
      </c>
      <c r="T129" s="78">
        <f t="shared" si="4"/>
        <v>3.8663742002992339E-3</v>
      </c>
      <c r="U129" s="78">
        <f>R129/'סכום נכסי הקרן'!$C$42</f>
        <v>9.4111179870894231E-4</v>
      </c>
    </row>
    <row r="130" spans="2:21">
      <c r="B130" t="s">
        <v>595</v>
      </c>
      <c r="C130" t="s">
        <v>596</v>
      </c>
      <c r="D130" t="s">
        <v>100</v>
      </c>
      <c r="E130" t="s">
        <v>123</v>
      </c>
      <c r="F130" t="s">
        <v>592</v>
      </c>
      <c r="G130" t="s">
        <v>127</v>
      </c>
      <c r="H130" t="s">
        <v>559</v>
      </c>
      <c r="I130" t="s">
        <v>206</v>
      </c>
      <c r="J130"/>
      <c r="K130" s="77">
        <v>3.42</v>
      </c>
      <c r="L130" t="s">
        <v>102</v>
      </c>
      <c r="M130" s="78">
        <v>3.2300000000000002E-2</v>
      </c>
      <c r="N130" s="78">
        <v>4.1500000000000002E-2</v>
      </c>
      <c r="O130" s="77">
        <v>446341.09</v>
      </c>
      <c r="P130" s="77">
        <v>100.15</v>
      </c>
      <c r="Q130" s="77">
        <v>30.288080000000001</v>
      </c>
      <c r="R130" s="77">
        <v>477.29868163499998</v>
      </c>
      <c r="S130" s="78">
        <v>8.9999999999999998E-4</v>
      </c>
      <c r="T130" s="78">
        <f t="shared" si="4"/>
        <v>4.5230308956602317E-3</v>
      </c>
      <c r="U130" s="78">
        <f>R130/'סכום נכסי הקרן'!$C$42</f>
        <v>1.1009482065914569E-3</v>
      </c>
    </row>
    <row r="131" spans="2:21">
      <c r="B131" t="s">
        <v>597</v>
      </c>
      <c r="C131" t="s">
        <v>598</v>
      </c>
      <c r="D131" t="s">
        <v>100</v>
      </c>
      <c r="E131" t="s">
        <v>123</v>
      </c>
      <c r="F131" t="s">
        <v>599</v>
      </c>
      <c r="G131" t="s">
        <v>112</v>
      </c>
      <c r="H131" t="s">
        <v>559</v>
      </c>
      <c r="I131" t="s">
        <v>206</v>
      </c>
      <c r="J131"/>
      <c r="K131" s="77">
        <v>4.8600000000000003</v>
      </c>
      <c r="L131" t="s">
        <v>102</v>
      </c>
      <c r="M131" s="78">
        <v>0.03</v>
      </c>
      <c r="N131" s="78">
        <v>4.3099999999999999E-2</v>
      </c>
      <c r="O131" s="77">
        <v>268667.03999999998</v>
      </c>
      <c r="P131" s="77">
        <v>95.81</v>
      </c>
      <c r="Q131" s="77">
        <v>0</v>
      </c>
      <c r="R131" s="77">
        <v>257.40989102399999</v>
      </c>
      <c r="S131" s="78">
        <v>1E-3</v>
      </c>
      <c r="T131" s="78">
        <f t="shared" si="4"/>
        <v>2.43929626195873E-3</v>
      </c>
      <c r="U131" s="78">
        <f>R131/'סכום נכסי הקרן'!$C$42</f>
        <v>5.937476234189413E-4</v>
      </c>
    </row>
    <row r="132" spans="2:21">
      <c r="B132" t="s">
        <v>600</v>
      </c>
      <c r="C132" t="s">
        <v>601</v>
      </c>
      <c r="D132" t="s">
        <v>100</v>
      </c>
      <c r="E132" t="s">
        <v>123</v>
      </c>
      <c r="F132" t="s">
        <v>602</v>
      </c>
      <c r="G132" t="s">
        <v>332</v>
      </c>
      <c r="H132" t="s">
        <v>566</v>
      </c>
      <c r="I132" t="s">
        <v>149</v>
      </c>
      <c r="J132"/>
      <c r="K132" s="77">
        <v>1.99</v>
      </c>
      <c r="L132" t="s">
        <v>102</v>
      </c>
      <c r="M132" s="78">
        <v>2.5000000000000001E-2</v>
      </c>
      <c r="N132" s="78">
        <v>3.5400000000000001E-2</v>
      </c>
      <c r="O132" s="77">
        <v>211045.06</v>
      </c>
      <c r="P132" s="77">
        <v>111.2</v>
      </c>
      <c r="Q132" s="77">
        <v>0</v>
      </c>
      <c r="R132" s="77">
        <v>234.68210672000001</v>
      </c>
      <c r="S132" s="78">
        <v>5.9999999999999995E-4</v>
      </c>
      <c r="T132" s="78">
        <f t="shared" si="4"/>
        <v>2.2239207024772863E-3</v>
      </c>
      <c r="U132" s="78">
        <f>R132/'סכום נכסי הקרן'!$C$42</f>
        <v>5.4132318913478967E-4</v>
      </c>
    </row>
    <row r="133" spans="2:21">
      <c r="B133" t="s">
        <v>603</v>
      </c>
      <c r="C133" t="s">
        <v>604</v>
      </c>
      <c r="D133" t="s">
        <v>100</v>
      </c>
      <c r="E133" t="s">
        <v>123</v>
      </c>
      <c r="F133" t="s">
        <v>602</v>
      </c>
      <c r="G133" t="s">
        <v>332</v>
      </c>
      <c r="H133" t="s">
        <v>566</v>
      </c>
      <c r="I133" t="s">
        <v>149</v>
      </c>
      <c r="J133"/>
      <c r="K133" s="77">
        <v>4.9800000000000004</v>
      </c>
      <c r="L133" t="s">
        <v>102</v>
      </c>
      <c r="M133" s="78">
        <v>1.9E-2</v>
      </c>
      <c r="N133" s="78">
        <v>3.85E-2</v>
      </c>
      <c r="O133" s="77">
        <v>248552.91</v>
      </c>
      <c r="P133" s="77">
        <v>102.11</v>
      </c>
      <c r="Q133" s="77">
        <v>0</v>
      </c>
      <c r="R133" s="77">
        <v>253.79737640100001</v>
      </c>
      <c r="S133" s="78">
        <v>8.0000000000000004E-4</v>
      </c>
      <c r="T133" s="78">
        <f t="shared" si="4"/>
        <v>2.4050629487744534E-3</v>
      </c>
      <c r="U133" s="78">
        <f>R133/'סכום נכסי הקרן'!$C$42</f>
        <v>5.8541491342306768E-4</v>
      </c>
    </row>
    <row r="134" spans="2:21">
      <c r="B134" t="s">
        <v>605</v>
      </c>
      <c r="C134" t="s">
        <v>606</v>
      </c>
      <c r="D134" t="s">
        <v>100</v>
      </c>
      <c r="E134" t="s">
        <v>123</v>
      </c>
      <c r="F134" t="s">
        <v>602</v>
      </c>
      <c r="G134" t="s">
        <v>332</v>
      </c>
      <c r="H134" t="s">
        <v>566</v>
      </c>
      <c r="I134" t="s">
        <v>149</v>
      </c>
      <c r="J134"/>
      <c r="K134" s="77">
        <v>6.74</v>
      </c>
      <c r="L134" t="s">
        <v>102</v>
      </c>
      <c r="M134" s="78">
        <v>3.8999999999999998E-3</v>
      </c>
      <c r="N134" s="78">
        <v>4.1700000000000001E-2</v>
      </c>
      <c r="O134" s="77">
        <v>260427.6</v>
      </c>
      <c r="P134" s="77">
        <v>83.82</v>
      </c>
      <c r="Q134" s="77">
        <v>0</v>
      </c>
      <c r="R134" s="77">
        <v>218.29041432</v>
      </c>
      <c r="S134" s="78">
        <v>1.1000000000000001E-3</v>
      </c>
      <c r="T134" s="78">
        <f t="shared" si="4"/>
        <v>2.0685879223753386E-3</v>
      </c>
      <c r="U134" s="78">
        <f>R134/'סכום נכסי הקרן'!$C$42</f>
        <v>5.0351373135677877E-4</v>
      </c>
    </row>
    <row r="135" spans="2:21">
      <c r="B135" t="s">
        <v>607</v>
      </c>
      <c r="C135" t="s">
        <v>608</v>
      </c>
      <c r="D135" t="s">
        <v>100</v>
      </c>
      <c r="E135" t="s">
        <v>123</v>
      </c>
      <c r="F135" t="s">
        <v>609</v>
      </c>
      <c r="G135" t="s">
        <v>610</v>
      </c>
      <c r="H135" t="s">
        <v>566</v>
      </c>
      <c r="I135" t="s">
        <v>149</v>
      </c>
      <c r="J135"/>
      <c r="K135" s="77">
        <v>1.29</v>
      </c>
      <c r="L135" t="s">
        <v>102</v>
      </c>
      <c r="M135" s="78">
        <v>1.8499999999999999E-2</v>
      </c>
      <c r="N135" s="78">
        <v>3.5799999999999998E-2</v>
      </c>
      <c r="O135" s="77">
        <v>331302.17</v>
      </c>
      <c r="P135" s="77">
        <v>109.43</v>
      </c>
      <c r="Q135" s="77">
        <v>0</v>
      </c>
      <c r="R135" s="77">
        <v>362.54396463099999</v>
      </c>
      <c r="S135" s="78">
        <v>5.9999999999999995E-4</v>
      </c>
      <c r="T135" s="78">
        <f t="shared" si="4"/>
        <v>3.4355794728868536E-3</v>
      </c>
      <c r="U135" s="78">
        <f>R135/'סכום נכסי הקרן'!$C$42</f>
        <v>8.3625231543440147E-4</v>
      </c>
    </row>
    <row r="136" spans="2:21">
      <c r="B136" t="s">
        <v>611</v>
      </c>
      <c r="C136" t="s">
        <v>612</v>
      </c>
      <c r="D136" t="s">
        <v>100</v>
      </c>
      <c r="E136" t="s">
        <v>123</v>
      </c>
      <c r="F136" t="s">
        <v>609</v>
      </c>
      <c r="G136" t="s">
        <v>610</v>
      </c>
      <c r="H136" t="s">
        <v>566</v>
      </c>
      <c r="I136" t="s">
        <v>149</v>
      </c>
      <c r="J136"/>
      <c r="K136" s="77">
        <v>3.91</v>
      </c>
      <c r="L136" t="s">
        <v>102</v>
      </c>
      <c r="M136" s="78">
        <v>0.01</v>
      </c>
      <c r="N136" s="78">
        <v>4.7399999999999998E-2</v>
      </c>
      <c r="O136" s="77">
        <v>881872.54</v>
      </c>
      <c r="P136" s="77">
        <v>94.21</v>
      </c>
      <c r="Q136" s="77">
        <v>0</v>
      </c>
      <c r="R136" s="77">
        <v>830.81211993399995</v>
      </c>
      <c r="S136" s="78">
        <v>6.9999999999999999E-4</v>
      </c>
      <c r="T136" s="78">
        <f t="shared" si="4"/>
        <v>7.8730342897198984E-3</v>
      </c>
      <c r="U136" s="78">
        <f>R136/'סכום נכסי הקרן'!$C$42</f>
        <v>1.9163705005899405E-3</v>
      </c>
    </row>
    <row r="137" spans="2:21">
      <c r="B137" t="s">
        <v>613</v>
      </c>
      <c r="C137" t="s">
        <v>614</v>
      </c>
      <c r="D137" t="s">
        <v>100</v>
      </c>
      <c r="E137" t="s">
        <v>123</v>
      </c>
      <c r="F137" t="s">
        <v>609</v>
      </c>
      <c r="G137" t="s">
        <v>610</v>
      </c>
      <c r="H137" t="s">
        <v>566</v>
      </c>
      <c r="I137" t="s">
        <v>149</v>
      </c>
      <c r="J137"/>
      <c r="K137" s="77">
        <v>2.6</v>
      </c>
      <c r="L137" t="s">
        <v>102</v>
      </c>
      <c r="M137" s="78">
        <v>3.5400000000000001E-2</v>
      </c>
      <c r="N137" s="78">
        <v>4.5600000000000002E-2</v>
      </c>
      <c r="O137" s="77">
        <v>855803.36</v>
      </c>
      <c r="P137" s="77">
        <v>100.73</v>
      </c>
      <c r="Q137" s="77">
        <v>15.65381</v>
      </c>
      <c r="R137" s="77">
        <v>877.70453452799995</v>
      </c>
      <c r="S137" s="78">
        <v>1.1999999999999999E-3</v>
      </c>
      <c r="T137" s="78">
        <f t="shared" si="4"/>
        <v>8.3174014085525549E-3</v>
      </c>
      <c r="U137" s="78">
        <f>R137/'סכום נכסי הקרן'!$C$42</f>
        <v>2.0245336314269262E-3</v>
      </c>
    </row>
    <row r="138" spans="2:21">
      <c r="B138" t="s">
        <v>615</v>
      </c>
      <c r="C138" t="s">
        <v>616</v>
      </c>
      <c r="D138" t="s">
        <v>100</v>
      </c>
      <c r="E138" t="s">
        <v>123</v>
      </c>
      <c r="F138" t="s">
        <v>609</v>
      </c>
      <c r="G138" t="s">
        <v>610</v>
      </c>
      <c r="H138" t="s">
        <v>566</v>
      </c>
      <c r="I138" t="s">
        <v>149</v>
      </c>
      <c r="J138"/>
      <c r="K138" s="77">
        <v>1.1499999999999999</v>
      </c>
      <c r="L138" t="s">
        <v>102</v>
      </c>
      <c r="M138" s="78">
        <v>0.01</v>
      </c>
      <c r="N138" s="78">
        <v>4.1099999999999998E-2</v>
      </c>
      <c r="O138" s="77">
        <v>532155.96</v>
      </c>
      <c r="P138" s="77">
        <v>106.62</v>
      </c>
      <c r="Q138" s="77">
        <v>0</v>
      </c>
      <c r="R138" s="77">
        <v>567.38468455199995</v>
      </c>
      <c r="S138" s="78">
        <v>5.9999999999999995E-4</v>
      </c>
      <c r="T138" s="78">
        <f t="shared" si="4"/>
        <v>5.376713904095028E-3</v>
      </c>
      <c r="U138" s="78">
        <f>R138/'סכום נכסי הקרן'!$C$42</f>
        <v>1.3087426698208961E-3</v>
      </c>
    </row>
    <row r="139" spans="2:21">
      <c r="B139" t="s">
        <v>617</v>
      </c>
      <c r="C139" t="s">
        <v>618</v>
      </c>
      <c r="D139" t="s">
        <v>100</v>
      </c>
      <c r="E139" t="s">
        <v>123</v>
      </c>
      <c r="F139" t="s">
        <v>619</v>
      </c>
      <c r="G139" t="s">
        <v>332</v>
      </c>
      <c r="H139" t="s">
        <v>566</v>
      </c>
      <c r="I139" t="s">
        <v>149</v>
      </c>
      <c r="J139"/>
      <c r="K139" s="77">
        <v>3.51</v>
      </c>
      <c r="L139" t="s">
        <v>102</v>
      </c>
      <c r="M139" s="78">
        <v>2.75E-2</v>
      </c>
      <c r="N139" s="78">
        <v>3.04E-2</v>
      </c>
      <c r="O139" s="77">
        <v>462626.93</v>
      </c>
      <c r="P139" s="77">
        <v>110.48</v>
      </c>
      <c r="Q139" s="77">
        <v>0</v>
      </c>
      <c r="R139" s="77">
        <v>511.11023226399999</v>
      </c>
      <c r="S139" s="78">
        <v>8.9999999999999998E-4</v>
      </c>
      <c r="T139" s="78">
        <f t="shared" si="4"/>
        <v>4.8434396753394022E-3</v>
      </c>
      <c r="U139" s="78">
        <f>R139/'סכום נכסי הקרן'!$C$42</f>
        <v>1.1789387132896093E-3</v>
      </c>
    </row>
    <row r="140" spans="2:21">
      <c r="B140" t="s">
        <v>620</v>
      </c>
      <c r="C140" t="s">
        <v>621</v>
      </c>
      <c r="D140" t="s">
        <v>100</v>
      </c>
      <c r="E140" t="s">
        <v>123</v>
      </c>
      <c r="F140" t="s">
        <v>619</v>
      </c>
      <c r="G140" t="s">
        <v>332</v>
      </c>
      <c r="H140" t="s">
        <v>566</v>
      </c>
      <c r="I140" t="s">
        <v>149</v>
      </c>
      <c r="J140"/>
      <c r="K140" s="77">
        <v>5.16</v>
      </c>
      <c r="L140" t="s">
        <v>102</v>
      </c>
      <c r="M140" s="78">
        <v>8.5000000000000006E-3</v>
      </c>
      <c r="N140" s="78">
        <v>3.4700000000000002E-2</v>
      </c>
      <c r="O140" s="77">
        <v>355915.36</v>
      </c>
      <c r="P140" s="77">
        <v>96.94</v>
      </c>
      <c r="Q140" s="77">
        <v>0</v>
      </c>
      <c r="R140" s="77">
        <v>345.02434998400003</v>
      </c>
      <c r="S140" s="78">
        <v>6.9999999999999999E-4</v>
      </c>
      <c r="T140" s="78">
        <f t="shared" ref="T140:T203" si="5">R140/$R$11</f>
        <v>3.2695581504373602E-3</v>
      </c>
      <c r="U140" s="78">
        <f>R140/'סכום נכסי הקרן'!$C$42</f>
        <v>7.9584116604736405E-4</v>
      </c>
    </row>
    <row r="141" spans="2:21">
      <c r="B141" t="s">
        <v>622</v>
      </c>
      <c r="C141" t="s">
        <v>623</v>
      </c>
      <c r="D141" t="s">
        <v>100</v>
      </c>
      <c r="E141" t="s">
        <v>123</v>
      </c>
      <c r="F141" t="s">
        <v>619</v>
      </c>
      <c r="G141" t="s">
        <v>332</v>
      </c>
      <c r="H141" t="s">
        <v>566</v>
      </c>
      <c r="I141" t="s">
        <v>149</v>
      </c>
      <c r="J141"/>
      <c r="K141" s="77">
        <v>6.49</v>
      </c>
      <c r="L141" t="s">
        <v>102</v>
      </c>
      <c r="M141" s="78">
        <v>3.1800000000000002E-2</v>
      </c>
      <c r="N141" s="78">
        <v>3.6799999999999999E-2</v>
      </c>
      <c r="O141" s="77">
        <v>355589.06</v>
      </c>
      <c r="P141" s="77">
        <v>101.6</v>
      </c>
      <c r="Q141" s="77">
        <v>0</v>
      </c>
      <c r="R141" s="77">
        <v>361.27848496000001</v>
      </c>
      <c r="S141" s="78">
        <v>1.8E-3</v>
      </c>
      <c r="T141" s="78">
        <f t="shared" si="5"/>
        <v>3.4235873935662994E-3</v>
      </c>
      <c r="U141" s="78">
        <f>R141/'סכום נכסי הקרן'!$C$42</f>
        <v>8.3333333068151506E-4</v>
      </c>
    </row>
    <row r="142" spans="2:21">
      <c r="B142" t="s">
        <v>624</v>
      </c>
      <c r="C142" t="s">
        <v>625</v>
      </c>
      <c r="D142" t="s">
        <v>100</v>
      </c>
      <c r="E142" t="s">
        <v>123</v>
      </c>
      <c r="F142" t="s">
        <v>626</v>
      </c>
      <c r="G142" t="s">
        <v>627</v>
      </c>
      <c r="H142" t="s">
        <v>628</v>
      </c>
      <c r="I142" t="s">
        <v>149</v>
      </c>
      <c r="J142"/>
      <c r="K142" s="77">
        <v>2.41</v>
      </c>
      <c r="L142" t="s">
        <v>102</v>
      </c>
      <c r="M142" s="78">
        <v>2.5700000000000001E-2</v>
      </c>
      <c r="N142" s="78">
        <v>4.1099999999999998E-2</v>
      </c>
      <c r="O142" s="77">
        <v>564303.26</v>
      </c>
      <c r="P142" s="77">
        <v>109.71</v>
      </c>
      <c r="Q142" s="77">
        <v>0</v>
      </c>
      <c r="R142" s="77">
        <v>619.09710654599996</v>
      </c>
      <c r="S142" s="78">
        <v>4.0000000000000002E-4</v>
      </c>
      <c r="T142" s="78">
        <f t="shared" si="5"/>
        <v>5.8667569135729958E-3</v>
      </c>
      <c r="U142" s="78">
        <f>R142/'סכום נכסי הקרן'!$C$42</f>
        <v>1.42802374149235E-3</v>
      </c>
    </row>
    <row r="143" spans="2:21">
      <c r="B143" t="s">
        <v>629</v>
      </c>
      <c r="C143" t="s">
        <v>630</v>
      </c>
      <c r="D143" t="s">
        <v>100</v>
      </c>
      <c r="E143" t="s">
        <v>123</v>
      </c>
      <c r="F143" t="s">
        <v>626</v>
      </c>
      <c r="G143" t="s">
        <v>627</v>
      </c>
      <c r="H143" t="s">
        <v>628</v>
      </c>
      <c r="I143" t="s">
        <v>149</v>
      </c>
      <c r="J143"/>
      <c r="K143" s="77">
        <v>4.3099999999999996</v>
      </c>
      <c r="L143" t="s">
        <v>102</v>
      </c>
      <c r="M143" s="78">
        <v>0.04</v>
      </c>
      <c r="N143" s="78">
        <v>4.2700000000000002E-2</v>
      </c>
      <c r="O143" s="77">
        <v>303244.39</v>
      </c>
      <c r="P143" s="77">
        <v>99.7</v>
      </c>
      <c r="Q143" s="77">
        <v>0</v>
      </c>
      <c r="R143" s="77">
        <v>302.33465682999997</v>
      </c>
      <c r="S143" s="78">
        <v>1E-3</v>
      </c>
      <c r="T143" s="78">
        <f t="shared" si="5"/>
        <v>2.8650173283249398E-3</v>
      </c>
      <c r="U143" s="78">
        <f>R143/'סכום נכסי הקרן'!$C$42</f>
        <v>6.9737212993597336E-4</v>
      </c>
    </row>
    <row r="144" spans="2:21">
      <c r="B144" t="s">
        <v>631</v>
      </c>
      <c r="C144" t="s">
        <v>632</v>
      </c>
      <c r="D144" t="s">
        <v>100</v>
      </c>
      <c r="E144" t="s">
        <v>123</v>
      </c>
      <c r="F144" t="s">
        <v>626</v>
      </c>
      <c r="G144" t="s">
        <v>627</v>
      </c>
      <c r="H144" t="s">
        <v>628</v>
      </c>
      <c r="I144" t="s">
        <v>149</v>
      </c>
      <c r="J144"/>
      <c r="K144" s="77">
        <v>1.24</v>
      </c>
      <c r="L144" t="s">
        <v>102</v>
      </c>
      <c r="M144" s="78">
        <v>1.2200000000000001E-2</v>
      </c>
      <c r="N144" s="78">
        <v>3.8199999999999998E-2</v>
      </c>
      <c r="O144" s="77">
        <v>81932.75</v>
      </c>
      <c r="P144" s="77">
        <v>108.19</v>
      </c>
      <c r="Q144" s="77">
        <v>0</v>
      </c>
      <c r="R144" s="77">
        <v>88.643042225000002</v>
      </c>
      <c r="S144" s="78">
        <v>2.0000000000000001E-4</v>
      </c>
      <c r="T144" s="78">
        <f t="shared" si="5"/>
        <v>8.4000906370739327E-4</v>
      </c>
      <c r="U144" s="78">
        <f>R144/'סכום נכסי הקרן'!$C$42</f>
        <v>2.0446609663811026E-4</v>
      </c>
    </row>
    <row r="145" spans="2:21">
      <c r="B145" t="s">
        <v>633</v>
      </c>
      <c r="C145" t="s">
        <v>634</v>
      </c>
      <c r="D145" t="s">
        <v>100</v>
      </c>
      <c r="E145" t="s">
        <v>123</v>
      </c>
      <c r="F145" t="s">
        <v>626</v>
      </c>
      <c r="G145" t="s">
        <v>627</v>
      </c>
      <c r="H145" t="s">
        <v>628</v>
      </c>
      <c r="I145" t="s">
        <v>149</v>
      </c>
      <c r="J145"/>
      <c r="K145" s="77">
        <v>5.09</v>
      </c>
      <c r="L145" t="s">
        <v>102</v>
      </c>
      <c r="M145" s="78">
        <v>1.09E-2</v>
      </c>
      <c r="N145" s="78">
        <v>4.3200000000000002E-2</v>
      </c>
      <c r="O145" s="77">
        <v>218367.89</v>
      </c>
      <c r="P145" s="77">
        <v>93.49</v>
      </c>
      <c r="Q145" s="77">
        <v>0</v>
      </c>
      <c r="R145" s="77">
        <v>204.15214036099999</v>
      </c>
      <c r="S145" s="78">
        <v>4.0000000000000002E-4</v>
      </c>
      <c r="T145" s="78">
        <f t="shared" si="5"/>
        <v>1.9346092369349967E-3</v>
      </c>
      <c r="U145" s="78">
        <f>R145/'סכום נכסי הקרן'!$C$42</f>
        <v>4.7090206080671631E-4</v>
      </c>
    </row>
    <row r="146" spans="2:21">
      <c r="B146" t="s">
        <v>635</v>
      </c>
      <c r="C146" t="s">
        <v>636</v>
      </c>
      <c r="D146" t="s">
        <v>100</v>
      </c>
      <c r="E146" t="s">
        <v>123</v>
      </c>
      <c r="F146" t="s">
        <v>626</v>
      </c>
      <c r="G146" t="s">
        <v>627</v>
      </c>
      <c r="H146" t="s">
        <v>628</v>
      </c>
      <c r="I146" t="s">
        <v>149</v>
      </c>
      <c r="J146"/>
      <c r="K146" s="77">
        <v>6.06</v>
      </c>
      <c r="L146" t="s">
        <v>102</v>
      </c>
      <c r="M146" s="78">
        <v>1.54E-2</v>
      </c>
      <c r="N146" s="78">
        <v>4.53E-2</v>
      </c>
      <c r="O146" s="77">
        <v>244565.15</v>
      </c>
      <c r="P146" s="77">
        <v>90.46</v>
      </c>
      <c r="Q146" s="77">
        <v>2.03694</v>
      </c>
      <c r="R146" s="77">
        <v>223.27057468999999</v>
      </c>
      <c r="S146" s="78">
        <v>6.9999999999999999E-4</v>
      </c>
      <c r="T146" s="78">
        <f t="shared" si="5"/>
        <v>2.1157814724218024E-3</v>
      </c>
      <c r="U146" s="78">
        <f>R146/'סכום נכסי הקרן'!$C$42</f>
        <v>5.1500108474545247E-4</v>
      </c>
    </row>
    <row r="147" spans="2:21">
      <c r="B147" t="s">
        <v>637</v>
      </c>
      <c r="C147" t="s">
        <v>638</v>
      </c>
      <c r="D147" t="s">
        <v>100</v>
      </c>
      <c r="E147" t="s">
        <v>123</v>
      </c>
      <c r="F147" t="s">
        <v>639</v>
      </c>
      <c r="G147" t="s">
        <v>565</v>
      </c>
      <c r="H147" t="s">
        <v>640</v>
      </c>
      <c r="I147" t="s">
        <v>206</v>
      </c>
      <c r="J147"/>
      <c r="K147" s="77">
        <v>4.2300000000000004</v>
      </c>
      <c r="L147" t="s">
        <v>102</v>
      </c>
      <c r="M147" s="78">
        <v>7.4999999999999997E-3</v>
      </c>
      <c r="N147" s="78">
        <v>4.1700000000000001E-2</v>
      </c>
      <c r="O147" s="77">
        <v>1150383.58</v>
      </c>
      <c r="P147" s="77">
        <v>94.68</v>
      </c>
      <c r="Q147" s="77">
        <v>0</v>
      </c>
      <c r="R147" s="77">
        <v>1089.1831735440001</v>
      </c>
      <c r="S147" s="78">
        <v>6.9999999999999999E-4</v>
      </c>
      <c r="T147" s="78">
        <f t="shared" si="5"/>
        <v>1.0321438827564368E-2</v>
      </c>
      <c r="U147" s="78">
        <f>R147/'סכום נכסי הקרן'!$C$42</f>
        <v>2.5123351639170476E-3</v>
      </c>
    </row>
    <row r="148" spans="2:21">
      <c r="B148" t="s">
        <v>641</v>
      </c>
      <c r="C148" t="s">
        <v>642</v>
      </c>
      <c r="D148" t="s">
        <v>100</v>
      </c>
      <c r="E148" t="s">
        <v>123</v>
      </c>
      <c r="F148" t="s">
        <v>639</v>
      </c>
      <c r="G148" t="s">
        <v>565</v>
      </c>
      <c r="H148" t="s">
        <v>640</v>
      </c>
      <c r="I148" t="s">
        <v>206</v>
      </c>
      <c r="J148"/>
      <c r="K148" s="77">
        <v>6.26</v>
      </c>
      <c r="L148" t="s">
        <v>102</v>
      </c>
      <c r="M148" s="78">
        <v>4.0800000000000003E-2</v>
      </c>
      <c r="N148" s="78">
        <v>4.36E-2</v>
      </c>
      <c r="O148" s="77">
        <v>303362.96999999997</v>
      </c>
      <c r="P148" s="77">
        <v>99.17</v>
      </c>
      <c r="Q148" s="77">
        <v>0</v>
      </c>
      <c r="R148" s="77">
        <v>300.845057349</v>
      </c>
      <c r="S148" s="78">
        <v>0</v>
      </c>
      <c r="T148" s="78">
        <f t="shared" si="5"/>
        <v>2.8509014199137898E-3</v>
      </c>
      <c r="U148" s="78">
        <f>R148/'סכום נכסי הקרן'!$C$42</f>
        <v>6.9393618523248346E-4</v>
      </c>
    </row>
    <row r="149" spans="2:21">
      <c r="B149" t="s">
        <v>643</v>
      </c>
      <c r="C149" t="s">
        <v>644</v>
      </c>
      <c r="D149" t="s">
        <v>100</v>
      </c>
      <c r="E149" t="s">
        <v>123</v>
      </c>
      <c r="F149" t="s">
        <v>645</v>
      </c>
      <c r="G149" t="s">
        <v>627</v>
      </c>
      <c r="H149" t="s">
        <v>628</v>
      </c>
      <c r="I149" t="s">
        <v>149</v>
      </c>
      <c r="J149"/>
      <c r="K149" s="77">
        <v>3.32</v>
      </c>
      <c r="L149" t="s">
        <v>102</v>
      </c>
      <c r="M149" s="78">
        <v>1.3299999999999999E-2</v>
      </c>
      <c r="N149" s="78">
        <v>3.6400000000000002E-2</v>
      </c>
      <c r="O149" s="77">
        <v>287638.27</v>
      </c>
      <c r="P149" s="77">
        <v>103.34</v>
      </c>
      <c r="Q149" s="77">
        <v>2.1311800000000001</v>
      </c>
      <c r="R149" s="77">
        <v>299.37656821799999</v>
      </c>
      <c r="S149" s="78">
        <v>8.9999999999999998E-4</v>
      </c>
      <c r="T149" s="78">
        <f t="shared" si="5"/>
        <v>2.8369855597511306E-3</v>
      </c>
      <c r="U149" s="78">
        <f>R149/'סכום נכסי הקרן'!$C$42</f>
        <v>6.9054893415180726E-4</v>
      </c>
    </row>
    <row r="150" spans="2:21">
      <c r="B150" t="s">
        <v>646</v>
      </c>
      <c r="C150" t="s">
        <v>647</v>
      </c>
      <c r="D150" t="s">
        <v>100</v>
      </c>
      <c r="E150" t="s">
        <v>123</v>
      </c>
      <c r="F150" t="s">
        <v>648</v>
      </c>
      <c r="G150" t="s">
        <v>332</v>
      </c>
      <c r="H150" t="s">
        <v>640</v>
      </c>
      <c r="I150" t="s">
        <v>206</v>
      </c>
      <c r="J150"/>
      <c r="K150" s="77">
        <v>3.53</v>
      </c>
      <c r="L150" t="s">
        <v>102</v>
      </c>
      <c r="M150" s="78">
        <v>1.7999999999999999E-2</v>
      </c>
      <c r="N150" s="78">
        <v>3.2399999999999998E-2</v>
      </c>
      <c r="O150" s="77">
        <v>32613.02</v>
      </c>
      <c r="P150" s="77">
        <v>106.61</v>
      </c>
      <c r="Q150" s="77">
        <v>0.16481999999999999</v>
      </c>
      <c r="R150" s="77">
        <v>34.933560622000002</v>
      </c>
      <c r="S150" s="78">
        <v>0</v>
      </c>
      <c r="T150" s="78">
        <f t="shared" si="5"/>
        <v>3.3104129566726055E-4</v>
      </c>
      <c r="U150" s="78">
        <f>R150/'סכום נכסי הקרן'!$C$42</f>
        <v>8.0578560965010188E-5</v>
      </c>
    </row>
    <row r="151" spans="2:21">
      <c r="B151" t="s">
        <v>649</v>
      </c>
      <c r="C151" t="s">
        <v>650</v>
      </c>
      <c r="D151" t="s">
        <v>100</v>
      </c>
      <c r="E151" t="s">
        <v>123</v>
      </c>
      <c r="F151" t="s">
        <v>651</v>
      </c>
      <c r="G151" t="s">
        <v>332</v>
      </c>
      <c r="H151" t="s">
        <v>640</v>
      </c>
      <c r="I151" t="s">
        <v>206</v>
      </c>
      <c r="J151"/>
      <c r="K151" s="77">
        <v>4.75</v>
      </c>
      <c r="L151" t="s">
        <v>102</v>
      </c>
      <c r="M151" s="78">
        <v>3.6200000000000003E-2</v>
      </c>
      <c r="N151" s="78">
        <v>4.4699999999999997E-2</v>
      </c>
      <c r="O151" s="77">
        <v>894979.94</v>
      </c>
      <c r="P151" s="77">
        <v>99.56</v>
      </c>
      <c r="Q151" s="77">
        <v>0</v>
      </c>
      <c r="R151" s="77">
        <v>891.04202826400001</v>
      </c>
      <c r="S151" s="78">
        <v>5.0000000000000001E-4</v>
      </c>
      <c r="T151" s="78">
        <f t="shared" si="5"/>
        <v>8.443791651307795E-3</v>
      </c>
      <c r="U151" s="78">
        <f>R151/'סכום נכסי הקרן'!$C$42</f>
        <v>2.0552982037462422E-3</v>
      </c>
    </row>
    <row r="152" spans="2:21">
      <c r="B152" t="s">
        <v>652</v>
      </c>
      <c r="C152" t="s">
        <v>653</v>
      </c>
      <c r="D152" t="s">
        <v>100</v>
      </c>
      <c r="E152" t="s">
        <v>123</v>
      </c>
      <c r="F152" t="s">
        <v>654</v>
      </c>
      <c r="G152" t="s">
        <v>341</v>
      </c>
      <c r="H152" t="s">
        <v>655</v>
      </c>
      <c r="I152" t="s">
        <v>206</v>
      </c>
      <c r="J152"/>
      <c r="K152" s="77">
        <v>3.58</v>
      </c>
      <c r="L152" t="s">
        <v>102</v>
      </c>
      <c r="M152" s="78">
        <v>2.75E-2</v>
      </c>
      <c r="N152" s="78">
        <v>3.9E-2</v>
      </c>
      <c r="O152" s="77">
        <v>591997.11</v>
      </c>
      <c r="P152" s="77">
        <v>106.24</v>
      </c>
      <c r="Q152" s="77">
        <v>19.735779999999998</v>
      </c>
      <c r="R152" s="77">
        <v>648.67350966399999</v>
      </c>
      <c r="S152" s="78">
        <v>6.9999999999999999E-4</v>
      </c>
      <c r="T152" s="78">
        <f t="shared" si="5"/>
        <v>6.1470321169885293E-3</v>
      </c>
      <c r="U152" s="78">
        <f>R152/'סכום נכסי הקרן'!$C$42</f>
        <v>1.4962453587376477E-3</v>
      </c>
    </row>
    <row r="153" spans="2:21">
      <c r="B153" t="s">
        <v>656</v>
      </c>
      <c r="C153" t="s">
        <v>657</v>
      </c>
      <c r="D153" t="s">
        <v>100</v>
      </c>
      <c r="E153" t="s">
        <v>123</v>
      </c>
      <c r="F153" t="s">
        <v>658</v>
      </c>
      <c r="G153" t="s">
        <v>659</v>
      </c>
      <c r="H153" t="s">
        <v>660</v>
      </c>
      <c r="I153" t="s">
        <v>149</v>
      </c>
      <c r="J153"/>
      <c r="K153" s="77">
        <v>4.04</v>
      </c>
      <c r="L153" t="s">
        <v>102</v>
      </c>
      <c r="M153" s="78">
        <v>3.2500000000000001E-2</v>
      </c>
      <c r="N153" s="78">
        <v>4.82E-2</v>
      </c>
      <c r="O153" s="77">
        <v>217229.68</v>
      </c>
      <c r="P153" s="77">
        <v>99.9</v>
      </c>
      <c r="Q153" s="77">
        <v>0</v>
      </c>
      <c r="R153" s="77">
        <v>217.01245032</v>
      </c>
      <c r="S153" s="78">
        <v>8.0000000000000004E-4</v>
      </c>
      <c r="T153" s="78">
        <f t="shared" si="5"/>
        <v>2.056477537666667E-3</v>
      </c>
      <c r="U153" s="78">
        <f>R153/'סכום נכסי הקרן'!$C$42</f>
        <v>5.0056594996113603E-4</v>
      </c>
    </row>
    <row r="154" spans="2:21">
      <c r="B154" t="s">
        <v>661</v>
      </c>
      <c r="C154" t="s">
        <v>662</v>
      </c>
      <c r="D154" t="s">
        <v>100</v>
      </c>
      <c r="E154" t="s">
        <v>123</v>
      </c>
      <c r="F154" t="s">
        <v>645</v>
      </c>
      <c r="G154" t="s">
        <v>627</v>
      </c>
      <c r="H154" t="s">
        <v>660</v>
      </c>
      <c r="I154" t="s">
        <v>149</v>
      </c>
      <c r="J154"/>
      <c r="K154" s="77">
        <v>3.08</v>
      </c>
      <c r="L154" t="s">
        <v>102</v>
      </c>
      <c r="M154" s="78">
        <v>3.2800000000000003E-2</v>
      </c>
      <c r="N154" s="78">
        <v>7.6600000000000001E-2</v>
      </c>
      <c r="O154" s="77">
        <v>421987.95</v>
      </c>
      <c r="P154" s="77">
        <v>99.89</v>
      </c>
      <c r="Q154" s="77">
        <v>0</v>
      </c>
      <c r="R154" s="77">
        <v>421.52376325500001</v>
      </c>
      <c r="S154" s="78">
        <v>2.9999999999999997E-4</v>
      </c>
      <c r="T154" s="78">
        <f t="shared" si="5"/>
        <v>3.9944904057273795E-3</v>
      </c>
      <c r="U154" s="78">
        <f>R154/'סכום נכסי הקרן'!$C$42</f>
        <v>9.7229648655548209E-4</v>
      </c>
    </row>
    <row r="155" spans="2:21">
      <c r="B155" t="s">
        <v>663</v>
      </c>
      <c r="C155" t="s">
        <v>664</v>
      </c>
      <c r="D155" t="s">
        <v>100</v>
      </c>
      <c r="E155" t="s">
        <v>123</v>
      </c>
      <c r="F155" t="s">
        <v>645</v>
      </c>
      <c r="G155" t="s">
        <v>627</v>
      </c>
      <c r="H155" t="s">
        <v>660</v>
      </c>
      <c r="I155" t="s">
        <v>149</v>
      </c>
      <c r="J155"/>
      <c r="K155" s="77">
        <v>2.4</v>
      </c>
      <c r="L155" t="s">
        <v>102</v>
      </c>
      <c r="M155" s="78">
        <v>0.04</v>
      </c>
      <c r="N155" s="78">
        <v>7.3700000000000002E-2</v>
      </c>
      <c r="O155" s="77">
        <v>431833.42</v>
      </c>
      <c r="P155" s="77">
        <v>103.93</v>
      </c>
      <c r="Q155" s="77">
        <v>0</v>
      </c>
      <c r="R155" s="77">
        <v>448.804473406</v>
      </c>
      <c r="S155" s="78">
        <v>2.0000000000000001E-4</v>
      </c>
      <c r="T155" s="78">
        <f t="shared" si="5"/>
        <v>4.2530109079123917E-3</v>
      </c>
      <c r="U155" s="78">
        <f>R155/'סכום נכסי הקרן'!$C$42</f>
        <v>1.0352228051709038E-3</v>
      </c>
    </row>
    <row r="156" spans="2:21">
      <c r="B156" t="s">
        <v>665</v>
      </c>
      <c r="C156" t="s">
        <v>666</v>
      </c>
      <c r="D156" t="s">
        <v>100</v>
      </c>
      <c r="E156" t="s">
        <v>123</v>
      </c>
      <c r="F156" t="s">
        <v>645</v>
      </c>
      <c r="G156" t="s">
        <v>627</v>
      </c>
      <c r="H156" t="s">
        <v>660</v>
      </c>
      <c r="I156" t="s">
        <v>149</v>
      </c>
      <c r="J156"/>
      <c r="K156" s="77">
        <v>4.9400000000000004</v>
      </c>
      <c r="L156" t="s">
        <v>102</v>
      </c>
      <c r="M156" s="78">
        <v>1.7899999999999999E-2</v>
      </c>
      <c r="N156" s="78">
        <v>7.1900000000000006E-2</v>
      </c>
      <c r="O156" s="77">
        <v>160707.4</v>
      </c>
      <c r="P156" s="77">
        <v>85.02</v>
      </c>
      <c r="Q156" s="77">
        <v>41.458889999999997</v>
      </c>
      <c r="R156" s="77">
        <v>178.09232148000001</v>
      </c>
      <c r="S156" s="78">
        <v>2.0000000000000001E-4</v>
      </c>
      <c r="T156" s="78">
        <f t="shared" si="5"/>
        <v>1.6876582805017881E-3</v>
      </c>
      <c r="U156" s="78">
        <f>R156/'סכום נכסי הקרן'!$C$42</f>
        <v>4.1079187830452512E-4</v>
      </c>
    </row>
    <row r="157" spans="2:21">
      <c r="B157" t="s">
        <v>667</v>
      </c>
      <c r="C157" t="s">
        <v>668</v>
      </c>
      <c r="D157" t="s">
        <v>100</v>
      </c>
      <c r="E157" t="s">
        <v>123</v>
      </c>
      <c r="F157" t="s">
        <v>648</v>
      </c>
      <c r="G157" t="s">
        <v>332</v>
      </c>
      <c r="H157" t="s">
        <v>655</v>
      </c>
      <c r="I157" t="s">
        <v>206</v>
      </c>
      <c r="J157"/>
      <c r="K157" s="77">
        <v>2.78</v>
      </c>
      <c r="L157" t="s">
        <v>102</v>
      </c>
      <c r="M157" s="78">
        <v>3.3000000000000002E-2</v>
      </c>
      <c r="N157" s="78">
        <v>4.6800000000000001E-2</v>
      </c>
      <c r="O157" s="77">
        <v>545545.47</v>
      </c>
      <c r="P157" s="77">
        <v>107.69</v>
      </c>
      <c r="Q157" s="77">
        <v>0</v>
      </c>
      <c r="R157" s="77">
        <v>587.49791664300005</v>
      </c>
      <c r="S157" s="78">
        <v>8.9999999999999998E-4</v>
      </c>
      <c r="T157" s="78">
        <f t="shared" si="5"/>
        <v>5.5673131528663601E-3</v>
      </c>
      <c r="U157" s="78">
        <f>R157/'סכום נכסי הקרן'!$C$42</f>
        <v>1.355136317344687E-3</v>
      </c>
    </row>
    <row r="158" spans="2:21">
      <c r="B158" t="s">
        <v>669</v>
      </c>
      <c r="C158" t="s">
        <v>670</v>
      </c>
      <c r="D158" t="s">
        <v>100</v>
      </c>
      <c r="E158" t="s">
        <v>123</v>
      </c>
      <c r="F158" t="s">
        <v>648</v>
      </c>
      <c r="G158" t="s">
        <v>332</v>
      </c>
      <c r="H158" t="s">
        <v>655</v>
      </c>
      <c r="I158" t="s">
        <v>206</v>
      </c>
      <c r="J158"/>
      <c r="K158" s="77">
        <v>3.02</v>
      </c>
      <c r="L158" t="s">
        <v>102</v>
      </c>
      <c r="M158" s="78">
        <v>3.6499999999999998E-2</v>
      </c>
      <c r="N158" s="78">
        <v>4.7600000000000003E-2</v>
      </c>
      <c r="O158" s="77">
        <v>178734.38</v>
      </c>
      <c r="P158" s="77">
        <v>101</v>
      </c>
      <c r="Q158" s="77">
        <v>0</v>
      </c>
      <c r="R158" s="77">
        <v>180.52172379999999</v>
      </c>
      <c r="S158" s="78">
        <v>1E-3</v>
      </c>
      <c r="T158" s="78">
        <f t="shared" si="5"/>
        <v>1.710680053186573E-3</v>
      </c>
      <c r="U158" s="78">
        <f>R158/'סכום נכסי הקרן'!$C$42</f>
        <v>4.1639559402846348E-4</v>
      </c>
    </row>
    <row r="159" spans="2:21">
      <c r="B159" t="s">
        <v>671</v>
      </c>
      <c r="C159" t="s">
        <v>672</v>
      </c>
      <c r="D159" t="s">
        <v>100</v>
      </c>
      <c r="E159" t="s">
        <v>123</v>
      </c>
      <c r="F159" t="s">
        <v>673</v>
      </c>
      <c r="G159" t="s">
        <v>332</v>
      </c>
      <c r="H159" t="s">
        <v>655</v>
      </c>
      <c r="I159" t="s">
        <v>206</v>
      </c>
      <c r="J159"/>
      <c r="K159" s="77">
        <v>2.2599999999999998</v>
      </c>
      <c r="L159" t="s">
        <v>102</v>
      </c>
      <c r="M159" s="78">
        <v>1E-3</v>
      </c>
      <c r="N159" s="78">
        <v>3.3300000000000003E-2</v>
      </c>
      <c r="O159" s="77">
        <v>537577.02</v>
      </c>
      <c r="P159" s="77">
        <v>103.63</v>
      </c>
      <c r="Q159" s="77">
        <v>0</v>
      </c>
      <c r="R159" s="77">
        <v>557.09106582599998</v>
      </c>
      <c r="S159" s="78">
        <v>8.9999999999999998E-4</v>
      </c>
      <c r="T159" s="78">
        <f t="shared" si="5"/>
        <v>5.2791683685273249E-3</v>
      </c>
      <c r="U159" s="78">
        <f>R159/'סכום נכסי הקרן'!$C$42</f>
        <v>1.284999170180576E-3</v>
      </c>
    </row>
    <row r="160" spans="2:21">
      <c r="B160" t="s">
        <v>674</v>
      </c>
      <c r="C160" t="s">
        <v>675</v>
      </c>
      <c r="D160" t="s">
        <v>100</v>
      </c>
      <c r="E160" t="s">
        <v>123</v>
      </c>
      <c r="F160" t="s">
        <v>673</v>
      </c>
      <c r="G160" t="s">
        <v>332</v>
      </c>
      <c r="H160" t="s">
        <v>655</v>
      </c>
      <c r="I160" t="s">
        <v>206</v>
      </c>
      <c r="J160"/>
      <c r="K160" s="77">
        <v>4.97</v>
      </c>
      <c r="L160" t="s">
        <v>102</v>
      </c>
      <c r="M160" s="78">
        <v>3.0000000000000001E-3</v>
      </c>
      <c r="N160" s="78">
        <v>3.9699999999999999E-2</v>
      </c>
      <c r="O160" s="77">
        <v>303158.71000000002</v>
      </c>
      <c r="P160" s="77">
        <v>91.94</v>
      </c>
      <c r="Q160" s="77">
        <v>0.50114000000000003</v>
      </c>
      <c r="R160" s="77">
        <v>279.22525797399999</v>
      </c>
      <c r="S160" s="78">
        <v>8.0000000000000004E-4</v>
      </c>
      <c r="T160" s="78">
        <f t="shared" si="5"/>
        <v>2.6460254705478106E-3</v>
      </c>
      <c r="U160" s="78">
        <f>R160/'סכום נכסי הקרן'!$C$42</f>
        <v>6.4406745467735611E-4</v>
      </c>
    </row>
    <row r="161" spans="2:21">
      <c r="B161" t="s">
        <v>676</v>
      </c>
      <c r="C161" t="s">
        <v>677</v>
      </c>
      <c r="D161" t="s">
        <v>100</v>
      </c>
      <c r="E161" t="s">
        <v>123</v>
      </c>
      <c r="F161" t="s">
        <v>673</v>
      </c>
      <c r="G161" t="s">
        <v>332</v>
      </c>
      <c r="H161" t="s">
        <v>655</v>
      </c>
      <c r="I161" t="s">
        <v>206</v>
      </c>
      <c r="J161"/>
      <c r="K161" s="77">
        <v>3.49</v>
      </c>
      <c r="L161" t="s">
        <v>102</v>
      </c>
      <c r="M161" s="78">
        <v>3.0000000000000001E-3</v>
      </c>
      <c r="N161" s="78">
        <v>3.9600000000000003E-2</v>
      </c>
      <c r="O161" s="77">
        <v>440313.59</v>
      </c>
      <c r="P161" s="77">
        <v>94.81</v>
      </c>
      <c r="Q161" s="77">
        <v>0.70957000000000003</v>
      </c>
      <c r="R161" s="77">
        <v>418.17088467899998</v>
      </c>
      <c r="S161" s="78">
        <v>8.9999999999999998E-4</v>
      </c>
      <c r="T161" s="78">
        <f t="shared" si="5"/>
        <v>3.9627174845521173E-3</v>
      </c>
      <c r="U161" s="78">
        <f>R161/'סכום נכסי הקרן'!$C$42</f>
        <v>9.645626590860213E-4</v>
      </c>
    </row>
    <row r="162" spans="2:21">
      <c r="B162" t="s">
        <v>678</v>
      </c>
      <c r="C162" t="s">
        <v>679</v>
      </c>
      <c r="D162" t="s">
        <v>100</v>
      </c>
      <c r="E162" t="s">
        <v>123</v>
      </c>
      <c r="F162" t="s">
        <v>673</v>
      </c>
      <c r="G162" t="s">
        <v>332</v>
      </c>
      <c r="H162" t="s">
        <v>655</v>
      </c>
      <c r="I162" t="s">
        <v>206</v>
      </c>
      <c r="J162"/>
      <c r="K162" s="77">
        <v>3</v>
      </c>
      <c r="L162" t="s">
        <v>102</v>
      </c>
      <c r="M162" s="78">
        <v>3.0000000000000001E-3</v>
      </c>
      <c r="N162" s="78">
        <v>3.8899999999999997E-2</v>
      </c>
      <c r="O162" s="77">
        <v>169482.19</v>
      </c>
      <c r="P162" s="77">
        <v>92.74</v>
      </c>
      <c r="Q162" s="77">
        <v>0.26246999999999998</v>
      </c>
      <c r="R162" s="77">
        <v>157.44025300600001</v>
      </c>
      <c r="S162" s="78">
        <v>6.9999999999999999E-4</v>
      </c>
      <c r="T162" s="78">
        <f t="shared" si="5"/>
        <v>1.4919528504192781E-3</v>
      </c>
      <c r="U162" s="78">
        <f>R162/'סכום נכסי הקרן'!$C$42</f>
        <v>3.6315533828524719E-4</v>
      </c>
    </row>
    <row r="163" spans="2:21">
      <c r="B163" t="s">
        <v>680</v>
      </c>
      <c r="C163" t="s">
        <v>681</v>
      </c>
      <c r="D163" t="s">
        <v>100</v>
      </c>
      <c r="E163" t="s">
        <v>123</v>
      </c>
      <c r="F163" t="s">
        <v>682</v>
      </c>
      <c r="G163" t="s">
        <v>683</v>
      </c>
      <c r="H163" t="s">
        <v>3385</v>
      </c>
      <c r="I163" t="s">
        <v>209</v>
      </c>
      <c r="J163"/>
      <c r="K163" s="77">
        <v>3.02</v>
      </c>
      <c r="L163" t="s">
        <v>102</v>
      </c>
      <c r="M163" s="78">
        <v>1.4800000000000001E-2</v>
      </c>
      <c r="N163" s="78">
        <v>4.7E-2</v>
      </c>
      <c r="O163" s="77">
        <v>895699.81</v>
      </c>
      <c r="P163" s="77">
        <v>99.6</v>
      </c>
      <c r="Q163" s="77">
        <v>0</v>
      </c>
      <c r="R163" s="77">
        <v>892.11701075999997</v>
      </c>
      <c r="S163" s="78">
        <v>1E-3</v>
      </c>
      <c r="T163" s="78">
        <f t="shared" si="5"/>
        <v>8.4539785200941197E-3</v>
      </c>
      <c r="U163" s="78">
        <f>R163/'סכום נכסי הקרן'!$C$42</f>
        <v>2.0577777832980529E-3</v>
      </c>
    </row>
    <row r="164" spans="2:21">
      <c r="B164" t="s">
        <v>684</v>
      </c>
      <c r="C164" t="s">
        <v>685</v>
      </c>
      <c r="D164" t="s">
        <v>100</v>
      </c>
      <c r="E164" t="s">
        <v>123</v>
      </c>
      <c r="F164" t="s">
        <v>3386</v>
      </c>
      <c r="G164" t="s">
        <v>112</v>
      </c>
      <c r="H164" t="s">
        <v>3385</v>
      </c>
      <c r="I164" t="s">
        <v>209</v>
      </c>
      <c r="J164"/>
      <c r="K164" s="77">
        <v>1.26</v>
      </c>
      <c r="L164" t="s">
        <v>102</v>
      </c>
      <c r="M164" s="78">
        <v>4.9000000000000002E-2</v>
      </c>
      <c r="N164" s="78">
        <v>0</v>
      </c>
      <c r="O164" s="77">
        <v>148326.19</v>
      </c>
      <c r="P164" s="77">
        <v>22.6</v>
      </c>
      <c r="Q164" s="77">
        <v>0</v>
      </c>
      <c r="R164" s="77">
        <v>33.52171894</v>
      </c>
      <c r="S164" s="78">
        <v>2.9999999999999997E-4</v>
      </c>
      <c r="T164" s="78">
        <f t="shared" si="5"/>
        <v>3.1766224436631795E-4</v>
      </c>
      <c r="U164" s="78">
        <f>R164/'סכום נכסי הקרן'!$C$42</f>
        <v>7.7321974203730124E-5</v>
      </c>
    </row>
    <row r="165" spans="2:21">
      <c r="B165" t="s">
        <v>688</v>
      </c>
      <c r="C165" t="s">
        <v>689</v>
      </c>
      <c r="D165" t="s">
        <v>100</v>
      </c>
      <c r="E165" t="s">
        <v>123</v>
      </c>
      <c r="F165" t="s">
        <v>690</v>
      </c>
      <c r="G165" t="s">
        <v>332</v>
      </c>
      <c r="H165" t="s">
        <v>3385</v>
      </c>
      <c r="I165" t="s">
        <v>209</v>
      </c>
      <c r="J165"/>
      <c r="K165" s="77">
        <v>3.25</v>
      </c>
      <c r="L165" t="s">
        <v>102</v>
      </c>
      <c r="M165" s="78">
        <v>1.9E-2</v>
      </c>
      <c r="N165" s="78">
        <v>3.5200000000000002E-2</v>
      </c>
      <c r="O165" s="77">
        <v>435079.39</v>
      </c>
      <c r="P165" s="77">
        <v>101.4</v>
      </c>
      <c r="Q165" s="77">
        <v>11.559329999999999</v>
      </c>
      <c r="R165" s="77">
        <v>452.72983146000001</v>
      </c>
      <c r="S165" s="78">
        <v>8.0000000000000004E-4</v>
      </c>
      <c r="T165" s="78">
        <f t="shared" si="5"/>
        <v>4.2902088228405294E-3</v>
      </c>
      <c r="U165" s="78">
        <f>R165/'סכום נכסי הקרן'!$C$42</f>
        <v>1.0442771270788899E-3</v>
      </c>
    </row>
    <row r="166" spans="2:21">
      <c r="B166" t="s">
        <v>691</v>
      </c>
      <c r="C166" t="s">
        <v>692</v>
      </c>
      <c r="D166" t="s">
        <v>100</v>
      </c>
      <c r="E166" t="s">
        <v>123</v>
      </c>
      <c r="F166" t="s">
        <v>693</v>
      </c>
      <c r="G166" t="s">
        <v>341</v>
      </c>
      <c r="H166" t="s">
        <v>3385</v>
      </c>
      <c r="I166" t="s">
        <v>209</v>
      </c>
      <c r="J166"/>
      <c r="K166" s="77">
        <v>2.36</v>
      </c>
      <c r="L166" t="s">
        <v>102</v>
      </c>
      <c r="M166" s="78">
        <v>1.6400000000000001E-2</v>
      </c>
      <c r="N166" s="78">
        <v>3.6499999999999998E-2</v>
      </c>
      <c r="O166" s="77">
        <v>191181.95</v>
      </c>
      <c r="P166" s="77">
        <v>106.4</v>
      </c>
      <c r="Q166" s="77">
        <v>8.6446299999999994</v>
      </c>
      <c r="R166" s="77">
        <v>212.0622248</v>
      </c>
      <c r="S166" s="78">
        <v>6.9999999999999999E-4</v>
      </c>
      <c r="T166" s="78">
        <f t="shared" si="5"/>
        <v>2.0095676595778609E-3</v>
      </c>
      <c r="U166" s="78">
        <f>R166/'סכום נכסי הקרן'!$C$42</f>
        <v>4.8914764499159724E-4</v>
      </c>
    </row>
    <row r="167" spans="2:21">
      <c r="B167" s="79" t="s">
        <v>246</v>
      </c>
      <c r="C167" s="16"/>
      <c r="D167" s="16"/>
      <c r="E167" s="16"/>
      <c r="F167" s="16"/>
      <c r="K167" s="81">
        <v>4</v>
      </c>
      <c r="N167" s="80">
        <v>5.9700000000000003E-2</v>
      </c>
      <c r="O167" s="81">
        <f>SUM(O168:O245)</f>
        <v>16155449.249999996</v>
      </c>
      <c r="Q167" s="81">
        <f t="shared" ref="Q167:R167" si="6">SUM(Q168:Q245)</f>
        <v>66.858030000000014</v>
      </c>
      <c r="R167" s="81">
        <f t="shared" si="6"/>
        <v>14819.290056742</v>
      </c>
      <c r="T167" s="80">
        <f t="shared" si="5"/>
        <v>0.14043220599057155</v>
      </c>
      <c r="U167" s="80">
        <f>R167/'סכום נכסי הקרן'!$C$42</f>
        <v>3.4182518072415992E-2</v>
      </c>
    </row>
    <row r="168" spans="2:21">
      <c r="B168" t="s">
        <v>694</v>
      </c>
      <c r="C168" t="s">
        <v>695</v>
      </c>
      <c r="D168" t="s">
        <v>100</v>
      </c>
      <c r="E168" t="s">
        <v>123</v>
      </c>
      <c r="F168" t="s">
        <v>519</v>
      </c>
      <c r="G168" t="s">
        <v>317</v>
      </c>
      <c r="H168" t="s">
        <v>318</v>
      </c>
      <c r="I168" t="s">
        <v>149</v>
      </c>
      <c r="J168"/>
      <c r="K168" s="77">
        <v>3.32</v>
      </c>
      <c r="L168" t="s">
        <v>102</v>
      </c>
      <c r="M168" s="78">
        <v>2.6800000000000001E-2</v>
      </c>
      <c r="N168" s="78">
        <v>4.9799999999999997E-2</v>
      </c>
      <c r="O168" s="77">
        <v>0.01</v>
      </c>
      <c r="P168" s="77">
        <v>94.81</v>
      </c>
      <c r="Q168" s="77">
        <v>0</v>
      </c>
      <c r="R168" s="77">
        <v>9.4809999999999995E-6</v>
      </c>
      <c r="S168" s="78">
        <v>0</v>
      </c>
      <c r="T168" s="78">
        <f t="shared" si="5"/>
        <v>8.9844907542711486E-11</v>
      </c>
      <c r="U168" s="78">
        <f>R168/'סכום נכסי הקרן'!$C$42</f>
        <v>2.1869094444044203E-11</v>
      </c>
    </row>
    <row r="169" spans="2:21">
      <c r="B169" t="s">
        <v>696</v>
      </c>
      <c r="C169" t="s">
        <v>697</v>
      </c>
      <c r="D169" t="s">
        <v>100</v>
      </c>
      <c r="E169" t="s">
        <v>123</v>
      </c>
      <c r="F169" t="s">
        <v>698</v>
      </c>
      <c r="G169" t="s">
        <v>699</v>
      </c>
      <c r="H169" t="s">
        <v>205</v>
      </c>
      <c r="I169" t="s">
        <v>206</v>
      </c>
      <c r="J169"/>
      <c r="K169" s="77">
        <v>0.17</v>
      </c>
      <c r="L169" t="s">
        <v>102</v>
      </c>
      <c r="M169" s="78">
        <v>5.7000000000000002E-2</v>
      </c>
      <c r="N169" s="78">
        <v>1.0800000000000001E-2</v>
      </c>
      <c r="O169" s="77">
        <v>0.04</v>
      </c>
      <c r="P169" s="77">
        <v>102.66</v>
      </c>
      <c r="Q169" s="77">
        <v>0</v>
      </c>
      <c r="R169" s="77">
        <v>4.1063999999999999E-5</v>
      </c>
      <c r="S169" s="78">
        <v>0</v>
      </c>
      <c r="T169" s="78">
        <f t="shared" si="5"/>
        <v>3.8913524768841943E-10</v>
      </c>
      <c r="U169" s="78">
        <f>R169/'סכום נכסי הקרן'!$C$42</f>
        <v>9.4719174586038515E-11</v>
      </c>
    </row>
    <row r="170" spans="2:21">
      <c r="B170" t="s">
        <v>700</v>
      </c>
      <c r="C170" t="s">
        <v>701</v>
      </c>
      <c r="D170" t="s">
        <v>100</v>
      </c>
      <c r="E170" t="s">
        <v>123</v>
      </c>
      <c r="F170" t="s">
        <v>702</v>
      </c>
      <c r="G170" t="s">
        <v>489</v>
      </c>
      <c r="H170" t="s">
        <v>375</v>
      </c>
      <c r="I170" t="s">
        <v>206</v>
      </c>
      <c r="J170"/>
      <c r="K170" s="77">
        <v>8.19</v>
      </c>
      <c r="L170" t="s">
        <v>102</v>
      </c>
      <c r="M170" s="78">
        <v>2.4E-2</v>
      </c>
      <c r="N170" s="78">
        <v>5.3800000000000001E-2</v>
      </c>
      <c r="O170" s="77">
        <v>0.02</v>
      </c>
      <c r="P170" s="77">
        <v>79.239999999999995</v>
      </c>
      <c r="Q170" s="77">
        <v>0</v>
      </c>
      <c r="R170" s="77">
        <v>1.5848000000000001E-5</v>
      </c>
      <c r="S170" s="78">
        <v>0</v>
      </c>
      <c r="T170" s="78">
        <f t="shared" si="5"/>
        <v>1.5018058166194408E-10</v>
      </c>
      <c r="U170" s="78">
        <f>R170/'סכום נכסי הקרן'!$C$42</f>
        <v>3.6555364281110914E-11</v>
      </c>
    </row>
    <row r="171" spans="2:21">
      <c r="B171" t="s">
        <v>703</v>
      </c>
      <c r="C171" t="s">
        <v>704</v>
      </c>
      <c r="D171" t="s">
        <v>100</v>
      </c>
      <c r="E171" t="s">
        <v>123</v>
      </c>
      <c r="F171" t="s">
        <v>374</v>
      </c>
      <c r="G171" t="s">
        <v>332</v>
      </c>
      <c r="H171" t="s">
        <v>375</v>
      </c>
      <c r="I171" t="s">
        <v>206</v>
      </c>
      <c r="J171"/>
      <c r="K171" s="77">
        <v>5.8</v>
      </c>
      <c r="L171" t="s">
        <v>102</v>
      </c>
      <c r="M171" s="78">
        <v>2.5499999999999998E-2</v>
      </c>
      <c r="N171" s="78">
        <v>5.57E-2</v>
      </c>
      <c r="O171" s="77">
        <v>808067.07</v>
      </c>
      <c r="P171" s="77">
        <v>84.91</v>
      </c>
      <c r="Q171" s="77">
        <v>0</v>
      </c>
      <c r="R171" s="77">
        <v>686.12974913699998</v>
      </c>
      <c r="S171" s="78">
        <v>5.9999999999999995E-4</v>
      </c>
      <c r="T171" s="78">
        <f t="shared" si="5"/>
        <v>6.501979102786372E-3</v>
      </c>
      <c r="U171" s="78">
        <f>R171/'סכום נכסי הקרן'!$C$42</f>
        <v>1.5826427892358835E-3</v>
      </c>
    </row>
    <row r="172" spans="2:21">
      <c r="B172" t="s">
        <v>705</v>
      </c>
      <c r="C172" t="s">
        <v>706</v>
      </c>
      <c r="D172" t="s">
        <v>100</v>
      </c>
      <c r="E172" t="s">
        <v>123</v>
      </c>
      <c r="F172" t="s">
        <v>707</v>
      </c>
      <c r="G172" t="s">
        <v>708</v>
      </c>
      <c r="H172" t="s">
        <v>375</v>
      </c>
      <c r="I172" t="s">
        <v>206</v>
      </c>
      <c r="J172"/>
      <c r="K172" s="77">
        <v>3.8</v>
      </c>
      <c r="L172" t="s">
        <v>102</v>
      </c>
      <c r="M172" s="78">
        <v>2.24E-2</v>
      </c>
      <c r="N172" s="78">
        <v>5.3699999999999998E-2</v>
      </c>
      <c r="O172" s="77">
        <v>0.02</v>
      </c>
      <c r="P172" s="77">
        <v>89.71</v>
      </c>
      <c r="Q172" s="77">
        <v>0</v>
      </c>
      <c r="R172" s="77">
        <v>1.7941999999999999E-5</v>
      </c>
      <c r="S172" s="78">
        <v>0</v>
      </c>
      <c r="T172" s="78">
        <f t="shared" si="5"/>
        <v>1.7002397754786725E-10</v>
      </c>
      <c r="U172" s="78">
        <f>R172/'סכום נכסי הקרן'!$C$42</f>
        <v>4.1385433236477281E-11</v>
      </c>
    </row>
    <row r="173" spans="2:21">
      <c r="B173" t="s">
        <v>709</v>
      </c>
      <c r="C173" t="s">
        <v>710</v>
      </c>
      <c r="D173" t="s">
        <v>100</v>
      </c>
      <c r="E173" t="s">
        <v>123</v>
      </c>
      <c r="F173" t="s">
        <v>711</v>
      </c>
      <c r="G173" t="s">
        <v>712</v>
      </c>
      <c r="H173" t="s">
        <v>375</v>
      </c>
      <c r="I173" t="s">
        <v>206</v>
      </c>
      <c r="J173"/>
      <c r="K173" s="77">
        <v>4.09</v>
      </c>
      <c r="L173" t="s">
        <v>102</v>
      </c>
      <c r="M173" s="78">
        <v>3.5200000000000002E-2</v>
      </c>
      <c r="N173" s="78">
        <v>5.1799999999999999E-2</v>
      </c>
      <c r="O173" s="77">
        <v>0.03</v>
      </c>
      <c r="P173" s="77">
        <v>94.11</v>
      </c>
      <c r="Q173" s="77">
        <v>0</v>
      </c>
      <c r="R173" s="77">
        <v>2.8232999999999999E-5</v>
      </c>
      <c r="S173" s="78">
        <v>0</v>
      </c>
      <c r="T173" s="78">
        <f t="shared" si="5"/>
        <v>2.6754469725275533E-10</v>
      </c>
      <c r="U173" s="78">
        <f>R173/'סכום נכסי הקרן'!$C$42</f>
        <v>6.5122892462683262E-11</v>
      </c>
    </row>
    <row r="174" spans="2:21">
      <c r="B174" t="s">
        <v>713</v>
      </c>
      <c r="C174" t="s">
        <v>714</v>
      </c>
      <c r="D174" t="s">
        <v>100</v>
      </c>
      <c r="E174" t="s">
        <v>123</v>
      </c>
      <c r="F174" t="s">
        <v>428</v>
      </c>
      <c r="G174" t="s">
        <v>332</v>
      </c>
      <c r="H174" t="s">
        <v>383</v>
      </c>
      <c r="I174" t="s">
        <v>149</v>
      </c>
      <c r="J174"/>
      <c r="K174" s="77">
        <v>1.21</v>
      </c>
      <c r="L174" t="s">
        <v>102</v>
      </c>
      <c r="M174" s="78">
        <v>3.39E-2</v>
      </c>
      <c r="N174" s="78">
        <v>5.7500000000000002E-2</v>
      </c>
      <c r="O174" s="77">
        <v>0.01</v>
      </c>
      <c r="P174" s="77">
        <v>99.8</v>
      </c>
      <c r="Q174" s="77">
        <v>0</v>
      </c>
      <c r="R174" s="77">
        <v>9.9799999999999993E-6</v>
      </c>
      <c r="S174" s="78">
        <v>0</v>
      </c>
      <c r="T174" s="78">
        <f t="shared" si="5"/>
        <v>9.457358688706472E-11</v>
      </c>
      <c r="U174" s="78">
        <f>R174/'סכום נכסי הקרן'!$C$42</f>
        <v>2.3020099414783373E-11</v>
      </c>
    </row>
    <row r="175" spans="2:21">
      <c r="B175" t="s">
        <v>715</v>
      </c>
      <c r="C175" t="s">
        <v>716</v>
      </c>
      <c r="D175" t="s">
        <v>100</v>
      </c>
      <c r="E175" t="s">
        <v>123</v>
      </c>
      <c r="F175" t="s">
        <v>428</v>
      </c>
      <c r="G175" t="s">
        <v>332</v>
      </c>
      <c r="H175" t="s">
        <v>383</v>
      </c>
      <c r="I175" t="s">
        <v>149</v>
      </c>
      <c r="J175"/>
      <c r="K175" s="77">
        <v>6.11</v>
      </c>
      <c r="L175" t="s">
        <v>102</v>
      </c>
      <c r="M175" s="78">
        <v>2.4400000000000002E-2</v>
      </c>
      <c r="N175" s="78">
        <v>5.6000000000000001E-2</v>
      </c>
      <c r="O175" s="77">
        <v>0.02</v>
      </c>
      <c r="P175" s="77">
        <v>84.62</v>
      </c>
      <c r="Q175" s="77">
        <v>0</v>
      </c>
      <c r="R175" s="77">
        <v>1.6923999999999999E-5</v>
      </c>
      <c r="S175" s="78">
        <v>0</v>
      </c>
      <c r="T175" s="78">
        <f t="shared" si="5"/>
        <v>1.603770926329342E-10</v>
      </c>
      <c r="U175" s="78">
        <f>R175/'סכום נכסי הקרן'!$C$42</f>
        <v>3.9037290831241864E-11</v>
      </c>
    </row>
    <row r="176" spans="2:21">
      <c r="B176" t="s">
        <v>717</v>
      </c>
      <c r="C176" t="s">
        <v>718</v>
      </c>
      <c r="D176" t="s">
        <v>100</v>
      </c>
      <c r="E176" t="s">
        <v>123</v>
      </c>
      <c r="F176" t="s">
        <v>719</v>
      </c>
      <c r="G176" t="s">
        <v>447</v>
      </c>
      <c r="H176" t="s">
        <v>383</v>
      </c>
      <c r="I176" t="s">
        <v>149</v>
      </c>
      <c r="J176"/>
      <c r="K176" s="77">
        <v>5.39</v>
      </c>
      <c r="L176" t="s">
        <v>102</v>
      </c>
      <c r="M176" s="78">
        <v>1.95E-2</v>
      </c>
      <c r="N176" s="78">
        <v>5.3600000000000002E-2</v>
      </c>
      <c r="O176" s="77">
        <v>6901.76</v>
      </c>
      <c r="P176" s="77">
        <v>83.94</v>
      </c>
      <c r="Q176" s="77">
        <v>0</v>
      </c>
      <c r="R176" s="77">
        <v>5.7933373440000002</v>
      </c>
      <c r="S176" s="78">
        <v>0</v>
      </c>
      <c r="T176" s="78">
        <f t="shared" si="5"/>
        <v>5.4899468203292669E-5</v>
      </c>
      <c r="U176" s="78">
        <f>R176/'סכום נכסי הקרן'!$C$42</f>
        <v>1.3363046252731168E-5</v>
      </c>
    </row>
    <row r="177" spans="2:21">
      <c r="B177" t="s">
        <v>720</v>
      </c>
      <c r="C177" t="s">
        <v>721</v>
      </c>
      <c r="D177" t="s">
        <v>100</v>
      </c>
      <c r="E177" t="s">
        <v>123</v>
      </c>
      <c r="F177" t="s">
        <v>722</v>
      </c>
      <c r="G177" t="s">
        <v>332</v>
      </c>
      <c r="H177" t="s">
        <v>375</v>
      </c>
      <c r="I177" t="s">
        <v>206</v>
      </c>
      <c r="J177"/>
      <c r="K177" s="77">
        <v>1.06</v>
      </c>
      <c r="L177" t="s">
        <v>102</v>
      </c>
      <c r="M177" s="78">
        <v>2.5499999999999998E-2</v>
      </c>
      <c r="N177" s="78">
        <v>5.2600000000000001E-2</v>
      </c>
      <c r="O177" s="77">
        <v>129513.66</v>
      </c>
      <c r="P177" s="77">
        <v>97.92</v>
      </c>
      <c r="Q177" s="77">
        <v>0</v>
      </c>
      <c r="R177" s="77">
        <v>126.81977587199999</v>
      </c>
      <c r="S177" s="78">
        <v>5.9999999999999995E-4</v>
      </c>
      <c r="T177" s="78">
        <f t="shared" si="5"/>
        <v>1.2017836765960588E-3</v>
      </c>
      <c r="U177" s="78">
        <f>R177/'סכום נכסי הקרן'!$C$42</f>
        <v>2.9252543570480819E-4</v>
      </c>
    </row>
    <row r="178" spans="2:21">
      <c r="B178" t="s">
        <v>723</v>
      </c>
      <c r="C178" t="s">
        <v>724</v>
      </c>
      <c r="D178" t="s">
        <v>100</v>
      </c>
      <c r="E178" t="s">
        <v>123</v>
      </c>
      <c r="F178" t="s">
        <v>475</v>
      </c>
      <c r="G178" t="s">
        <v>127</v>
      </c>
      <c r="H178" t="s">
        <v>375</v>
      </c>
      <c r="I178" t="s">
        <v>206</v>
      </c>
      <c r="J178"/>
      <c r="K178" s="77">
        <v>1.43</v>
      </c>
      <c r="L178" t="s">
        <v>102</v>
      </c>
      <c r="M178" s="78">
        <v>2.7E-2</v>
      </c>
      <c r="N178" s="78">
        <v>5.7200000000000001E-2</v>
      </c>
      <c r="O178" s="77">
        <v>4629.93</v>
      </c>
      <c r="P178" s="77">
        <v>96.02</v>
      </c>
      <c r="Q178" s="77">
        <v>0</v>
      </c>
      <c r="R178" s="77">
        <v>4.4456587860000001</v>
      </c>
      <c r="S178" s="78">
        <v>0</v>
      </c>
      <c r="T178" s="78">
        <f t="shared" si="5"/>
        <v>4.2128446640081535E-5</v>
      </c>
      <c r="U178" s="78">
        <f>R178/'סכום נכסי הקרן'!$C$42</f>
        <v>1.0254459641074666E-5</v>
      </c>
    </row>
    <row r="179" spans="2:21">
      <c r="B179" t="s">
        <v>725</v>
      </c>
      <c r="C179" t="s">
        <v>726</v>
      </c>
      <c r="D179" t="s">
        <v>100</v>
      </c>
      <c r="E179" t="s">
        <v>123</v>
      </c>
      <c r="F179" t="s">
        <v>475</v>
      </c>
      <c r="G179" t="s">
        <v>127</v>
      </c>
      <c r="H179" t="s">
        <v>375</v>
      </c>
      <c r="I179" t="s">
        <v>206</v>
      </c>
      <c r="J179"/>
      <c r="K179" s="77">
        <v>3.71</v>
      </c>
      <c r="L179" t="s">
        <v>102</v>
      </c>
      <c r="M179" s="78">
        <v>4.5600000000000002E-2</v>
      </c>
      <c r="N179" s="78">
        <v>5.6399999999999999E-2</v>
      </c>
      <c r="O179" s="77">
        <v>198075.28</v>
      </c>
      <c r="P179" s="77">
        <v>96.5</v>
      </c>
      <c r="Q179" s="77">
        <v>0</v>
      </c>
      <c r="R179" s="77">
        <v>191.1426452</v>
      </c>
      <c r="S179" s="78">
        <v>6.9999999999999999E-4</v>
      </c>
      <c r="T179" s="78">
        <f t="shared" si="5"/>
        <v>1.8113272107861309E-3</v>
      </c>
      <c r="U179" s="78">
        <f>R179/'סכום נכסי הקרן'!$C$42</f>
        <v>4.4089405760607876E-4</v>
      </c>
    </row>
    <row r="180" spans="2:21">
      <c r="B180" t="s">
        <v>727</v>
      </c>
      <c r="C180" t="s">
        <v>728</v>
      </c>
      <c r="D180" t="s">
        <v>100</v>
      </c>
      <c r="E180" t="s">
        <v>123</v>
      </c>
      <c r="F180" t="s">
        <v>492</v>
      </c>
      <c r="G180" t="s">
        <v>132</v>
      </c>
      <c r="H180" t="s">
        <v>493</v>
      </c>
      <c r="I180" t="s">
        <v>149</v>
      </c>
      <c r="J180"/>
      <c r="K180" s="77">
        <v>8.61</v>
      </c>
      <c r="L180" t="s">
        <v>102</v>
      </c>
      <c r="M180" s="78">
        <v>2.7900000000000001E-2</v>
      </c>
      <c r="N180" s="78">
        <v>5.4899999999999997E-2</v>
      </c>
      <c r="O180" s="77">
        <v>193245.92</v>
      </c>
      <c r="P180" s="77">
        <v>80.599999999999994</v>
      </c>
      <c r="Q180" s="77">
        <v>0</v>
      </c>
      <c r="R180" s="77">
        <v>155.75621151999999</v>
      </c>
      <c r="S180" s="78">
        <v>4.0000000000000002E-4</v>
      </c>
      <c r="T180" s="78">
        <f t="shared" si="5"/>
        <v>1.4759943490367487E-3</v>
      </c>
      <c r="U180" s="78">
        <f>R180/'סכום נכסי הקרן'!$C$42</f>
        <v>3.5927088914433137E-4</v>
      </c>
    </row>
    <row r="181" spans="2:21">
      <c r="B181" t="s">
        <v>729</v>
      </c>
      <c r="C181" t="s">
        <v>730</v>
      </c>
      <c r="D181" t="s">
        <v>100</v>
      </c>
      <c r="E181" t="s">
        <v>123</v>
      </c>
      <c r="F181" t="s">
        <v>492</v>
      </c>
      <c r="G181" t="s">
        <v>132</v>
      </c>
      <c r="H181" t="s">
        <v>493</v>
      </c>
      <c r="I181" t="s">
        <v>149</v>
      </c>
      <c r="J181"/>
      <c r="K181" s="77">
        <v>1.1299999999999999</v>
      </c>
      <c r="L181" t="s">
        <v>102</v>
      </c>
      <c r="M181" s="78">
        <v>3.6499999999999998E-2</v>
      </c>
      <c r="N181" s="78">
        <v>5.3999999999999999E-2</v>
      </c>
      <c r="O181" s="77">
        <v>0.01</v>
      </c>
      <c r="P181" s="77">
        <v>99.41</v>
      </c>
      <c r="Q181" s="77">
        <v>0</v>
      </c>
      <c r="R181" s="77">
        <v>9.9410000000000002E-6</v>
      </c>
      <c r="S181" s="78">
        <v>0</v>
      </c>
      <c r="T181" s="78">
        <f t="shared" si="5"/>
        <v>9.4204010745922896E-11</v>
      </c>
      <c r="U181" s="78">
        <f>R181/'סכום נכסי הקרן'!$C$42</f>
        <v>2.2930141110457065E-11</v>
      </c>
    </row>
    <row r="182" spans="2:21">
      <c r="B182" t="s">
        <v>731</v>
      </c>
      <c r="C182" t="s">
        <v>732</v>
      </c>
      <c r="D182" t="s">
        <v>100</v>
      </c>
      <c r="E182" t="s">
        <v>123</v>
      </c>
      <c r="F182" t="s">
        <v>733</v>
      </c>
      <c r="G182" t="s">
        <v>128</v>
      </c>
      <c r="H182" t="s">
        <v>493</v>
      </c>
      <c r="I182" t="s">
        <v>149</v>
      </c>
      <c r="J182"/>
      <c r="K182" s="77">
        <v>1.51</v>
      </c>
      <c r="L182" t="s">
        <v>102</v>
      </c>
      <c r="M182" s="78">
        <v>6.0999999999999999E-2</v>
      </c>
      <c r="N182" s="78">
        <v>6.0100000000000001E-2</v>
      </c>
      <c r="O182" s="77">
        <v>414098.4</v>
      </c>
      <c r="P182" s="77">
        <v>102.98</v>
      </c>
      <c r="Q182" s="77">
        <v>0</v>
      </c>
      <c r="R182" s="77">
        <v>426.43853231999998</v>
      </c>
      <c r="S182" s="78">
        <v>1.1000000000000001E-3</v>
      </c>
      <c r="T182" s="78">
        <f t="shared" si="5"/>
        <v>4.0410642874106088E-3</v>
      </c>
      <c r="U182" s="78">
        <f>R182/'סכום נכסי הקרן'!$C$42</f>
        <v>9.8363300684375867E-4</v>
      </c>
    </row>
    <row r="183" spans="2:21">
      <c r="B183" t="s">
        <v>734</v>
      </c>
      <c r="C183" t="s">
        <v>735</v>
      </c>
      <c r="D183" t="s">
        <v>100</v>
      </c>
      <c r="E183" t="s">
        <v>123</v>
      </c>
      <c r="F183" t="s">
        <v>528</v>
      </c>
      <c r="G183" t="s">
        <v>447</v>
      </c>
      <c r="H183" t="s">
        <v>493</v>
      </c>
      <c r="I183" t="s">
        <v>149</v>
      </c>
      <c r="J183"/>
      <c r="K183" s="77">
        <v>7.21</v>
      </c>
      <c r="L183" t="s">
        <v>102</v>
      </c>
      <c r="M183" s="78">
        <v>3.0499999999999999E-2</v>
      </c>
      <c r="N183" s="78">
        <v>5.62E-2</v>
      </c>
      <c r="O183" s="77">
        <v>343992.46</v>
      </c>
      <c r="P183" s="77">
        <v>84.73</v>
      </c>
      <c r="Q183" s="77">
        <v>0</v>
      </c>
      <c r="R183" s="77">
        <v>291.46481135800002</v>
      </c>
      <c r="S183" s="78">
        <v>5.0000000000000001E-4</v>
      </c>
      <c r="T183" s="78">
        <f t="shared" si="5"/>
        <v>2.7620112887262269E-3</v>
      </c>
      <c r="U183" s="78">
        <f>R183/'סכום נכסי הקרן'!$C$42</f>
        <v>6.7229949232186796E-4</v>
      </c>
    </row>
    <row r="184" spans="2:21">
      <c r="B184" t="s">
        <v>736</v>
      </c>
      <c r="C184" t="s">
        <v>737</v>
      </c>
      <c r="D184" t="s">
        <v>100</v>
      </c>
      <c r="E184" t="s">
        <v>123</v>
      </c>
      <c r="F184" t="s">
        <v>528</v>
      </c>
      <c r="G184" t="s">
        <v>447</v>
      </c>
      <c r="H184" t="s">
        <v>493</v>
      </c>
      <c r="I184" t="s">
        <v>149</v>
      </c>
      <c r="J184"/>
      <c r="K184" s="77">
        <v>2.65</v>
      </c>
      <c r="L184" t="s">
        <v>102</v>
      </c>
      <c r="M184" s="78">
        <v>2.9100000000000001E-2</v>
      </c>
      <c r="N184" s="78">
        <v>5.1900000000000002E-2</v>
      </c>
      <c r="O184" s="77">
        <v>163980.23000000001</v>
      </c>
      <c r="P184" s="77">
        <v>94.88</v>
      </c>
      <c r="Q184" s="77">
        <v>0</v>
      </c>
      <c r="R184" s="77">
        <v>155.58444222399999</v>
      </c>
      <c r="S184" s="78">
        <v>2.9999999999999997E-4</v>
      </c>
      <c r="T184" s="78">
        <f t="shared" si="5"/>
        <v>1.4743666097141246E-3</v>
      </c>
      <c r="U184" s="78">
        <f>R184/'סכום נכסי הקרן'!$C$42</f>
        <v>3.5887468210321638E-4</v>
      </c>
    </row>
    <row r="185" spans="2:21">
      <c r="B185" t="s">
        <v>738</v>
      </c>
      <c r="C185" t="s">
        <v>739</v>
      </c>
      <c r="D185" t="s">
        <v>100</v>
      </c>
      <c r="E185" t="s">
        <v>123</v>
      </c>
      <c r="F185" t="s">
        <v>528</v>
      </c>
      <c r="G185" t="s">
        <v>447</v>
      </c>
      <c r="H185" t="s">
        <v>493</v>
      </c>
      <c r="I185" t="s">
        <v>149</v>
      </c>
      <c r="J185"/>
      <c r="K185" s="77">
        <v>6.45</v>
      </c>
      <c r="L185" t="s">
        <v>102</v>
      </c>
      <c r="M185" s="78">
        <v>3.0499999999999999E-2</v>
      </c>
      <c r="N185" s="78">
        <v>5.5899999999999998E-2</v>
      </c>
      <c r="O185" s="77">
        <v>462479.95</v>
      </c>
      <c r="P185" s="77">
        <v>86.53</v>
      </c>
      <c r="Q185" s="77">
        <v>0</v>
      </c>
      <c r="R185" s="77">
        <v>400.18390073500001</v>
      </c>
      <c r="S185" s="78">
        <v>5.9999999999999995E-4</v>
      </c>
      <c r="T185" s="78">
        <f t="shared" si="5"/>
        <v>3.7922672251468948E-3</v>
      </c>
      <c r="U185" s="78">
        <f>R185/'סכום נכסי הקרן'!$C$42</f>
        <v>9.2307346484123262E-4</v>
      </c>
    </row>
    <row r="186" spans="2:21">
      <c r="B186" t="s">
        <v>740</v>
      </c>
      <c r="C186" t="s">
        <v>741</v>
      </c>
      <c r="D186" t="s">
        <v>100</v>
      </c>
      <c r="E186" t="s">
        <v>123</v>
      </c>
      <c r="F186" t="s">
        <v>528</v>
      </c>
      <c r="G186" t="s">
        <v>447</v>
      </c>
      <c r="H186" t="s">
        <v>493</v>
      </c>
      <c r="I186" t="s">
        <v>149</v>
      </c>
      <c r="J186"/>
      <c r="K186" s="77">
        <v>8.07</v>
      </c>
      <c r="L186" t="s">
        <v>102</v>
      </c>
      <c r="M186" s="78">
        <v>2.63E-2</v>
      </c>
      <c r="N186" s="78">
        <v>5.62E-2</v>
      </c>
      <c r="O186" s="77">
        <v>496918.08</v>
      </c>
      <c r="P186" s="77">
        <v>79.77</v>
      </c>
      <c r="Q186" s="77">
        <v>0</v>
      </c>
      <c r="R186" s="77">
        <v>396.39155241600002</v>
      </c>
      <c r="S186" s="78">
        <v>6.9999999999999999E-4</v>
      </c>
      <c r="T186" s="78">
        <f t="shared" si="5"/>
        <v>3.7563297518750554E-3</v>
      </c>
      <c r="U186" s="78">
        <f>R186/'סכום נכסי הקרן'!$C$42</f>
        <v>9.1432594627220796E-4</v>
      </c>
    </row>
    <row r="187" spans="2:21">
      <c r="B187" t="s">
        <v>742</v>
      </c>
      <c r="C187" t="s">
        <v>743</v>
      </c>
      <c r="D187" t="s">
        <v>100</v>
      </c>
      <c r="E187" t="s">
        <v>123</v>
      </c>
      <c r="F187" t="s">
        <v>528</v>
      </c>
      <c r="G187" t="s">
        <v>447</v>
      </c>
      <c r="H187" t="s">
        <v>493</v>
      </c>
      <c r="I187" t="s">
        <v>149</v>
      </c>
      <c r="J187"/>
      <c r="K187" s="77">
        <v>4.75</v>
      </c>
      <c r="L187" t="s">
        <v>102</v>
      </c>
      <c r="M187" s="78">
        <v>3.95E-2</v>
      </c>
      <c r="N187" s="78">
        <v>5.1200000000000002E-2</v>
      </c>
      <c r="O187" s="77">
        <v>0.01</v>
      </c>
      <c r="P187" s="77">
        <v>95.79</v>
      </c>
      <c r="Q187" s="77">
        <v>0</v>
      </c>
      <c r="R187" s="77">
        <v>9.5789999999999993E-6</v>
      </c>
      <c r="S187" s="78">
        <v>0</v>
      </c>
      <c r="T187" s="78">
        <f t="shared" si="5"/>
        <v>9.077358605122174E-11</v>
      </c>
      <c r="U187" s="78">
        <f>R187/'סכום נכסי הקרן'!$C$42</f>
        <v>2.20951435164539E-11</v>
      </c>
    </row>
    <row r="188" spans="2:21">
      <c r="B188" t="s">
        <v>744</v>
      </c>
      <c r="C188" t="s">
        <v>745</v>
      </c>
      <c r="D188" t="s">
        <v>100</v>
      </c>
      <c r="E188" t="s">
        <v>123</v>
      </c>
      <c r="F188" t="s">
        <v>537</v>
      </c>
      <c r="G188" t="s">
        <v>447</v>
      </c>
      <c r="H188" t="s">
        <v>493</v>
      </c>
      <c r="I188" t="s">
        <v>149</v>
      </c>
      <c r="J188"/>
      <c r="K188" s="77">
        <v>5.98</v>
      </c>
      <c r="L188" t="s">
        <v>102</v>
      </c>
      <c r="M188" s="78">
        <v>2.64E-2</v>
      </c>
      <c r="N188" s="78">
        <v>5.4699999999999999E-2</v>
      </c>
      <c r="O188" s="77">
        <v>847646.33</v>
      </c>
      <c r="P188" s="77">
        <v>85.2</v>
      </c>
      <c r="Q188" s="77">
        <v>11.188929999999999</v>
      </c>
      <c r="R188" s="77">
        <v>733.38360316000001</v>
      </c>
      <c r="S188" s="78">
        <v>5.0000000000000001E-4</v>
      </c>
      <c r="T188" s="78">
        <f t="shared" si="5"/>
        <v>6.9497713341684225E-3</v>
      </c>
      <c r="U188" s="78">
        <f>R188/'סכום נכסי הקרן'!$C$42</f>
        <v>1.6916396246408054E-3</v>
      </c>
    </row>
    <row r="189" spans="2:21">
      <c r="B189" t="s">
        <v>746</v>
      </c>
      <c r="C189" t="s">
        <v>747</v>
      </c>
      <c r="D189" t="s">
        <v>100</v>
      </c>
      <c r="E189" t="s">
        <v>123</v>
      </c>
      <c r="F189" t="s">
        <v>748</v>
      </c>
      <c r="G189" t="s">
        <v>447</v>
      </c>
      <c r="H189" t="s">
        <v>481</v>
      </c>
      <c r="I189" t="s">
        <v>206</v>
      </c>
      <c r="J189"/>
      <c r="K189" s="77">
        <v>3.98</v>
      </c>
      <c r="L189" t="s">
        <v>102</v>
      </c>
      <c r="M189" s="78">
        <v>4.7E-2</v>
      </c>
      <c r="N189" s="78">
        <v>5.3400000000000003E-2</v>
      </c>
      <c r="O189" s="77">
        <v>253980.35</v>
      </c>
      <c r="P189" s="77">
        <v>100.52</v>
      </c>
      <c r="Q189" s="77">
        <v>0</v>
      </c>
      <c r="R189" s="77">
        <v>255.30104782000001</v>
      </c>
      <c r="S189" s="78">
        <v>5.0000000000000001E-4</v>
      </c>
      <c r="T189" s="78">
        <f t="shared" si="5"/>
        <v>2.4193122072508457E-3</v>
      </c>
      <c r="U189" s="78">
        <f>R189/'סכום נכסי הקרן'!$C$42</f>
        <v>5.8888331678504655E-4</v>
      </c>
    </row>
    <row r="190" spans="2:21">
      <c r="B190" t="s">
        <v>749</v>
      </c>
      <c r="C190" t="s">
        <v>750</v>
      </c>
      <c r="D190" t="s">
        <v>100</v>
      </c>
      <c r="E190" t="s">
        <v>123</v>
      </c>
      <c r="F190" t="s">
        <v>537</v>
      </c>
      <c r="G190" t="s">
        <v>447</v>
      </c>
      <c r="H190" t="s">
        <v>493</v>
      </c>
      <c r="I190" t="s">
        <v>149</v>
      </c>
      <c r="J190"/>
      <c r="K190" s="77">
        <v>7.6</v>
      </c>
      <c r="L190" t="s">
        <v>102</v>
      </c>
      <c r="M190" s="78">
        <v>2.5000000000000001E-2</v>
      </c>
      <c r="N190" s="78">
        <v>5.74E-2</v>
      </c>
      <c r="O190" s="77">
        <v>471648.7</v>
      </c>
      <c r="P190" s="77">
        <v>79.12</v>
      </c>
      <c r="Q190" s="77">
        <v>5.8956099999999996</v>
      </c>
      <c r="R190" s="77">
        <v>379.06406143999999</v>
      </c>
      <c r="S190" s="78">
        <v>4.0000000000000002E-4</v>
      </c>
      <c r="T190" s="78">
        <f t="shared" si="5"/>
        <v>3.5921290531422327E-3</v>
      </c>
      <c r="U190" s="78">
        <f>R190/'סכום נכסי הקרן'!$C$42</f>
        <v>8.7435795379963452E-4</v>
      </c>
    </row>
    <row r="191" spans="2:21">
      <c r="B191" t="s">
        <v>751</v>
      </c>
      <c r="C191" t="s">
        <v>752</v>
      </c>
      <c r="D191" t="s">
        <v>100</v>
      </c>
      <c r="E191" t="s">
        <v>123</v>
      </c>
      <c r="F191" t="s">
        <v>537</v>
      </c>
      <c r="G191" t="s">
        <v>447</v>
      </c>
      <c r="H191" t="s">
        <v>493</v>
      </c>
      <c r="I191" t="s">
        <v>149</v>
      </c>
      <c r="J191"/>
      <c r="K191" s="77">
        <v>0.83</v>
      </c>
      <c r="L191" t="s">
        <v>102</v>
      </c>
      <c r="M191" s="78">
        <v>3.9199999999999999E-2</v>
      </c>
      <c r="N191" s="78">
        <v>5.7299999999999997E-2</v>
      </c>
      <c r="O191" s="77">
        <v>0.02</v>
      </c>
      <c r="P191" s="77">
        <v>99.2</v>
      </c>
      <c r="Q191" s="77">
        <v>0</v>
      </c>
      <c r="R191" s="77">
        <v>1.984E-5</v>
      </c>
      <c r="S191" s="78">
        <v>0</v>
      </c>
      <c r="T191" s="78">
        <f t="shared" si="5"/>
        <v>1.8801001641676995E-10</v>
      </c>
      <c r="U191" s="78">
        <f>R191/'סכום נכסי הקרן'!$C$42</f>
        <v>4.5763404047024261E-11</v>
      </c>
    </row>
    <row r="192" spans="2:21">
      <c r="B192" t="s">
        <v>753</v>
      </c>
      <c r="C192" t="s">
        <v>754</v>
      </c>
      <c r="D192" t="s">
        <v>100</v>
      </c>
      <c r="E192" t="s">
        <v>123</v>
      </c>
      <c r="F192" t="s">
        <v>755</v>
      </c>
      <c r="G192" t="s">
        <v>447</v>
      </c>
      <c r="H192" t="s">
        <v>493</v>
      </c>
      <c r="I192" t="s">
        <v>149</v>
      </c>
      <c r="J192"/>
      <c r="K192" s="77">
        <v>6.47</v>
      </c>
      <c r="L192" t="s">
        <v>102</v>
      </c>
      <c r="M192" s="78">
        <v>2.98E-2</v>
      </c>
      <c r="N192" s="78">
        <v>5.5399999999999998E-2</v>
      </c>
      <c r="O192" s="77">
        <v>269655.36</v>
      </c>
      <c r="P192" s="77">
        <v>86.29</v>
      </c>
      <c r="Q192" s="77">
        <v>0</v>
      </c>
      <c r="R192" s="77">
        <v>232.68561014400001</v>
      </c>
      <c r="S192" s="78">
        <v>6.9999999999999999E-4</v>
      </c>
      <c r="T192" s="78">
        <f t="shared" si="5"/>
        <v>2.2050012793911077E-3</v>
      </c>
      <c r="U192" s="78">
        <f>R192/'סכום נכסי הקרן'!$C$42</f>
        <v>5.3671802383811686E-4</v>
      </c>
    </row>
    <row r="193" spans="2:21">
      <c r="B193" t="s">
        <v>756</v>
      </c>
      <c r="C193" t="s">
        <v>757</v>
      </c>
      <c r="D193" t="s">
        <v>100</v>
      </c>
      <c r="E193" t="s">
        <v>123</v>
      </c>
      <c r="F193" t="s">
        <v>755</v>
      </c>
      <c r="G193" t="s">
        <v>447</v>
      </c>
      <c r="H193" t="s">
        <v>493</v>
      </c>
      <c r="I193" t="s">
        <v>149</v>
      </c>
      <c r="J193"/>
      <c r="K193" s="77">
        <v>5.2</v>
      </c>
      <c r="L193" t="s">
        <v>102</v>
      </c>
      <c r="M193" s="78">
        <v>3.4299999999999997E-2</v>
      </c>
      <c r="N193" s="78">
        <v>5.3100000000000001E-2</v>
      </c>
      <c r="O193" s="77">
        <v>339979.28</v>
      </c>
      <c r="P193" s="77">
        <v>91.92</v>
      </c>
      <c r="Q193" s="77">
        <v>0</v>
      </c>
      <c r="R193" s="77">
        <v>312.50895417599997</v>
      </c>
      <c r="S193" s="78">
        <v>1.1000000000000001E-3</v>
      </c>
      <c r="T193" s="78">
        <f t="shared" si="5"/>
        <v>2.9614321373496654E-3</v>
      </c>
      <c r="U193" s="78">
        <f>R193/'סכום נכסי הקרן'!$C$42</f>
        <v>7.2084040011437885E-4</v>
      </c>
    </row>
    <row r="194" spans="2:21">
      <c r="B194" t="s">
        <v>758</v>
      </c>
      <c r="C194" t="s">
        <v>759</v>
      </c>
      <c r="D194" t="s">
        <v>100</v>
      </c>
      <c r="E194" t="s">
        <v>123</v>
      </c>
      <c r="F194" t="s">
        <v>555</v>
      </c>
      <c r="G194" t="s">
        <v>447</v>
      </c>
      <c r="H194" t="s">
        <v>493</v>
      </c>
      <c r="I194" t="s">
        <v>149</v>
      </c>
      <c r="J194"/>
      <c r="K194" s="77">
        <v>1.79</v>
      </c>
      <c r="L194" t="s">
        <v>102</v>
      </c>
      <c r="M194" s="78">
        <v>3.61E-2</v>
      </c>
      <c r="N194" s="78">
        <v>5.21E-2</v>
      </c>
      <c r="O194" s="77">
        <v>697815.27</v>
      </c>
      <c r="P194" s="77">
        <v>97.92</v>
      </c>
      <c r="Q194" s="77">
        <v>0</v>
      </c>
      <c r="R194" s="77">
        <v>683.30071238400001</v>
      </c>
      <c r="S194" s="78">
        <v>8.9999999999999998E-4</v>
      </c>
      <c r="T194" s="78">
        <f t="shared" si="5"/>
        <v>6.4751702698037528E-3</v>
      </c>
      <c r="U194" s="78">
        <f>R194/'סכום נכסי הקרן'!$C$42</f>
        <v>1.5761172674621223E-3</v>
      </c>
    </row>
    <row r="195" spans="2:21">
      <c r="B195" t="s">
        <v>760</v>
      </c>
      <c r="C195" t="s">
        <v>761</v>
      </c>
      <c r="D195" t="s">
        <v>100</v>
      </c>
      <c r="E195" t="s">
        <v>123</v>
      </c>
      <c r="F195" t="s">
        <v>555</v>
      </c>
      <c r="G195" t="s">
        <v>447</v>
      </c>
      <c r="H195" t="s">
        <v>493</v>
      </c>
      <c r="I195" t="s">
        <v>149</v>
      </c>
      <c r="J195"/>
      <c r="K195" s="77">
        <v>2.8</v>
      </c>
      <c r="L195" t="s">
        <v>102</v>
      </c>
      <c r="M195" s="78">
        <v>3.3000000000000002E-2</v>
      </c>
      <c r="N195" s="78">
        <v>4.8399999999999999E-2</v>
      </c>
      <c r="O195" s="77">
        <v>229663.78</v>
      </c>
      <c r="P195" s="77">
        <v>96.15</v>
      </c>
      <c r="Q195" s="77">
        <v>0</v>
      </c>
      <c r="R195" s="77">
        <v>220.82172446999999</v>
      </c>
      <c r="S195" s="78">
        <v>6.9999999999999999E-4</v>
      </c>
      <c r="T195" s="78">
        <f t="shared" si="5"/>
        <v>2.0925754053822657E-3</v>
      </c>
      <c r="U195" s="78">
        <f>R195/'סכום נכסי הקרן'!$C$42</f>
        <v>5.0935251004441905E-4</v>
      </c>
    </row>
    <row r="196" spans="2:21">
      <c r="B196" t="s">
        <v>762</v>
      </c>
      <c r="C196" t="s">
        <v>763</v>
      </c>
      <c r="D196" t="s">
        <v>100</v>
      </c>
      <c r="E196" t="s">
        <v>123</v>
      </c>
      <c r="F196" t="s">
        <v>555</v>
      </c>
      <c r="G196" t="s">
        <v>447</v>
      </c>
      <c r="H196" t="s">
        <v>493</v>
      </c>
      <c r="I196" t="s">
        <v>149</v>
      </c>
      <c r="J196"/>
      <c r="K196" s="77">
        <v>5.15</v>
      </c>
      <c r="L196" t="s">
        <v>102</v>
      </c>
      <c r="M196" s="78">
        <v>2.6200000000000001E-2</v>
      </c>
      <c r="N196" s="78">
        <v>5.2699999999999997E-2</v>
      </c>
      <c r="O196" s="77">
        <v>497585.32</v>
      </c>
      <c r="P196" s="77">
        <v>88.74</v>
      </c>
      <c r="Q196" s="77">
        <v>0</v>
      </c>
      <c r="R196" s="77">
        <v>441.55721296799999</v>
      </c>
      <c r="S196" s="78">
        <v>4.0000000000000002E-4</v>
      </c>
      <c r="T196" s="78">
        <f t="shared" si="5"/>
        <v>4.1843336118476239E-3</v>
      </c>
      <c r="U196" s="78">
        <f>R196/'סכום נכסי הקרן'!$C$42</f>
        <v>1.0185061061961957E-3</v>
      </c>
    </row>
    <row r="197" spans="2:21">
      <c r="B197" t="s">
        <v>764</v>
      </c>
      <c r="C197" t="s">
        <v>765</v>
      </c>
      <c r="D197" t="s">
        <v>100</v>
      </c>
      <c r="E197" t="s">
        <v>123</v>
      </c>
      <c r="F197" t="s">
        <v>766</v>
      </c>
      <c r="G197" t="s">
        <v>767</v>
      </c>
      <c r="H197" t="s">
        <v>481</v>
      </c>
      <c r="I197" t="s">
        <v>206</v>
      </c>
      <c r="J197"/>
      <c r="K197" s="77">
        <v>0.43</v>
      </c>
      <c r="L197" t="s">
        <v>102</v>
      </c>
      <c r="M197" s="78">
        <v>2.4E-2</v>
      </c>
      <c r="N197" s="78">
        <v>6.0900000000000003E-2</v>
      </c>
      <c r="O197" s="77">
        <v>19652.12</v>
      </c>
      <c r="P197" s="77">
        <v>98.7</v>
      </c>
      <c r="Q197" s="77">
        <v>0</v>
      </c>
      <c r="R197" s="77">
        <v>19.396642440000001</v>
      </c>
      <c r="S197" s="78">
        <v>2.0000000000000001E-4</v>
      </c>
      <c r="T197" s="78">
        <f t="shared" si="5"/>
        <v>1.8380862215597869E-4</v>
      </c>
      <c r="U197" s="78">
        <f>R197/'סכום נכסי הקרן'!$C$42</f>
        <v>4.4740745218617869E-5</v>
      </c>
    </row>
    <row r="198" spans="2:21">
      <c r="B198" t="s">
        <v>768</v>
      </c>
      <c r="C198" t="s">
        <v>769</v>
      </c>
      <c r="D198" t="s">
        <v>100</v>
      </c>
      <c r="E198" t="s">
        <v>123</v>
      </c>
      <c r="F198" t="s">
        <v>766</v>
      </c>
      <c r="G198" t="s">
        <v>767</v>
      </c>
      <c r="H198" t="s">
        <v>481</v>
      </c>
      <c r="I198" t="s">
        <v>206</v>
      </c>
      <c r="J198"/>
      <c r="K198" s="77">
        <v>2.54</v>
      </c>
      <c r="L198" t="s">
        <v>102</v>
      </c>
      <c r="M198" s="78">
        <v>2.3E-2</v>
      </c>
      <c r="N198" s="78">
        <v>5.7299999999999997E-2</v>
      </c>
      <c r="O198" s="77">
        <v>174008.33</v>
      </c>
      <c r="P198" s="77">
        <v>91.98</v>
      </c>
      <c r="Q198" s="77">
        <v>0</v>
      </c>
      <c r="R198" s="77">
        <v>160.05286193399999</v>
      </c>
      <c r="S198" s="78">
        <v>2.0000000000000001E-4</v>
      </c>
      <c r="T198" s="78">
        <f t="shared" si="5"/>
        <v>1.5167107459557638E-3</v>
      </c>
      <c r="U198" s="78">
        <f>R198/'סכום נכסי הקרן'!$C$42</f>
        <v>3.6918164261936647E-4</v>
      </c>
    </row>
    <row r="199" spans="2:21">
      <c r="B199" t="s">
        <v>770</v>
      </c>
      <c r="C199" t="s">
        <v>771</v>
      </c>
      <c r="D199" t="s">
        <v>100</v>
      </c>
      <c r="E199" t="s">
        <v>123</v>
      </c>
      <c r="F199" t="s">
        <v>766</v>
      </c>
      <c r="G199" t="s">
        <v>767</v>
      </c>
      <c r="H199" t="s">
        <v>481</v>
      </c>
      <c r="I199" t="s">
        <v>206</v>
      </c>
      <c r="J199"/>
      <c r="K199" s="77">
        <v>1.62</v>
      </c>
      <c r="L199" t="s">
        <v>102</v>
      </c>
      <c r="M199" s="78">
        <v>2.75E-2</v>
      </c>
      <c r="N199" s="78">
        <v>5.8299999999999998E-2</v>
      </c>
      <c r="O199" s="77">
        <v>128186.31</v>
      </c>
      <c r="P199" s="77">
        <v>95.52</v>
      </c>
      <c r="Q199" s="77">
        <v>0</v>
      </c>
      <c r="R199" s="77">
        <v>122.44356331199999</v>
      </c>
      <c r="S199" s="78">
        <v>4.0000000000000002E-4</v>
      </c>
      <c r="T199" s="78">
        <f t="shared" si="5"/>
        <v>1.1603133240129502E-3</v>
      </c>
      <c r="U199" s="78">
        <f>R199/'סכום נכסי הקרן'!$C$42</f>
        <v>2.8243116233893405E-4</v>
      </c>
    </row>
    <row r="200" spans="2:21">
      <c r="B200" t="s">
        <v>772</v>
      </c>
      <c r="C200" t="s">
        <v>773</v>
      </c>
      <c r="D200" t="s">
        <v>100</v>
      </c>
      <c r="E200" t="s">
        <v>123</v>
      </c>
      <c r="F200" t="s">
        <v>766</v>
      </c>
      <c r="G200" t="s">
        <v>767</v>
      </c>
      <c r="H200" t="s">
        <v>481</v>
      </c>
      <c r="I200" t="s">
        <v>206</v>
      </c>
      <c r="J200"/>
      <c r="K200" s="77">
        <v>2.48</v>
      </c>
      <c r="L200" t="s">
        <v>102</v>
      </c>
      <c r="M200" s="78">
        <v>2.1499999999999998E-2</v>
      </c>
      <c r="N200" s="78">
        <v>5.8099999999999999E-2</v>
      </c>
      <c r="O200" s="77">
        <v>136221.38</v>
      </c>
      <c r="P200" s="77">
        <v>91.65</v>
      </c>
      <c r="Q200" s="77">
        <v>7.5696000000000003</v>
      </c>
      <c r="R200" s="77">
        <v>132.41649477000001</v>
      </c>
      <c r="S200" s="78">
        <v>2.0000000000000001E-4</v>
      </c>
      <c r="T200" s="78">
        <f t="shared" si="5"/>
        <v>1.2548199271955058E-3</v>
      </c>
      <c r="U200" s="78">
        <f>R200/'סכום נכסי הקרן'!$C$42</f>
        <v>3.0543495729083595E-4</v>
      </c>
    </row>
    <row r="201" spans="2:21">
      <c r="B201" t="s">
        <v>774</v>
      </c>
      <c r="C201" t="s">
        <v>775</v>
      </c>
      <c r="D201" t="s">
        <v>100</v>
      </c>
      <c r="E201" t="s">
        <v>123</v>
      </c>
      <c r="F201" t="s">
        <v>776</v>
      </c>
      <c r="G201" t="s">
        <v>112</v>
      </c>
      <c r="H201" t="s">
        <v>566</v>
      </c>
      <c r="I201" t="s">
        <v>149</v>
      </c>
      <c r="J201"/>
      <c r="K201" s="77">
        <v>1.68</v>
      </c>
      <c r="L201" t="s">
        <v>102</v>
      </c>
      <c r="M201" s="78">
        <v>0.04</v>
      </c>
      <c r="N201" s="78">
        <v>5.6000000000000001E-2</v>
      </c>
      <c r="O201" s="77">
        <v>0.01</v>
      </c>
      <c r="P201" s="77">
        <v>98.54</v>
      </c>
      <c r="Q201" s="77">
        <v>0</v>
      </c>
      <c r="R201" s="77">
        <v>9.8539999999999992E-6</v>
      </c>
      <c r="S201" s="78">
        <v>0</v>
      </c>
      <c r="T201" s="78">
        <f t="shared" si="5"/>
        <v>9.3379571661837247E-11</v>
      </c>
      <c r="U201" s="78">
        <f>R201/'סכום נכסי הקרן'!$C$42</f>
        <v>2.272946489311376E-11</v>
      </c>
    </row>
    <row r="202" spans="2:21">
      <c r="B202" t="s">
        <v>777</v>
      </c>
      <c r="C202" t="s">
        <v>778</v>
      </c>
      <c r="D202" t="s">
        <v>100</v>
      </c>
      <c r="E202" t="s">
        <v>123</v>
      </c>
      <c r="F202" t="s">
        <v>776</v>
      </c>
      <c r="G202" t="s">
        <v>112</v>
      </c>
      <c r="H202" t="s">
        <v>559</v>
      </c>
      <c r="I202" t="s">
        <v>206</v>
      </c>
      <c r="J202"/>
      <c r="K202" s="77">
        <v>3.37</v>
      </c>
      <c r="L202" t="s">
        <v>102</v>
      </c>
      <c r="M202" s="78">
        <v>0.04</v>
      </c>
      <c r="N202" s="78">
        <v>5.4600000000000003E-2</v>
      </c>
      <c r="O202" s="77">
        <v>0.02</v>
      </c>
      <c r="P202" s="77">
        <v>96.22</v>
      </c>
      <c r="Q202" s="77">
        <v>0</v>
      </c>
      <c r="R202" s="77">
        <v>1.9244000000000001E-5</v>
      </c>
      <c r="S202" s="78">
        <v>0</v>
      </c>
      <c r="T202" s="78">
        <f t="shared" si="5"/>
        <v>1.8236213487521782E-10</v>
      </c>
      <c r="U202" s="78">
        <f>R202/'סכום נכסי הקרן'!$C$42</f>
        <v>4.4388656627063251E-11</v>
      </c>
    </row>
    <row r="203" spans="2:21">
      <c r="B203" t="s">
        <v>779</v>
      </c>
      <c r="C203" t="s">
        <v>780</v>
      </c>
      <c r="D203" t="s">
        <v>100</v>
      </c>
      <c r="E203" t="s">
        <v>123</v>
      </c>
      <c r="F203" t="s">
        <v>564</v>
      </c>
      <c r="G203" t="s">
        <v>565</v>
      </c>
      <c r="H203" t="s">
        <v>566</v>
      </c>
      <c r="I203" t="s">
        <v>149</v>
      </c>
      <c r="J203"/>
      <c r="K203" s="77">
        <v>1.06</v>
      </c>
      <c r="L203" t="s">
        <v>102</v>
      </c>
      <c r="M203" s="78">
        <v>3.0499999999999999E-2</v>
      </c>
      <c r="N203" s="78">
        <v>5.8700000000000002E-2</v>
      </c>
      <c r="O203" s="77">
        <v>10112.19</v>
      </c>
      <c r="P203" s="77">
        <v>97.91</v>
      </c>
      <c r="Q203" s="77">
        <v>0</v>
      </c>
      <c r="R203" s="77">
        <v>9.9008452289999997</v>
      </c>
      <c r="S203" s="78">
        <v>2.0000000000000001E-4</v>
      </c>
      <c r="T203" s="78">
        <f t="shared" si="5"/>
        <v>9.3823491635291762E-5</v>
      </c>
      <c r="U203" s="78">
        <f>R203/'סכום נכסי הקרן'!$C$42</f>
        <v>2.2837519184565496E-5</v>
      </c>
    </row>
    <row r="204" spans="2:21">
      <c r="B204" t="s">
        <v>781</v>
      </c>
      <c r="C204" t="s">
        <v>782</v>
      </c>
      <c r="D204" t="s">
        <v>100</v>
      </c>
      <c r="E204" t="s">
        <v>123</v>
      </c>
      <c r="F204" t="s">
        <v>564</v>
      </c>
      <c r="G204" t="s">
        <v>565</v>
      </c>
      <c r="H204" t="s">
        <v>566</v>
      </c>
      <c r="I204" t="s">
        <v>149</v>
      </c>
      <c r="J204"/>
      <c r="K204" s="77">
        <v>2.68</v>
      </c>
      <c r="L204" t="s">
        <v>102</v>
      </c>
      <c r="M204" s="78">
        <v>2.58E-2</v>
      </c>
      <c r="N204" s="78">
        <v>5.8599999999999999E-2</v>
      </c>
      <c r="O204" s="77">
        <v>146974.41</v>
      </c>
      <c r="P204" s="77">
        <v>92.5</v>
      </c>
      <c r="Q204" s="77">
        <v>0</v>
      </c>
      <c r="R204" s="77">
        <v>135.95132924999999</v>
      </c>
      <c r="S204" s="78">
        <v>5.0000000000000001E-4</v>
      </c>
      <c r="T204" s="78">
        <f t="shared" ref="T204:T267" si="7">R204/$R$11</f>
        <v>1.2883171191620058E-3</v>
      </c>
      <c r="U204" s="78">
        <f>R204/'סכום נכסי הקרן'!$C$42</f>
        <v>3.135884884676299E-4</v>
      </c>
    </row>
    <row r="205" spans="2:21">
      <c r="B205" t="s">
        <v>783</v>
      </c>
      <c r="C205" t="s">
        <v>784</v>
      </c>
      <c r="D205" t="s">
        <v>100</v>
      </c>
      <c r="E205" t="s">
        <v>123</v>
      </c>
      <c r="F205" t="s">
        <v>579</v>
      </c>
      <c r="G205" t="s">
        <v>132</v>
      </c>
      <c r="H205" t="s">
        <v>559</v>
      </c>
      <c r="I205" t="s">
        <v>206</v>
      </c>
      <c r="J205"/>
      <c r="K205" s="77">
        <v>1.23</v>
      </c>
      <c r="L205" t="s">
        <v>102</v>
      </c>
      <c r="M205" s="78">
        <v>4.1399999999999999E-2</v>
      </c>
      <c r="N205" s="78">
        <v>5.3800000000000001E-2</v>
      </c>
      <c r="O205" s="77">
        <v>0.01</v>
      </c>
      <c r="P205" s="77">
        <v>99.57</v>
      </c>
      <c r="Q205" s="77">
        <v>0</v>
      </c>
      <c r="R205" s="77">
        <v>9.9569999999999997E-6</v>
      </c>
      <c r="S205" s="78">
        <v>0</v>
      </c>
      <c r="T205" s="78">
        <f t="shared" si="7"/>
        <v>9.4355631726904159E-11</v>
      </c>
      <c r="U205" s="78">
        <f>R205/'סכום נכסי הקרן'!$C$42</f>
        <v>2.2967047081462728E-11</v>
      </c>
    </row>
    <row r="206" spans="2:21">
      <c r="B206" t="s">
        <v>785</v>
      </c>
      <c r="C206" t="s">
        <v>786</v>
      </c>
      <c r="D206" t="s">
        <v>100</v>
      </c>
      <c r="E206" t="s">
        <v>123</v>
      </c>
      <c r="F206" t="s">
        <v>579</v>
      </c>
      <c r="G206" t="s">
        <v>132</v>
      </c>
      <c r="H206" t="s">
        <v>559</v>
      </c>
      <c r="I206" t="s">
        <v>206</v>
      </c>
      <c r="J206"/>
      <c r="K206" s="77">
        <v>1.78</v>
      </c>
      <c r="L206" t="s">
        <v>102</v>
      </c>
      <c r="M206" s="78">
        <v>3.5499999999999997E-2</v>
      </c>
      <c r="N206" s="78">
        <v>0.06</v>
      </c>
      <c r="O206" s="77">
        <v>137742.21</v>
      </c>
      <c r="P206" s="77">
        <v>96.81</v>
      </c>
      <c r="Q206" s="77">
        <v>0</v>
      </c>
      <c r="R206" s="77">
        <v>133.34823350100001</v>
      </c>
      <c r="S206" s="78">
        <v>4.0000000000000002E-4</v>
      </c>
      <c r="T206" s="78">
        <f t="shared" si="7"/>
        <v>1.2636493734712846E-3</v>
      </c>
      <c r="U206" s="78">
        <f>R206/'סכום נכסי הקרן'!$C$42</f>
        <v>3.0758412745278228E-4</v>
      </c>
    </row>
    <row r="207" spans="2:21">
      <c r="B207" t="s">
        <v>787</v>
      </c>
      <c r="C207" t="s">
        <v>788</v>
      </c>
      <c r="D207" t="s">
        <v>100</v>
      </c>
      <c r="E207" t="s">
        <v>123</v>
      </c>
      <c r="F207" t="s">
        <v>579</v>
      </c>
      <c r="G207" t="s">
        <v>132</v>
      </c>
      <c r="H207" t="s">
        <v>559</v>
      </c>
      <c r="I207" t="s">
        <v>206</v>
      </c>
      <c r="J207"/>
      <c r="K207" s="77">
        <v>2.2799999999999998</v>
      </c>
      <c r="L207" t="s">
        <v>102</v>
      </c>
      <c r="M207" s="78">
        <v>2.5000000000000001E-2</v>
      </c>
      <c r="N207" s="78">
        <v>5.96E-2</v>
      </c>
      <c r="O207" s="77">
        <v>593591.4</v>
      </c>
      <c r="P207" s="77">
        <v>94.31</v>
      </c>
      <c r="Q207" s="77">
        <v>0</v>
      </c>
      <c r="R207" s="77">
        <v>559.81604933999995</v>
      </c>
      <c r="S207" s="78">
        <v>5.0000000000000001E-4</v>
      </c>
      <c r="T207" s="78">
        <f t="shared" si="7"/>
        <v>5.3049911606242285E-3</v>
      </c>
      <c r="U207" s="78">
        <f>R207/'סכום נכסי הקרן'!$C$42</f>
        <v>1.2912846803404883E-3</v>
      </c>
    </row>
    <row r="208" spans="2:21">
      <c r="B208" t="s">
        <v>789</v>
      </c>
      <c r="C208" t="s">
        <v>790</v>
      </c>
      <c r="D208" t="s">
        <v>100</v>
      </c>
      <c r="E208" t="s">
        <v>123</v>
      </c>
      <c r="F208" t="s">
        <v>579</v>
      </c>
      <c r="G208" t="s">
        <v>132</v>
      </c>
      <c r="H208" t="s">
        <v>559</v>
      </c>
      <c r="I208" t="s">
        <v>206</v>
      </c>
      <c r="J208"/>
      <c r="K208" s="77">
        <v>4.07</v>
      </c>
      <c r="L208" t="s">
        <v>102</v>
      </c>
      <c r="M208" s="78">
        <v>4.7300000000000002E-2</v>
      </c>
      <c r="N208" s="78">
        <v>0.06</v>
      </c>
      <c r="O208" s="77">
        <v>277468.01</v>
      </c>
      <c r="P208" s="77">
        <v>96.34</v>
      </c>
      <c r="Q208" s="77">
        <v>0</v>
      </c>
      <c r="R208" s="77">
        <v>267.31268083399999</v>
      </c>
      <c r="S208" s="78">
        <v>6.9999999999999999E-4</v>
      </c>
      <c r="T208" s="78">
        <f t="shared" si="7"/>
        <v>2.5331381810489479E-3</v>
      </c>
      <c r="U208" s="78">
        <f>R208/'סכום נכסי הקרן'!$C$42</f>
        <v>6.1658962801913199E-4</v>
      </c>
    </row>
    <row r="209" spans="2:21">
      <c r="B209" t="s">
        <v>791</v>
      </c>
      <c r="C209" t="s">
        <v>792</v>
      </c>
      <c r="D209" t="s">
        <v>100</v>
      </c>
      <c r="E209" t="s">
        <v>123</v>
      </c>
      <c r="F209" t="s">
        <v>582</v>
      </c>
      <c r="G209" t="s">
        <v>341</v>
      </c>
      <c r="H209" t="s">
        <v>559</v>
      </c>
      <c r="I209" t="s">
        <v>206</v>
      </c>
      <c r="J209"/>
      <c r="K209" s="77">
        <v>4.6900000000000004</v>
      </c>
      <c r="L209" t="s">
        <v>102</v>
      </c>
      <c r="M209" s="78">
        <v>2.4299999999999999E-2</v>
      </c>
      <c r="N209" s="78">
        <v>5.5100000000000003E-2</v>
      </c>
      <c r="O209" s="77">
        <v>455093.89</v>
      </c>
      <c r="P209" s="77">
        <v>87.67</v>
      </c>
      <c r="Q209" s="77">
        <v>0</v>
      </c>
      <c r="R209" s="77">
        <v>398.98081336299998</v>
      </c>
      <c r="S209" s="78">
        <v>2.9999999999999997E-4</v>
      </c>
      <c r="T209" s="78">
        <f t="shared" si="7"/>
        <v>3.7808663946750937E-3</v>
      </c>
      <c r="U209" s="78">
        <f>R209/'סכום נכסי הקרן'!$C$42</f>
        <v>9.2029839561196295E-4</v>
      </c>
    </row>
    <row r="210" spans="2:21">
      <c r="B210" t="s">
        <v>793</v>
      </c>
      <c r="C210" t="s">
        <v>794</v>
      </c>
      <c r="D210" t="s">
        <v>100</v>
      </c>
      <c r="E210" t="s">
        <v>123</v>
      </c>
      <c r="F210" t="s">
        <v>582</v>
      </c>
      <c r="G210" t="s">
        <v>341</v>
      </c>
      <c r="H210" t="s">
        <v>559</v>
      </c>
      <c r="I210" t="s">
        <v>206</v>
      </c>
      <c r="J210"/>
      <c r="K210" s="77">
        <v>0.66</v>
      </c>
      <c r="L210" t="s">
        <v>102</v>
      </c>
      <c r="M210" s="78">
        <v>6.4000000000000001E-2</v>
      </c>
      <c r="N210" s="78">
        <v>5.8700000000000002E-2</v>
      </c>
      <c r="O210" s="77">
        <v>0.01</v>
      </c>
      <c r="P210" s="77">
        <v>100.97</v>
      </c>
      <c r="Q210" s="77">
        <v>0</v>
      </c>
      <c r="R210" s="77">
        <v>1.0097E-5</v>
      </c>
      <c r="S210" s="78">
        <v>0</v>
      </c>
      <c r="T210" s="78">
        <f t="shared" si="7"/>
        <v>9.5682315310490241E-11</v>
      </c>
      <c r="U210" s="78">
        <f>R210/'סכום נכסי הקרן'!$C$42</f>
        <v>2.3289974327762297E-11</v>
      </c>
    </row>
    <row r="211" spans="2:21">
      <c r="B211" t="s">
        <v>795</v>
      </c>
      <c r="C211" t="s">
        <v>796</v>
      </c>
      <c r="D211" t="s">
        <v>100</v>
      </c>
      <c r="E211" t="s">
        <v>123</v>
      </c>
      <c r="F211" t="s">
        <v>797</v>
      </c>
      <c r="G211" t="s">
        <v>132</v>
      </c>
      <c r="H211" t="s">
        <v>559</v>
      </c>
      <c r="I211" t="s">
        <v>206</v>
      </c>
      <c r="J211"/>
      <c r="K211" s="77">
        <v>2.71</v>
      </c>
      <c r="L211" t="s">
        <v>102</v>
      </c>
      <c r="M211" s="78">
        <v>0.04</v>
      </c>
      <c r="N211" s="78">
        <v>5.3999999999999999E-2</v>
      </c>
      <c r="O211" s="77">
        <v>0.01</v>
      </c>
      <c r="P211" s="77">
        <v>97.49</v>
      </c>
      <c r="Q211" s="77">
        <v>0</v>
      </c>
      <c r="R211" s="77">
        <v>9.7489999999999993E-6</v>
      </c>
      <c r="S211" s="78">
        <v>0</v>
      </c>
      <c r="T211" s="78">
        <f t="shared" si="7"/>
        <v>9.2384558974147695E-11</v>
      </c>
      <c r="U211" s="78">
        <f>R211/'סכום נכסי הקרן'!$C$42</f>
        <v>2.2487269458389088E-11</v>
      </c>
    </row>
    <row r="212" spans="2:21">
      <c r="B212" t="s">
        <v>798</v>
      </c>
      <c r="C212" t="s">
        <v>799</v>
      </c>
      <c r="D212" t="s">
        <v>100</v>
      </c>
      <c r="E212" t="s">
        <v>123</v>
      </c>
      <c r="F212" t="s">
        <v>587</v>
      </c>
      <c r="G212" t="s">
        <v>127</v>
      </c>
      <c r="H212" t="s">
        <v>559</v>
      </c>
      <c r="I212" t="s">
        <v>206</v>
      </c>
      <c r="J212"/>
      <c r="K212" s="77">
        <v>1.58</v>
      </c>
      <c r="L212" t="s">
        <v>102</v>
      </c>
      <c r="M212" s="78">
        <v>3.2500000000000001E-2</v>
      </c>
      <c r="N212" s="78">
        <v>6.6799999999999998E-2</v>
      </c>
      <c r="O212" s="77">
        <v>2777.05</v>
      </c>
      <c r="P212" s="77">
        <v>95.65</v>
      </c>
      <c r="Q212" s="77">
        <v>0</v>
      </c>
      <c r="R212" s="77">
        <v>2.656248325</v>
      </c>
      <c r="S212" s="78">
        <v>0</v>
      </c>
      <c r="T212" s="78">
        <f t="shared" si="7"/>
        <v>2.5171436047896558E-5</v>
      </c>
      <c r="U212" s="78">
        <f>R212/'סכום נכסי הקרן'!$C$42</f>
        <v>6.1269639791434686E-6</v>
      </c>
    </row>
    <row r="213" spans="2:21">
      <c r="B213" t="s">
        <v>800</v>
      </c>
      <c r="C213" t="s">
        <v>801</v>
      </c>
      <c r="D213" t="s">
        <v>100</v>
      </c>
      <c r="E213" t="s">
        <v>123</v>
      </c>
      <c r="F213" t="s">
        <v>587</v>
      </c>
      <c r="G213" t="s">
        <v>127</v>
      </c>
      <c r="H213" t="s">
        <v>559</v>
      </c>
      <c r="I213" t="s">
        <v>206</v>
      </c>
      <c r="J213"/>
      <c r="K213" s="77">
        <v>2.27</v>
      </c>
      <c r="L213" t="s">
        <v>102</v>
      </c>
      <c r="M213" s="78">
        <v>5.7000000000000002E-2</v>
      </c>
      <c r="N213" s="78">
        <v>6.8500000000000005E-2</v>
      </c>
      <c r="O213" s="77">
        <v>765790.03</v>
      </c>
      <c r="P213" s="77">
        <v>97.89</v>
      </c>
      <c r="Q213" s="77">
        <v>0</v>
      </c>
      <c r="R213" s="77">
        <v>749.63186036699994</v>
      </c>
      <c r="S213" s="78">
        <v>1.9E-3</v>
      </c>
      <c r="T213" s="78">
        <f t="shared" si="7"/>
        <v>7.1037448777285014E-3</v>
      </c>
      <c r="U213" s="78">
        <f>R213/'סכום נכסי הקרן'!$C$42</f>
        <v>1.7291182314766881E-3</v>
      </c>
    </row>
    <row r="214" spans="2:21">
      <c r="B214" t="s">
        <v>802</v>
      </c>
      <c r="C214" t="s">
        <v>803</v>
      </c>
      <c r="D214" t="s">
        <v>100</v>
      </c>
      <c r="E214" t="s">
        <v>123</v>
      </c>
      <c r="F214" t="s">
        <v>592</v>
      </c>
      <c r="G214" t="s">
        <v>127</v>
      </c>
      <c r="H214" t="s">
        <v>559</v>
      </c>
      <c r="I214" t="s">
        <v>206</v>
      </c>
      <c r="J214"/>
      <c r="K214" s="77">
        <v>1.66</v>
      </c>
      <c r="L214" t="s">
        <v>102</v>
      </c>
      <c r="M214" s="78">
        <v>2.8000000000000001E-2</v>
      </c>
      <c r="N214" s="78">
        <v>6.25E-2</v>
      </c>
      <c r="O214" s="77">
        <v>161814.39999999999</v>
      </c>
      <c r="P214" s="77">
        <v>95.33</v>
      </c>
      <c r="Q214" s="77">
        <v>0</v>
      </c>
      <c r="R214" s="77">
        <v>154.25766752000001</v>
      </c>
      <c r="S214" s="78">
        <v>5.0000000000000001E-4</v>
      </c>
      <c r="T214" s="78">
        <f t="shared" si="7"/>
        <v>1.4617936795790244E-3</v>
      </c>
      <c r="U214" s="78">
        <f>R214/'סכום נכסי הקרן'!$C$42</f>
        <v>3.5581431280591185E-4</v>
      </c>
    </row>
    <row r="215" spans="2:21">
      <c r="B215" t="s">
        <v>804</v>
      </c>
      <c r="C215" t="s">
        <v>805</v>
      </c>
      <c r="D215" t="s">
        <v>100</v>
      </c>
      <c r="E215" t="s">
        <v>123</v>
      </c>
      <c r="F215" t="s">
        <v>592</v>
      </c>
      <c r="G215" t="s">
        <v>127</v>
      </c>
      <c r="H215" t="s">
        <v>559</v>
      </c>
      <c r="I215" t="s">
        <v>206</v>
      </c>
      <c r="J215"/>
      <c r="K215" s="77">
        <v>3.44</v>
      </c>
      <c r="L215" t="s">
        <v>102</v>
      </c>
      <c r="M215" s="78">
        <v>5.6500000000000002E-2</v>
      </c>
      <c r="N215" s="78">
        <v>6.5600000000000006E-2</v>
      </c>
      <c r="O215" s="77">
        <v>388987.83</v>
      </c>
      <c r="P215" s="77">
        <v>97.13</v>
      </c>
      <c r="Q215" s="77">
        <v>23.974900000000002</v>
      </c>
      <c r="R215" s="77">
        <v>401.79877927899997</v>
      </c>
      <c r="S215" s="78">
        <v>8.9999999999999998E-4</v>
      </c>
      <c r="T215" s="78">
        <f t="shared" si="7"/>
        <v>3.8075703169598244E-3</v>
      </c>
      <c r="U215" s="78">
        <f>R215/'סכום נכסי הקרן'!$C$42</f>
        <v>9.2679838113639084E-4</v>
      </c>
    </row>
    <row r="216" spans="2:21">
      <c r="B216" t="s">
        <v>806</v>
      </c>
      <c r="C216" t="s">
        <v>807</v>
      </c>
      <c r="D216" t="s">
        <v>100</v>
      </c>
      <c r="E216" t="s">
        <v>123</v>
      </c>
      <c r="F216" t="s">
        <v>599</v>
      </c>
      <c r="G216" t="s">
        <v>112</v>
      </c>
      <c r="H216" t="s">
        <v>559</v>
      </c>
      <c r="I216" t="s">
        <v>206</v>
      </c>
      <c r="J216"/>
      <c r="K216" s="77">
        <v>4.55</v>
      </c>
      <c r="L216" t="s">
        <v>102</v>
      </c>
      <c r="M216" s="78">
        <v>5.5E-2</v>
      </c>
      <c r="N216" s="78">
        <v>6.8400000000000002E-2</v>
      </c>
      <c r="O216" s="77">
        <v>276065.59999999998</v>
      </c>
      <c r="P216" s="77">
        <v>96.34</v>
      </c>
      <c r="Q216" s="77">
        <v>0</v>
      </c>
      <c r="R216" s="77">
        <v>265.96159904000001</v>
      </c>
      <c r="S216" s="78">
        <v>1.1000000000000001E-3</v>
      </c>
      <c r="T216" s="78">
        <f t="shared" si="7"/>
        <v>2.5203349093619351E-3</v>
      </c>
      <c r="U216" s="78">
        <f>R216/'סכום נכסי הקרן'!$C$42</f>
        <v>6.1347319142440423E-4</v>
      </c>
    </row>
    <row r="217" spans="2:21">
      <c r="B217" t="s">
        <v>808</v>
      </c>
      <c r="C217" t="s">
        <v>809</v>
      </c>
      <c r="D217" t="s">
        <v>100</v>
      </c>
      <c r="E217" t="s">
        <v>123</v>
      </c>
      <c r="F217" t="s">
        <v>810</v>
      </c>
      <c r="G217" t="s">
        <v>341</v>
      </c>
      <c r="H217" t="s">
        <v>559</v>
      </c>
      <c r="I217" t="s">
        <v>206</v>
      </c>
      <c r="J217"/>
      <c r="K217" s="77">
        <v>0.74</v>
      </c>
      <c r="L217" t="s">
        <v>102</v>
      </c>
      <c r="M217" s="78">
        <v>5.8999999999999997E-2</v>
      </c>
      <c r="N217" s="78">
        <v>5.7500000000000002E-2</v>
      </c>
      <c r="O217" s="77">
        <v>0.01</v>
      </c>
      <c r="P217" s="77">
        <v>101.61</v>
      </c>
      <c r="Q217" s="77">
        <v>0</v>
      </c>
      <c r="R217" s="77">
        <v>1.0161E-5</v>
      </c>
      <c r="S217" s="78">
        <v>0</v>
      </c>
      <c r="T217" s="78">
        <f t="shared" si="7"/>
        <v>9.6288799234415304E-11</v>
      </c>
      <c r="U217" s="78">
        <f>R217/'סכום נכסי הקרן'!$C$42</f>
        <v>2.3437598211784954E-11</v>
      </c>
    </row>
    <row r="218" spans="2:21">
      <c r="B218" t="s">
        <v>811</v>
      </c>
      <c r="C218" t="s">
        <v>812</v>
      </c>
      <c r="D218" t="s">
        <v>100</v>
      </c>
      <c r="E218" t="s">
        <v>123</v>
      </c>
      <c r="F218" t="s">
        <v>810</v>
      </c>
      <c r="G218" t="s">
        <v>341</v>
      </c>
      <c r="H218" t="s">
        <v>559</v>
      </c>
      <c r="I218" t="s">
        <v>206</v>
      </c>
      <c r="J218"/>
      <c r="K218" s="77">
        <v>3.09</v>
      </c>
      <c r="L218" t="s">
        <v>102</v>
      </c>
      <c r="M218" s="78">
        <v>2.7E-2</v>
      </c>
      <c r="N218" s="78">
        <v>5.7299999999999997E-2</v>
      </c>
      <c r="O218" s="77">
        <v>0.11</v>
      </c>
      <c r="P218" s="77">
        <v>91.23</v>
      </c>
      <c r="Q218" s="77">
        <v>0</v>
      </c>
      <c r="R218" s="77">
        <v>1.0035300000000001E-4</v>
      </c>
      <c r="S218" s="78">
        <v>0</v>
      </c>
      <c r="T218" s="78">
        <f t="shared" si="7"/>
        <v>9.5097626902581232E-10</v>
      </c>
      <c r="U218" s="78">
        <f>R218/'סכום נכסי הקרן'!$C$42</f>
        <v>2.3147655677071704E-10</v>
      </c>
    </row>
    <row r="219" spans="2:21">
      <c r="B219" t="s">
        <v>813</v>
      </c>
      <c r="C219" t="s">
        <v>814</v>
      </c>
      <c r="D219" t="s">
        <v>100</v>
      </c>
      <c r="E219" t="s">
        <v>123</v>
      </c>
      <c r="F219" t="s">
        <v>815</v>
      </c>
      <c r="G219" t="s">
        <v>127</v>
      </c>
      <c r="H219" t="s">
        <v>559</v>
      </c>
      <c r="I219" t="s">
        <v>206</v>
      </c>
      <c r="J219"/>
      <c r="K219" s="77">
        <v>0.74</v>
      </c>
      <c r="L219" t="s">
        <v>102</v>
      </c>
      <c r="M219" s="78">
        <v>2.9499999999999998E-2</v>
      </c>
      <c r="N219" s="78">
        <v>5.7599999999999998E-2</v>
      </c>
      <c r="O219" s="77">
        <v>57066.78</v>
      </c>
      <c r="P219" s="77">
        <v>98.74</v>
      </c>
      <c r="Q219" s="77">
        <v>0</v>
      </c>
      <c r="R219" s="77">
        <v>56.347738571999997</v>
      </c>
      <c r="S219" s="78">
        <v>1.1000000000000001E-3</v>
      </c>
      <c r="T219" s="78">
        <f t="shared" si="7"/>
        <v>5.339687123976604E-4</v>
      </c>
      <c r="U219" s="78">
        <f>R219/'סכום נכסי הקרן'!$C$42</f>
        <v>1.2997300037331298E-4</v>
      </c>
    </row>
    <row r="220" spans="2:21">
      <c r="B220" t="s">
        <v>816</v>
      </c>
      <c r="C220" t="s">
        <v>817</v>
      </c>
      <c r="D220" t="s">
        <v>100</v>
      </c>
      <c r="E220" t="s">
        <v>123</v>
      </c>
      <c r="F220" t="s">
        <v>818</v>
      </c>
      <c r="G220" t="s">
        <v>819</v>
      </c>
      <c r="H220" t="s">
        <v>559</v>
      </c>
      <c r="I220" t="s">
        <v>206</v>
      </c>
      <c r="J220"/>
      <c r="K220" s="77">
        <v>5.86</v>
      </c>
      <c r="L220" t="s">
        <v>102</v>
      </c>
      <c r="M220" s="78">
        <v>2.3400000000000001E-2</v>
      </c>
      <c r="N220" s="78">
        <v>5.7200000000000001E-2</v>
      </c>
      <c r="O220" s="77">
        <v>361428.1</v>
      </c>
      <c r="P220" s="77">
        <v>82.62</v>
      </c>
      <c r="Q220" s="77">
        <v>0</v>
      </c>
      <c r="R220" s="77">
        <v>298.61189622000001</v>
      </c>
      <c r="S220" s="78">
        <v>5.9999999999999995E-4</v>
      </c>
      <c r="T220" s="78">
        <f t="shared" si="7"/>
        <v>2.8297392898470265E-3</v>
      </c>
      <c r="U220" s="78">
        <f>R220/'סכום נכסי הקרן'!$C$42</f>
        <v>6.8878512399011779E-4</v>
      </c>
    </row>
    <row r="221" spans="2:21">
      <c r="B221" t="s">
        <v>820</v>
      </c>
      <c r="C221" t="s">
        <v>821</v>
      </c>
      <c r="D221" t="s">
        <v>100</v>
      </c>
      <c r="E221" t="s">
        <v>123</v>
      </c>
      <c r="F221" t="s">
        <v>818</v>
      </c>
      <c r="G221" t="s">
        <v>819</v>
      </c>
      <c r="H221" t="s">
        <v>559</v>
      </c>
      <c r="I221" t="s">
        <v>206</v>
      </c>
      <c r="J221"/>
      <c r="K221" s="77">
        <v>1.48</v>
      </c>
      <c r="L221" t="s">
        <v>102</v>
      </c>
      <c r="M221" s="78">
        <v>3.3500000000000002E-2</v>
      </c>
      <c r="N221" s="78">
        <v>5.33E-2</v>
      </c>
      <c r="O221" s="77">
        <v>0.01</v>
      </c>
      <c r="P221" s="77">
        <v>97.22</v>
      </c>
      <c r="Q221" s="77">
        <v>0</v>
      </c>
      <c r="R221" s="77">
        <v>9.7219999999999994E-6</v>
      </c>
      <c r="S221" s="78">
        <v>0</v>
      </c>
      <c r="T221" s="78">
        <f t="shared" si="7"/>
        <v>9.2128698568741802E-11</v>
      </c>
      <c r="U221" s="78">
        <f>R221/'סכום נכסי הקרן'!$C$42</f>
        <v>2.2424990632317029E-11</v>
      </c>
    </row>
    <row r="222" spans="2:21">
      <c r="B222" t="s">
        <v>822</v>
      </c>
      <c r="C222" t="s">
        <v>823</v>
      </c>
      <c r="D222" t="s">
        <v>100</v>
      </c>
      <c r="E222" t="s">
        <v>123</v>
      </c>
      <c r="F222" t="s">
        <v>818</v>
      </c>
      <c r="G222" t="s">
        <v>819</v>
      </c>
      <c r="H222" t="s">
        <v>559</v>
      </c>
      <c r="I222" t="s">
        <v>206</v>
      </c>
      <c r="J222"/>
      <c r="K222" s="77">
        <v>3.46</v>
      </c>
      <c r="L222" t="s">
        <v>102</v>
      </c>
      <c r="M222" s="78">
        <v>2.6200000000000001E-2</v>
      </c>
      <c r="N222" s="78">
        <v>5.4699999999999999E-2</v>
      </c>
      <c r="O222" s="77">
        <v>0.02</v>
      </c>
      <c r="P222" s="77">
        <v>91.29</v>
      </c>
      <c r="Q222" s="77">
        <v>0</v>
      </c>
      <c r="R222" s="77">
        <v>1.8258E-5</v>
      </c>
      <c r="S222" s="78">
        <v>0</v>
      </c>
      <c r="T222" s="78">
        <f t="shared" si="7"/>
        <v>1.7301849192224727E-10</v>
      </c>
      <c r="U222" s="78">
        <f>R222/'סכום נכסי הקרן'!$C$42</f>
        <v>4.211432616383916E-11</v>
      </c>
    </row>
    <row r="223" spans="2:21">
      <c r="B223" t="s">
        <v>824</v>
      </c>
      <c r="C223" t="s">
        <v>825</v>
      </c>
      <c r="D223" t="s">
        <v>100</v>
      </c>
      <c r="E223" t="s">
        <v>123</v>
      </c>
      <c r="F223" t="s">
        <v>826</v>
      </c>
      <c r="G223" t="s">
        <v>565</v>
      </c>
      <c r="H223" t="s">
        <v>628</v>
      </c>
      <c r="I223" t="s">
        <v>149</v>
      </c>
      <c r="J223"/>
      <c r="K223" s="77">
        <v>1.85</v>
      </c>
      <c r="L223" t="s">
        <v>102</v>
      </c>
      <c r="M223" s="78">
        <v>2.9499999999999998E-2</v>
      </c>
      <c r="N223" s="78">
        <v>6.3100000000000003E-2</v>
      </c>
      <c r="O223" s="77">
        <v>356417.92</v>
      </c>
      <c r="P223" s="77">
        <v>94.95</v>
      </c>
      <c r="Q223" s="77">
        <v>0</v>
      </c>
      <c r="R223" s="77">
        <v>338.41881504000003</v>
      </c>
      <c r="S223" s="78">
        <v>8.9999999999999998E-4</v>
      </c>
      <c r="T223" s="78">
        <f t="shared" si="7"/>
        <v>3.2069620449301532E-3</v>
      </c>
      <c r="U223" s="78">
        <f>R223/'סכום נכסי הקרן'!$C$42</f>
        <v>7.8060468597735343E-4</v>
      </c>
    </row>
    <row r="224" spans="2:21">
      <c r="B224" t="s">
        <v>827</v>
      </c>
      <c r="C224" t="s">
        <v>828</v>
      </c>
      <c r="D224" t="s">
        <v>100</v>
      </c>
      <c r="E224" t="s">
        <v>123</v>
      </c>
      <c r="F224" t="s">
        <v>826</v>
      </c>
      <c r="G224" t="s">
        <v>565</v>
      </c>
      <c r="H224" t="s">
        <v>628</v>
      </c>
      <c r="I224" t="s">
        <v>149</v>
      </c>
      <c r="J224"/>
      <c r="K224" s="77">
        <v>3.18</v>
      </c>
      <c r="L224" t="s">
        <v>102</v>
      </c>
      <c r="M224" s="78">
        <v>2.5499999999999998E-2</v>
      </c>
      <c r="N224" s="78">
        <v>6.1899999999999997E-2</v>
      </c>
      <c r="O224" s="77">
        <v>32280.94</v>
      </c>
      <c r="P224" s="77">
        <v>89.91</v>
      </c>
      <c r="Q224" s="77">
        <v>0</v>
      </c>
      <c r="R224" s="77">
        <v>29.023793154</v>
      </c>
      <c r="S224" s="78">
        <v>1E-4</v>
      </c>
      <c r="T224" s="78">
        <f t="shared" si="7"/>
        <v>2.7503849936292722E-4</v>
      </c>
      <c r="U224" s="78">
        <f>R224/'סכום נכסי הקרן'!$C$42</f>
        <v>6.69469542884959E-5</v>
      </c>
    </row>
    <row r="225" spans="2:21">
      <c r="B225" t="s">
        <v>829</v>
      </c>
      <c r="C225" t="s">
        <v>830</v>
      </c>
      <c r="D225" t="s">
        <v>100</v>
      </c>
      <c r="E225" t="s">
        <v>123</v>
      </c>
      <c r="F225" t="s">
        <v>831</v>
      </c>
      <c r="G225" t="s">
        <v>683</v>
      </c>
      <c r="H225" t="s">
        <v>628</v>
      </c>
      <c r="I225" t="s">
        <v>149</v>
      </c>
      <c r="J225"/>
      <c r="K225" s="77">
        <v>4.84</v>
      </c>
      <c r="L225" t="s">
        <v>102</v>
      </c>
      <c r="M225" s="78">
        <v>7.4999999999999997E-3</v>
      </c>
      <c r="N225" s="78">
        <v>5.16E-2</v>
      </c>
      <c r="O225" s="77">
        <v>409294.86</v>
      </c>
      <c r="P225" s="77">
        <v>81.3</v>
      </c>
      <c r="Q225" s="77">
        <v>0</v>
      </c>
      <c r="R225" s="77">
        <v>332.75672118</v>
      </c>
      <c r="S225" s="78">
        <v>8.0000000000000004E-4</v>
      </c>
      <c r="T225" s="78">
        <f t="shared" si="7"/>
        <v>3.1533062808388277E-3</v>
      </c>
      <c r="U225" s="78">
        <f>R225/'סכום נכסי הקרן'!$C$42</f>
        <v>7.6754436898807132E-4</v>
      </c>
    </row>
    <row r="226" spans="2:21">
      <c r="B226" t="s">
        <v>832</v>
      </c>
      <c r="C226" t="s">
        <v>833</v>
      </c>
      <c r="D226" t="s">
        <v>100</v>
      </c>
      <c r="E226" t="s">
        <v>123</v>
      </c>
      <c r="F226" t="s">
        <v>834</v>
      </c>
      <c r="G226" t="s">
        <v>683</v>
      </c>
      <c r="H226" t="s">
        <v>628</v>
      </c>
      <c r="I226" t="s">
        <v>149</v>
      </c>
      <c r="J226"/>
      <c r="K226" s="77">
        <v>3.3</v>
      </c>
      <c r="L226" t="s">
        <v>102</v>
      </c>
      <c r="M226" s="78">
        <v>2.0500000000000001E-2</v>
      </c>
      <c r="N226" s="78">
        <v>5.6800000000000003E-2</v>
      </c>
      <c r="O226" s="77">
        <v>5425.95</v>
      </c>
      <c r="P226" s="77">
        <v>89.02</v>
      </c>
      <c r="Q226" s="77">
        <v>0</v>
      </c>
      <c r="R226" s="77">
        <v>4.8301806899999997</v>
      </c>
      <c r="S226" s="78">
        <v>0</v>
      </c>
      <c r="T226" s="78">
        <f t="shared" si="7"/>
        <v>4.5772295908410542E-5</v>
      </c>
      <c r="U226" s="78">
        <f>R226/'סכום נכסי הקרן'!$C$42</f>
        <v>1.1141406781078852E-5</v>
      </c>
    </row>
    <row r="227" spans="2:21">
      <c r="B227" t="s">
        <v>835</v>
      </c>
      <c r="C227" t="s">
        <v>836</v>
      </c>
      <c r="D227" t="s">
        <v>100</v>
      </c>
      <c r="E227" t="s">
        <v>123</v>
      </c>
      <c r="F227" t="s">
        <v>834</v>
      </c>
      <c r="G227" t="s">
        <v>683</v>
      </c>
      <c r="H227" t="s">
        <v>628</v>
      </c>
      <c r="I227" t="s">
        <v>149</v>
      </c>
      <c r="J227"/>
      <c r="K227" s="77">
        <v>3.82</v>
      </c>
      <c r="L227" t="s">
        <v>102</v>
      </c>
      <c r="M227" s="78">
        <v>2.5000000000000001E-3</v>
      </c>
      <c r="N227" s="78">
        <v>5.8400000000000001E-2</v>
      </c>
      <c r="O227" s="77">
        <v>241368.18</v>
      </c>
      <c r="P227" s="77">
        <v>81.3</v>
      </c>
      <c r="Q227" s="77">
        <v>0</v>
      </c>
      <c r="R227" s="77">
        <v>196.23233034</v>
      </c>
      <c r="S227" s="78">
        <v>4.0000000000000002E-4</v>
      </c>
      <c r="T227" s="78">
        <f t="shared" si="7"/>
        <v>1.8595586516494166E-3</v>
      </c>
      <c r="U227" s="78">
        <f>R227/'סכום נכסי הקרן'!$C$42</f>
        <v>4.526340433688789E-4</v>
      </c>
    </row>
    <row r="228" spans="2:21">
      <c r="B228" t="s">
        <v>837</v>
      </c>
      <c r="C228" t="s">
        <v>838</v>
      </c>
      <c r="D228" t="s">
        <v>100</v>
      </c>
      <c r="E228" t="s">
        <v>123</v>
      </c>
      <c r="F228" t="s">
        <v>839</v>
      </c>
      <c r="G228" t="s">
        <v>565</v>
      </c>
      <c r="H228" t="s">
        <v>628</v>
      </c>
      <c r="I228" t="s">
        <v>149</v>
      </c>
      <c r="J228"/>
      <c r="K228" s="77">
        <v>2.62</v>
      </c>
      <c r="L228" t="s">
        <v>102</v>
      </c>
      <c r="M228" s="78">
        <v>2.4E-2</v>
      </c>
      <c r="N228" s="78">
        <v>6.0400000000000002E-2</v>
      </c>
      <c r="O228" s="77">
        <v>0.16</v>
      </c>
      <c r="P228" s="77">
        <v>91.2</v>
      </c>
      <c r="Q228" s="77">
        <v>0</v>
      </c>
      <c r="R228" s="77">
        <v>1.4592000000000001E-4</v>
      </c>
      <c r="S228" s="78">
        <v>0</v>
      </c>
      <c r="T228" s="78">
        <f t="shared" si="7"/>
        <v>1.3827833465491469E-9</v>
      </c>
      <c r="U228" s="78">
        <f>R228/'סכום נכסי הקרן'!$C$42</f>
        <v>3.3658245557166232E-10</v>
      </c>
    </row>
    <row r="229" spans="2:21">
      <c r="B229" t="s">
        <v>840</v>
      </c>
      <c r="C229" t="s">
        <v>841</v>
      </c>
      <c r="D229" t="s">
        <v>100</v>
      </c>
      <c r="E229" t="s">
        <v>123</v>
      </c>
      <c r="F229" t="s">
        <v>842</v>
      </c>
      <c r="G229" t="s">
        <v>447</v>
      </c>
      <c r="H229" t="s">
        <v>628</v>
      </c>
      <c r="I229" t="s">
        <v>149</v>
      </c>
      <c r="J229"/>
      <c r="K229" s="77">
        <v>2.08</v>
      </c>
      <c r="L229" t="s">
        <v>102</v>
      </c>
      <c r="M229" s="78">
        <v>3.27E-2</v>
      </c>
      <c r="N229" s="78">
        <v>5.7099999999999998E-2</v>
      </c>
      <c r="O229" s="77">
        <v>145024.65</v>
      </c>
      <c r="P229" s="77">
        <v>96.6</v>
      </c>
      <c r="Q229" s="77">
        <v>0</v>
      </c>
      <c r="R229" s="77">
        <v>140.09381189999999</v>
      </c>
      <c r="S229" s="78">
        <v>5.0000000000000001E-4</v>
      </c>
      <c r="T229" s="78">
        <f t="shared" si="7"/>
        <v>1.3275725743551855E-3</v>
      </c>
      <c r="U229" s="78">
        <f>R229/'סכום נכסי הקרן'!$C$42</f>
        <v>3.2314363500340296E-4</v>
      </c>
    </row>
    <row r="230" spans="2:21">
      <c r="B230" t="s">
        <v>843</v>
      </c>
      <c r="C230" t="s">
        <v>844</v>
      </c>
      <c r="D230" t="s">
        <v>100</v>
      </c>
      <c r="E230" t="s">
        <v>123</v>
      </c>
      <c r="F230" t="s">
        <v>639</v>
      </c>
      <c r="G230" t="s">
        <v>565</v>
      </c>
      <c r="H230" t="s">
        <v>640</v>
      </c>
      <c r="I230" t="s">
        <v>206</v>
      </c>
      <c r="J230"/>
      <c r="K230" s="77">
        <v>2.56</v>
      </c>
      <c r="L230" t="s">
        <v>102</v>
      </c>
      <c r="M230" s="78">
        <v>4.2999999999999997E-2</v>
      </c>
      <c r="N230" s="78">
        <v>6.0999999999999999E-2</v>
      </c>
      <c r="O230" s="77">
        <v>254158.42</v>
      </c>
      <c r="P230" s="77">
        <v>96.61</v>
      </c>
      <c r="Q230" s="77">
        <v>0</v>
      </c>
      <c r="R230" s="77">
        <v>245.542449562</v>
      </c>
      <c r="S230" s="78">
        <v>2.0000000000000001E-4</v>
      </c>
      <c r="T230" s="78">
        <f t="shared" si="7"/>
        <v>2.3268366921958433E-3</v>
      </c>
      <c r="U230" s="78">
        <f>R230/'סכום נכסי הקרן'!$C$42</f>
        <v>5.6637390776219159E-4</v>
      </c>
    </row>
    <row r="231" spans="2:21">
      <c r="B231" t="s">
        <v>845</v>
      </c>
      <c r="C231" t="s">
        <v>846</v>
      </c>
      <c r="D231" t="s">
        <v>100</v>
      </c>
      <c r="E231" t="s">
        <v>123</v>
      </c>
      <c r="F231" t="s">
        <v>847</v>
      </c>
      <c r="G231" t="s">
        <v>627</v>
      </c>
      <c r="H231" t="s">
        <v>628</v>
      </c>
      <c r="I231" t="s">
        <v>149</v>
      </c>
      <c r="J231"/>
      <c r="K231" s="77">
        <v>1.1100000000000001</v>
      </c>
      <c r="L231" t="s">
        <v>102</v>
      </c>
      <c r="M231" s="78">
        <v>3.5000000000000003E-2</v>
      </c>
      <c r="N231" s="78">
        <v>6.0699999999999997E-2</v>
      </c>
      <c r="O231" s="77">
        <v>128830.61</v>
      </c>
      <c r="P231" s="77">
        <v>97.76</v>
      </c>
      <c r="Q231" s="77">
        <v>0</v>
      </c>
      <c r="R231" s="77">
        <v>125.944804336</v>
      </c>
      <c r="S231" s="78">
        <v>5.0000000000000001E-4</v>
      </c>
      <c r="T231" s="78">
        <f t="shared" si="7"/>
        <v>1.1934921739323711E-3</v>
      </c>
      <c r="U231" s="78">
        <f>R231/'סכום נכסי הקרן'!$C$42</f>
        <v>2.9050720607115831E-4</v>
      </c>
    </row>
    <row r="232" spans="2:21">
      <c r="B232" t="s">
        <v>848</v>
      </c>
      <c r="C232" t="s">
        <v>849</v>
      </c>
      <c r="D232" t="s">
        <v>100</v>
      </c>
      <c r="E232" t="s">
        <v>123</v>
      </c>
      <c r="F232" t="s">
        <v>847</v>
      </c>
      <c r="G232" t="s">
        <v>627</v>
      </c>
      <c r="H232" t="s">
        <v>628</v>
      </c>
      <c r="I232" t="s">
        <v>149</v>
      </c>
      <c r="J232"/>
      <c r="K232" s="77">
        <v>2.16</v>
      </c>
      <c r="L232" t="s">
        <v>102</v>
      </c>
      <c r="M232" s="78">
        <v>4.99E-2</v>
      </c>
      <c r="N232" s="78">
        <v>5.8299999999999998E-2</v>
      </c>
      <c r="O232" s="77">
        <v>85523.08</v>
      </c>
      <c r="P232" s="77">
        <v>98.22</v>
      </c>
      <c r="Q232" s="77">
        <v>10.61673</v>
      </c>
      <c r="R232" s="77">
        <v>94.617499175999995</v>
      </c>
      <c r="S232" s="78">
        <v>4.0000000000000002E-4</v>
      </c>
      <c r="T232" s="78">
        <f t="shared" si="7"/>
        <v>8.9662487769120352E-4</v>
      </c>
      <c r="U232" s="78">
        <f>R232/'סכום נכסי הקרן'!$C$42</f>
        <v>2.1824691757612262E-4</v>
      </c>
    </row>
    <row r="233" spans="2:21">
      <c r="B233" t="s">
        <v>850</v>
      </c>
      <c r="C233" t="s">
        <v>851</v>
      </c>
      <c r="D233" t="s">
        <v>100</v>
      </c>
      <c r="E233" t="s">
        <v>123</v>
      </c>
      <c r="F233" t="s">
        <v>847</v>
      </c>
      <c r="G233" t="s">
        <v>627</v>
      </c>
      <c r="H233" t="s">
        <v>628</v>
      </c>
      <c r="I233" t="s">
        <v>149</v>
      </c>
      <c r="J233"/>
      <c r="K233" s="77">
        <v>2.62</v>
      </c>
      <c r="L233" t="s">
        <v>102</v>
      </c>
      <c r="M233" s="78">
        <v>2.6499999999999999E-2</v>
      </c>
      <c r="N233" s="78">
        <v>6.3700000000000007E-2</v>
      </c>
      <c r="O233" s="77">
        <v>105647.12</v>
      </c>
      <c r="P233" s="77">
        <v>91.15</v>
      </c>
      <c r="Q233" s="77">
        <v>0</v>
      </c>
      <c r="R233" s="77">
        <v>96.297349879999999</v>
      </c>
      <c r="S233" s="78">
        <v>1E-4</v>
      </c>
      <c r="T233" s="78">
        <f t="shared" si="7"/>
        <v>9.1254366591886295E-4</v>
      </c>
      <c r="U233" s="78">
        <f>R233/'סכום נכסי הקרן'!$C$42</f>
        <v>2.2212170016210197E-4</v>
      </c>
    </row>
    <row r="234" spans="2:21">
      <c r="B234" t="s">
        <v>852</v>
      </c>
      <c r="C234" t="s">
        <v>853</v>
      </c>
      <c r="D234" t="s">
        <v>100</v>
      </c>
      <c r="E234" t="s">
        <v>123</v>
      </c>
      <c r="F234" t="s">
        <v>854</v>
      </c>
      <c r="G234" t="s">
        <v>565</v>
      </c>
      <c r="H234" t="s">
        <v>640</v>
      </c>
      <c r="I234" t="s">
        <v>206</v>
      </c>
      <c r="J234"/>
      <c r="K234" s="77">
        <v>3.68</v>
      </c>
      <c r="L234" t="s">
        <v>102</v>
      </c>
      <c r="M234" s="78">
        <v>5.3400000000000003E-2</v>
      </c>
      <c r="N234" s="78">
        <v>6.2799999999999995E-2</v>
      </c>
      <c r="O234" s="77">
        <v>399098.66</v>
      </c>
      <c r="P234" s="77">
        <v>98.56</v>
      </c>
      <c r="Q234" s="77">
        <v>0</v>
      </c>
      <c r="R234" s="77">
        <v>393.35163929599997</v>
      </c>
      <c r="S234" s="78">
        <v>1E-3</v>
      </c>
      <c r="T234" s="78">
        <f t="shared" si="7"/>
        <v>3.7275225887905407E-3</v>
      </c>
      <c r="U234" s="78">
        <f>R234/'סכום נכסי הקרן'!$C$42</f>
        <v>9.0731401218055409E-4</v>
      </c>
    </row>
    <row r="235" spans="2:21">
      <c r="B235" t="s">
        <v>855</v>
      </c>
      <c r="C235" t="s">
        <v>856</v>
      </c>
      <c r="D235" t="s">
        <v>100</v>
      </c>
      <c r="E235" t="s">
        <v>123</v>
      </c>
      <c r="F235" t="s">
        <v>654</v>
      </c>
      <c r="G235" t="s">
        <v>341</v>
      </c>
      <c r="H235" t="s">
        <v>655</v>
      </c>
      <c r="I235" t="s">
        <v>206</v>
      </c>
      <c r="J235"/>
      <c r="K235" s="77">
        <v>3.76</v>
      </c>
      <c r="L235" t="s">
        <v>102</v>
      </c>
      <c r="M235" s="78">
        <v>2.5000000000000001E-2</v>
      </c>
      <c r="N235" s="78">
        <v>6.3500000000000001E-2</v>
      </c>
      <c r="O235" s="77">
        <v>57982.31</v>
      </c>
      <c r="P235" s="77">
        <v>86.77</v>
      </c>
      <c r="Q235" s="77">
        <v>0</v>
      </c>
      <c r="R235" s="77">
        <v>50.311250387000001</v>
      </c>
      <c r="S235" s="78">
        <v>1E-4</v>
      </c>
      <c r="T235" s="78">
        <f t="shared" si="7"/>
        <v>4.7676507112944021E-4</v>
      </c>
      <c r="U235" s="78">
        <f>R235/'סכום נכסי הקרן'!$C$42</f>
        <v>1.1604909675258502E-4</v>
      </c>
    </row>
    <row r="236" spans="2:21">
      <c r="B236" t="s">
        <v>857</v>
      </c>
      <c r="C236" t="s">
        <v>858</v>
      </c>
      <c r="D236" t="s">
        <v>100</v>
      </c>
      <c r="E236" t="s">
        <v>123</v>
      </c>
      <c r="F236" t="s">
        <v>658</v>
      </c>
      <c r="G236" t="s">
        <v>659</v>
      </c>
      <c r="H236" t="s">
        <v>660</v>
      </c>
      <c r="I236" t="s">
        <v>149</v>
      </c>
      <c r="J236"/>
      <c r="K236" s="77">
        <v>1.66</v>
      </c>
      <c r="L236" t="s">
        <v>102</v>
      </c>
      <c r="M236" s="78">
        <v>3.7499999999999999E-2</v>
      </c>
      <c r="N236" s="78">
        <v>6.3200000000000006E-2</v>
      </c>
      <c r="O236" s="77">
        <v>71925.72</v>
      </c>
      <c r="P236" s="77">
        <v>97.06</v>
      </c>
      <c r="Q236" s="77">
        <v>0</v>
      </c>
      <c r="R236" s="77">
        <v>69.811103832000001</v>
      </c>
      <c r="S236" s="78">
        <v>2.0000000000000001E-4</v>
      </c>
      <c r="T236" s="78">
        <f t="shared" si="7"/>
        <v>6.6155175289955403E-4</v>
      </c>
      <c r="U236" s="78">
        <f>R236/'סכום נכסי הקרן'!$C$42</f>
        <v>1.6102791086857761E-4</v>
      </c>
    </row>
    <row r="237" spans="2:21">
      <c r="B237" t="s">
        <v>859</v>
      </c>
      <c r="C237" t="s">
        <v>860</v>
      </c>
      <c r="D237" t="s">
        <v>100</v>
      </c>
      <c r="E237" t="s">
        <v>123</v>
      </c>
      <c r="F237" t="s">
        <v>658</v>
      </c>
      <c r="G237" t="s">
        <v>659</v>
      </c>
      <c r="H237" t="s">
        <v>660</v>
      </c>
      <c r="I237" t="s">
        <v>149</v>
      </c>
      <c r="J237"/>
      <c r="K237" s="77">
        <v>3.74</v>
      </c>
      <c r="L237" t="s">
        <v>102</v>
      </c>
      <c r="M237" s="78">
        <v>2.6599999999999999E-2</v>
      </c>
      <c r="N237" s="78">
        <v>6.8099999999999994E-2</v>
      </c>
      <c r="O237" s="77">
        <v>867809.82</v>
      </c>
      <c r="P237" s="77">
        <v>86.05</v>
      </c>
      <c r="Q237" s="77">
        <v>0</v>
      </c>
      <c r="R237" s="77">
        <v>746.75035011</v>
      </c>
      <c r="S237" s="78">
        <v>1.1000000000000001E-3</v>
      </c>
      <c r="T237" s="78">
        <f t="shared" si="7"/>
        <v>7.0764387894863817E-3</v>
      </c>
      <c r="U237" s="78">
        <f>R237/'סכום נכסי הקרן'!$C$42</f>
        <v>1.7224716731018526E-3</v>
      </c>
    </row>
    <row r="238" spans="2:21">
      <c r="B238" t="s">
        <v>861</v>
      </c>
      <c r="C238" t="s">
        <v>862</v>
      </c>
      <c r="D238" t="s">
        <v>100</v>
      </c>
      <c r="E238" t="s">
        <v>123</v>
      </c>
      <c r="F238" t="s">
        <v>863</v>
      </c>
      <c r="G238" t="s">
        <v>565</v>
      </c>
      <c r="H238" t="s">
        <v>660</v>
      </c>
      <c r="I238" t="s">
        <v>149</v>
      </c>
      <c r="J238"/>
      <c r="K238" s="77">
        <v>3.12</v>
      </c>
      <c r="L238" t="s">
        <v>102</v>
      </c>
      <c r="M238" s="78">
        <v>4.53E-2</v>
      </c>
      <c r="N238" s="78">
        <v>6.7400000000000002E-2</v>
      </c>
      <c r="O238" s="77">
        <v>771656.91</v>
      </c>
      <c r="P238" s="77">
        <v>95.03</v>
      </c>
      <c r="Q238" s="77">
        <v>0</v>
      </c>
      <c r="R238" s="77">
        <v>733.30556157299998</v>
      </c>
      <c r="S238" s="78">
        <v>1.1000000000000001E-3</v>
      </c>
      <c r="T238" s="78">
        <f t="shared" si="7"/>
        <v>6.9490317877947804E-3</v>
      </c>
      <c r="U238" s="78">
        <f>R238/'סכום נכסי הקרן'!$C$42</f>
        <v>1.6914596121066143E-3</v>
      </c>
    </row>
    <row r="239" spans="2:21">
      <c r="B239" t="s">
        <v>864</v>
      </c>
      <c r="C239" t="s">
        <v>865</v>
      </c>
      <c r="D239" t="s">
        <v>100</v>
      </c>
      <c r="E239" t="s">
        <v>123</v>
      </c>
      <c r="F239" t="s">
        <v>645</v>
      </c>
      <c r="G239" t="s">
        <v>627</v>
      </c>
      <c r="H239" t="s">
        <v>660</v>
      </c>
      <c r="I239" t="s">
        <v>149</v>
      </c>
      <c r="J239"/>
      <c r="K239" s="77">
        <v>4.66</v>
      </c>
      <c r="L239" t="s">
        <v>102</v>
      </c>
      <c r="M239" s="78">
        <v>5.5E-2</v>
      </c>
      <c r="N239" s="78">
        <v>7.1900000000000006E-2</v>
      </c>
      <c r="O239" s="77">
        <v>276065.59999999998</v>
      </c>
      <c r="P239" s="77">
        <v>93.5</v>
      </c>
      <c r="Q239" s="77">
        <v>0</v>
      </c>
      <c r="R239" s="77">
        <v>258.12133599999999</v>
      </c>
      <c r="S239" s="78">
        <v>5.9999999999999995E-4</v>
      </c>
      <c r="T239" s="78">
        <f t="shared" si="7"/>
        <v>2.446038136032187E-3</v>
      </c>
      <c r="U239" s="78">
        <f>R239/'סכום נכסי הקרן'!$C$42</f>
        <v>5.953886588974651E-4</v>
      </c>
    </row>
    <row r="240" spans="2:21">
      <c r="B240" t="s">
        <v>866</v>
      </c>
      <c r="C240" t="s">
        <v>867</v>
      </c>
      <c r="D240" t="s">
        <v>100</v>
      </c>
      <c r="E240" t="s">
        <v>123</v>
      </c>
      <c r="F240" t="s">
        <v>868</v>
      </c>
      <c r="G240" t="s">
        <v>565</v>
      </c>
      <c r="H240" t="s">
        <v>660</v>
      </c>
      <c r="I240" t="s">
        <v>149</v>
      </c>
      <c r="J240"/>
      <c r="K240" s="77">
        <v>3.17</v>
      </c>
      <c r="L240" t="s">
        <v>102</v>
      </c>
      <c r="M240" s="78">
        <v>2.5000000000000001E-2</v>
      </c>
      <c r="N240" s="78">
        <v>6.6299999999999998E-2</v>
      </c>
      <c r="O240" s="77">
        <v>276065.59999999998</v>
      </c>
      <c r="P240" s="77">
        <v>88.69</v>
      </c>
      <c r="Q240" s="77">
        <v>0</v>
      </c>
      <c r="R240" s="77">
        <v>244.84258063999999</v>
      </c>
      <c r="S240" s="78">
        <v>1.2999999999999999E-3</v>
      </c>
      <c r="T240" s="78">
        <f t="shared" si="7"/>
        <v>2.3202045164138468E-3</v>
      </c>
      <c r="U240" s="78">
        <f>R240/'סכום נכסי הקרן'!$C$42</f>
        <v>5.6475957387824795E-4</v>
      </c>
    </row>
    <row r="241" spans="2:21">
      <c r="B241" t="s">
        <v>869</v>
      </c>
      <c r="C241" t="s">
        <v>870</v>
      </c>
      <c r="D241" t="s">
        <v>100</v>
      </c>
      <c r="E241" t="s">
        <v>123</v>
      </c>
      <c r="F241" t="s">
        <v>871</v>
      </c>
      <c r="G241" t="s">
        <v>341</v>
      </c>
      <c r="H241" t="s">
        <v>660</v>
      </c>
      <c r="I241" t="s">
        <v>149</v>
      </c>
      <c r="J241"/>
      <c r="K241" s="77">
        <v>5.01</v>
      </c>
      <c r="L241" t="s">
        <v>102</v>
      </c>
      <c r="M241" s="78">
        <v>6.7699999999999996E-2</v>
      </c>
      <c r="N241" s="78">
        <v>6.7299999999999999E-2</v>
      </c>
      <c r="O241" s="77">
        <v>368807.08</v>
      </c>
      <c r="P241" s="77">
        <v>101.88</v>
      </c>
      <c r="Q241" s="77">
        <v>0</v>
      </c>
      <c r="R241" s="77">
        <v>375.74065310399999</v>
      </c>
      <c r="S241" s="78">
        <v>0</v>
      </c>
      <c r="T241" s="78">
        <f t="shared" si="7"/>
        <v>3.5606354011356303E-3</v>
      </c>
      <c r="U241" s="78">
        <f>R241/'סכום נכסי הקרן'!$C$42</f>
        <v>8.6669210306910952E-4</v>
      </c>
    </row>
    <row r="242" spans="2:21">
      <c r="B242" t="s">
        <v>872</v>
      </c>
      <c r="C242" t="s">
        <v>873</v>
      </c>
      <c r="D242" t="s">
        <v>100</v>
      </c>
      <c r="E242" t="s">
        <v>123</v>
      </c>
      <c r="F242" t="s">
        <v>831</v>
      </c>
      <c r="G242" t="s">
        <v>683</v>
      </c>
      <c r="H242" t="s">
        <v>3385</v>
      </c>
      <c r="I242" t="s">
        <v>209</v>
      </c>
      <c r="J242"/>
      <c r="K242" s="77">
        <v>1.32</v>
      </c>
      <c r="L242" t="s">
        <v>102</v>
      </c>
      <c r="M242" s="78">
        <v>4.2500000000000003E-2</v>
      </c>
      <c r="N242" s="78">
        <v>6.1199999999999997E-2</v>
      </c>
      <c r="O242" s="77">
        <v>0.01</v>
      </c>
      <c r="P242" s="77">
        <v>98.05</v>
      </c>
      <c r="Q242" s="77">
        <v>0</v>
      </c>
      <c r="R242" s="77">
        <v>9.8050000000000001E-6</v>
      </c>
      <c r="S242" s="78">
        <v>0</v>
      </c>
      <c r="T242" s="78">
        <f t="shared" si="7"/>
        <v>9.2915232407582133E-11</v>
      </c>
      <c r="U242" s="78">
        <f>R242/'סכום נכסי הקרן'!$C$42</f>
        <v>2.2616440356908917E-11</v>
      </c>
    </row>
    <row r="243" spans="2:21">
      <c r="B243" t="s">
        <v>874</v>
      </c>
      <c r="C243" t="s">
        <v>875</v>
      </c>
      <c r="D243" t="s">
        <v>100</v>
      </c>
      <c r="E243" t="s">
        <v>123</v>
      </c>
      <c r="F243" t="s">
        <v>876</v>
      </c>
      <c r="G243" t="s">
        <v>683</v>
      </c>
      <c r="H243" t="s">
        <v>3385</v>
      </c>
      <c r="I243" t="s">
        <v>209</v>
      </c>
      <c r="J243"/>
      <c r="K243" s="77">
        <v>3.59</v>
      </c>
      <c r="L243" t="s">
        <v>102</v>
      </c>
      <c r="M243" s="78">
        <v>6.0499999999999998E-2</v>
      </c>
      <c r="N243" s="78">
        <v>6.1400000000000003E-2</v>
      </c>
      <c r="O243" s="77">
        <v>251644.84</v>
      </c>
      <c r="P243" s="77">
        <v>99.98</v>
      </c>
      <c r="Q243" s="77">
        <v>7.61226</v>
      </c>
      <c r="R243" s="77">
        <v>259.20677103200001</v>
      </c>
      <c r="S243" s="78">
        <v>1.1000000000000001E-3</v>
      </c>
      <c r="T243" s="78">
        <f t="shared" si="7"/>
        <v>2.4563240563036416E-3</v>
      </c>
      <c r="U243" s="78">
        <f>R243/'סכום נכסי הקרן'!$C$42</f>
        <v>5.9789234851118545E-4</v>
      </c>
    </row>
    <row r="244" spans="2:21">
      <c r="B244" t="s">
        <v>877</v>
      </c>
      <c r="C244" t="s">
        <v>878</v>
      </c>
      <c r="D244" t="s">
        <v>100</v>
      </c>
      <c r="E244" t="s">
        <v>123</v>
      </c>
      <c r="F244" t="s">
        <v>876</v>
      </c>
      <c r="G244" t="s">
        <v>683</v>
      </c>
      <c r="H244" t="s">
        <v>3385</v>
      </c>
      <c r="I244" t="s">
        <v>209</v>
      </c>
      <c r="J244"/>
      <c r="K244" s="77">
        <v>1.22</v>
      </c>
      <c r="L244" t="s">
        <v>102</v>
      </c>
      <c r="M244" s="78">
        <v>3.5499999999999997E-2</v>
      </c>
      <c r="N244" s="78">
        <v>7.5700000000000003E-2</v>
      </c>
      <c r="O244" s="77">
        <v>50132.36</v>
      </c>
      <c r="P244" s="77">
        <v>96.33</v>
      </c>
      <c r="Q244" s="77">
        <v>0</v>
      </c>
      <c r="R244" s="77">
        <v>48.292502388000003</v>
      </c>
      <c r="S244" s="78">
        <v>2.0000000000000001E-4</v>
      </c>
      <c r="T244" s="78">
        <f t="shared" si="7"/>
        <v>4.5763478663179351E-4</v>
      </c>
      <c r="U244" s="78">
        <f>R244/'סכום נכסי הקרן'!$C$42</f>
        <v>1.1139260580765767E-4</v>
      </c>
    </row>
    <row r="245" spans="2:21">
      <c r="B245" t="s">
        <v>879</v>
      </c>
      <c r="C245" t="s">
        <v>880</v>
      </c>
      <c r="D245" t="s">
        <v>100</v>
      </c>
      <c r="E245" t="s">
        <v>123</v>
      </c>
      <c r="F245" t="s">
        <v>881</v>
      </c>
      <c r="G245" t="s">
        <v>332</v>
      </c>
      <c r="H245" t="s">
        <v>3385</v>
      </c>
      <c r="I245" t="s">
        <v>209</v>
      </c>
      <c r="J245"/>
      <c r="K245" s="77">
        <v>2.23</v>
      </c>
      <c r="L245" t="s">
        <v>102</v>
      </c>
      <c r="M245" s="78">
        <v>0.01</v>
      </c>
      <c r="N245" s="78">
        <v>7.0699999999999999E-2</v>
      </c>
      <c r="O245" s="77">
        <v>77430.880000000005</v>
      </c>
      <c r="P245" s="77">
        <v>88</v>
      </c>
      <c r="Q245" s="77">
        <v>0</v>
      </c>
      <c r="R245" s="77">
        <v>68.139174400000002</v>
      </c>
      <c r="S245" s="78">
        <v>4.0000000000000002E-4</v>
      </c>
      <c r="T245" s="78">
        <f t="shared" si="7"/>
        <v>6.4570802911134836E-4</v>
      </c>
      <c r="U245" s="78">
        <f>R245/'סכום נכסי הקרן'!$C$42</f>
        <v>1.5717139967227076E-4</v>
      </c>
    </row>
    <row r="246" spans="2:21">
      <c r="B246" s="79" t="s">
        <v>311</v>
      </c>
      <c r="C246" s="16"/>
      <c r="D246" s="16"/>
      <c r="E246" s="16"/>
      <c r="F246" s="16"/>
      <c r="K246" s="81">
        <v>3.41</v>
      </c>
      <c r="N246" s="80">
        <v>5.6800000000000003E-2</v>
      </c>
      <c r="O246" s="81">
        <v>237494.33</v>
      </c>
      <c r="Q246" s="81">
        <v>0</v>
      </c>
      <c r="R246" s="81">
        <v>249.93721287100001</v>
      </c>
      <c r="T246" s="80">
        <f t="shared" si="7"/>
        <v>2.3684828374515342E-3</v>
      </c>
      <c r="U246" s="80">
        <f>R246/'סכום נכסי הקרן'!$C$42</f>
        <v>5.7651097071586123E-4</v>
      </c>
    </row>
    <row r="247" spans="2:21">
      <c r="B247" t="s">
        <v>882</v>
      </c>
      <c r="C247" t="s">
        <v>883</v>
      </c>
      <c r="D247" t="s">
        <v>100</v>
      </c>
      <c r="E247" t="s">
        <v>123</v>
      </c>
      <c r="F247" t="s">
        <v>707</v>
      </c>
      <c r="G247" t="s">
        <v>708</v>
      </c>
      <c r="H247" t="s">
        <v>375</v>
      </c>
      <c r="I247" t="s">
        <v>206</v>
      </c>
      <c r="J247"/>
      <c r="K247" s="77">
        <v>3.66</v>
      </c>
      <c r="L247" t="s">
        <v>102</v>
      </c>
      <c r="M247" s="78">
        <v>3.7699999999999997E-2</v>
      </c>
      <c r="N247" s="78">
        <v>6.6500000000000004E-2</v>
      </c>
      <c r="O247" s="77">
        <v>0.02</v>
      </c>
      <c r="P247" s="77">
        <v>104</v>
      </c>
      <c r="Q247" s="77">
        <v>0</v>
      </c>
      <c r="R247" s="77">
        <v>2.0800000000000001E-5</v>
      </c>
      <c r="S247" s="78">
        <v>0</v>
      </c>
      <c r="T247" s="78">
        <f t="shared" si="7"/>
        <v>1.9710727527564593E-10</v>
      </c>
      <c r="U247" s="78">
        <f>R247/'סכום נכסי הקרן'!$C$42</f>
        <v>4.7977762307364146E-11</v>
      </c>
    </row>
    <row r="248" spans="2:21">
      <c r="B248" t="s">
        <v>884</v>
      </c>
      <c r="C248" t="s">
        <v>885</v>
      </c>
      <c r="D248" t="s">
        <v>100</v>
      </c>
      <c r="E248" t="s">
        <v>123</v>
      </c>
      <c r="F248" t="s">
        <v>707</v>
      </c>
      <c r="G248" t="s">
        <v>708</v>
      </c>
      <c r="H248" t="s">
        <v>375</v>
      </c>
      <c r="I248" t="s">
        <v>206</v>
      </c>
      <c r="J248"/>
      <c r="K248" s="77">
        <v>0.99</v>
      </c>
      <c r="L248" t="s">
        <v>102</v>
      </c>
      <c r="M248" s="78">
        <v>3.49E-2</v>
      </c>
      <c r="N248" s="78">
        <v>7.2700000000000001E-2</v>
      </c>
      <c r="O248" s="77">
        <v>0.01</v>
      </c>
      <c r="P248" s="77">
        <v>104.41</v>
      </c>
      <c r="Q248" s="77">
        <v>0</v>
      </c>
      <c r="R248" s="77">
        <v>1.0441E-5</v>
      </c>
      <c r="S248" s="78">
        <v>0</v>
      </c>
      <c r="T248" s="78">
        <f t="shared" si="7"/>
        <v>9.8942166401587456E-11</v>
      </c>
      <c r="U248" s="78">
        <f>R248/'סכום נכסי הקרן'!$C$42</f>
        <v>2.4083452704384088E-11</v>
      </c>
    </row>
    <row r="249" spans="2:21">
      <c r="B249" t="s">
        <v>886</v>
      </c>
      <c r="C249" t="s">
        <v>887</v>
      </c>
      <c r="D249" t="s">
        <v>100</v>
      </c>
      <c r="E249" t="s">
        <v>123</v>
      </c>
      <c r="F249" t="s">
        <v>888</v>
      </c>
      <c r="G249" t="s">
        <v>699</v>
      </c>
      <c r="H249" t="s">
        <v>375</v>
      </c>
      <c r="I249" t="s">
        <v>206</v>
      </c>
      <c r="J249"/>
      <c r="K249" s="77">
        <v>3.03</v>
      </c>
      <c r="L249" t="s">
        <v>102</v>
      </c>
      <c r="M249" s="78">
        <v>2.12E-2</v>
      </c>
      <c r="N249" s="78">
        <v>5.6899999999999999E-2</v>
      </c>
      <c r="O249" s="77">
        <v>196324.4</v>
      </c>
      <c r="P249" s="77">
        <v>106.21</v>
      </c>
      <c r="Q249" s="77">
        <v>0</v>
      </c>
      <c r="R249" s="77">
        <v>208.51614523999999</v>
      </c>
      <c r="S249" s="78">
        <v>1.2999999999999999E-3</v>
      </c>
      <c r="T249" s="78">
        <f t="shared" si="7"/>
        <v>1.97596390573256E-3</v>
      </c>
      <c r="U249" s="78">
        <f>R249/'סכום נכסי הקרן'!$C$42</f>
        <v>4.8096817565252591E-4</v>
      </c>
    </row>
    <row r="250" spans="2:21">
      <c r="B250" t="s">
        <v>889</v>
      </c>
      <c r="C250" t="s">
        <v>890</v>
      </c>
      <c r="D250" t="s">
        <v>100</v>
      </c>
      <c r="E250" t="s">
        <v>123</v>
      </c>
      <c r="F250" t="s">
        <v>888</v>
      </c>
      <c r="G250" t="s">
        <v>699</v>
      </c>
      <c r="H250" t="s">
        <v>375</v>
      </c>
      <c r="I250" t="s">
        <v>206</v>
      </c>
      <c r="J250"/>
      <c r="K250" s="77">
        <v>5.31</v>
      </c>
      <c r="L250" t="s">
        <v>102</v>
      </c>
      <c r="M250" s="78">
        <v>2.6700000000000002E-2</v>
      </c>
      <c r="N250" s="78">
        <v>5.6500000000000002E-2</v>
      </c>
      <c r="O250" s="77">
        <v>41169.9</v>
      </c>
      <c r="P250" s="77">
        <v>100.61</v>
      </c>
      <c r="Q250" s="77">
        <v>0</v>
      </c>
      <c r="R250" s="77">
        <v>41.421036389999998</v>
      </c>
      <c r="S250" s="78">
        <v>2.0000000000000001E-4</v>
      </c>
      <c r="T250" s="78">
        <f t="shared" si="7"/>
        <v>3.9251863566953254E-4</v>
      </c>
      <c r="U250" s="78">
        <f>R250/'סכום נכסי הקרן'!$C$42</f>
        <v>9.554272300212021E-5</v>
      </c>
    </row>
    <row r="251" spans="2:21">
      <c r="B251" s="79" t="s">
        <v>891</v>
      </c>
      <c r="C251" s="16"/>
      <c r="D251" s="16"/>
      <c r="E251" s="16"/>
      <c r="F251" s="16"/>
      <c r="K251" s="81">
        <v>0</v>
      </c>
      <c r="N251" s="80">
        <v>0</v>
      </c>
      <c r="O251" s="81">
        <v>0</v>
      </c>
      <c r="Q251" s="81">
        <v>0</v>
      </c>
      <c r="R251" s="81">
        <v>0</v>
      </c>
      <c r="T251" s="80">
        <f t="shared" si="7"/>
        <v>0</v>
      </c>
      <c r="U251" s="80">
        <f>R251/'סכום נכסי הקרן'!$C$42</f>
        <v>0</v>
      </c>
    </row>
    <row r="252" spans="2:21">
      <c r="B252" t="s">
        <v>208</v>
      </c>
      <c r="C252" t="s">
        <v>208</v>
      </c>
      <c r="D252" s="16"/>
      <c r="E252" s="16"/>
      <c r="F252" s="16"/>
      <c r="G252" t="s">
        <v>208</v>
      </c>
      <c r="H252" t="s">
        <v>208</v>
      </c>
      <c r="K252" s="77">
        <v>0</v>
      </c>
      <c r="L252" t="s">
        <v>208</v>
      </c>
      <c r="M252" s="78">
        <v>0</v>
      </c>
      <c r="N252" s="78">
        <v>0</v>
      </c>
      <c r="O252" s="77">
        <v>0</v>
      </c>
      <c r="P252" s="77">
        <v>0</v>
      </c>
      <c r="R252" s="77">
        <v>0</v>
      </c>
      <c r="S252" s="78">
        <v>0</v>
      </c>
      <c r="T252" s="78">
        <f t="shared" si="7"/>
        <v>0</v>
      </c>
      <c r="U252" s="78">
        <f>R252/'סכום נכסי הקרן'!$C$42</f>
        <v>0</v>
      </c>
    </row>
    <row r="253" spans="2:21">
      <c r="B253" s="79" t="s">
        <v>216</v>
      </c>
      <c r="C253" s="16"/>
      <c r="D253" s="16"/>
      <c r="E253" s="16"/>
      <c r="F253" s="16"/>
      <c r="K253" s="81">
        <v>4.96</v>
      </c>
      <c r="N253" s="80">
        <v>7.7100000000000002E-2</v>
      </c>
      <c r="O253" s="81">
        <v>4755450.91</v>
      </c>
      <c r="Q253" s="81">
        <v>0</v>
      </c>
      <c r="R253" s="81">
        <v>17352.899459737728</v>
      </c>
      <c r="T253" s="80">
        <f t="shared" si="7"/>
        <v>0.1644414774346698</v>
      </c>
      <c r="U253" s="80">
        <f>R253/'סכום נכסי הקרן'!$C$42</f>
        <v>4.0026600270330982E-2</v>
      </c>
    </row>
    <row r="254" spans="2:21">
      <c r="B254" s="79" t="s">
        <v>312</v>
      </c>
      <c r="C254" s="16"/>
      <c r="D254" s="16"/>
      <c r="E254" s="16"/>
      <c r="F254" s="16"/>
      <c r="K254" s="81">
        <v>5.19</v>
      </c>
      <c r="N254" s="80">
        <v>7.7399999999999997E-2</v>
      </c>
      <c r="O254" s="81">
        <v>832413.73</v>
      </c>
      <c r="Q254" s="81">
        <v>0</v>
      </c>
      <c r="R254" s="81">
        <v>3024.7029214466188</v>
      </c>
      <c r="T254" s="80">
        <f t="shared" si="7"/>
        <v>2.8663026507914861E-2</v>
      </c>
      <c r="U254" s="80">
        <f>R254/'סכום נכסי הקרן'!$C$42</f>
        <v>6.9768498949786444E-3</v>
      </c>
    </row>
    <row r="255" spans="2:21">
      <c r="B255" t="s">
        <v>892</v>
      </c>
      <c r="C255" t="s">
        <v>893</v>
      </c>
      <c r="D255" t="s">
        <v>123</v>
      </c>
      <c r="E255" t="s">
        <v>894</v>
      </c>
      <c r="F255" t="s">
        <v>340</v>
      </c>
      <c r="G255" t="s">
        <v>341</v>
      </c>
      <c r="H255" t="s">
        <v>895</v>
      </c>
      <c r="I255" t="s">
        <v>210</v>
      </c>
      <c r="J255"/>
      <c r="K255" s="77">
        <v>7.1</v>
      </c>
      <c r="L255" t="s">
        <v>106</v>
      </c>
      <c r="M255" s="78">
        <v>3.7499999999999999E-2</v>
      </c>
      <c r="N255" s="78">
        <v>6.4699999999999994E-2</v>
      </c>
      <c r="O255" s="77">
        <v>32153.57</v>
      </c>
      <c r="P255" s="77">
        <v>82.303000038875609</v>
      </c>
      <c r="Q255" s="77">
        <v>0</v>
      </c>
      <c r="R255" s="77">
        <v>101.85744465623</v>
      </c>
      <c r="S255" s="78">
        <v>1E-4</v>
      </c>
      <c r="T255" s="78">
        <f t="shared" si="7"/>
        <v>9.6523285493891329E-4</v>
      </c>
      <c r="U255" s="78">
        <f>R255/'סכום נכסי הקרן'!$C$42</f>
        <v>2.3494674369962023E-4</v>
      </c>
    </row>
    <row r="256" spans="2:21">
      <c r="B256" t="s">
        <v>896</v>
      </c>
      <c r="C256" t="s">
        <v>897</v>
      </c>
      <c r="D256" t="s">
        <v>123</v>
      </c>
      <c r="E256" t="s">
        <v>894</v>
      </c>
      <c r="F256" t="s">
        <v>335</v>
      </c>
      <c r="G256" t="s">
        <v>317</v>
      </c>
      <c r="H256" t="s">
        <v>898</v>
      </c>
      <c r="I256" t="s">
        <v>2640</v>
      </c>
      <c r="J256"/>
      <c r="K256" s="77">
        <v>2.89</v>
      </c>
      <c r="L256" t="s">
        <v>106</v>
      </c>
      <c r="M256" s="78">
        <v>3.2599999999999997E-2</v>
      </c>
      <c r="N256" s="78">
        <v>8.7300000000000003E-2</v>
      </c>
      <c r="O256" s="77">
        <v>96563.43</v>
      </c>
      <c r="P256" s="77">
        <v>85.83379165425265</v>
      </c>
      <c r="Q256" s="77">
        <v>0</v>
      </c>
      <c r="R256" s="77">
        <v>319.02072123021998</v>
      </c>
      <c r="S256" s="78">
        <v>1E-4</v>
      </c>
      <c r="T256" s="78">
        <f t="shared" si="7"/>
        <v>3.0231396691423112E-3</v>
      </c>
      <c r="U256" s="78">
        <f>R256/'סכום נכסי הקרן'!$C$42</f>
        <v>7.3586059299554673E-4</v>
      </c>
    </row>
    <row r="257" spans="2:21">
      <c r="B257" t="s">
        <v>899</v>
      </c>
      <c r="C257" t="s">
        <v>900</v>
      </c>
      <c r="D257" t="s">
        <v>123</v>
      </c>
      <c r="E257" t="s">
        <v>894</v>
      </c>
      <c r="F257" t="s">
        <v>316</v>
      </c>
      <c r="G257" t="s">
        <v>317</v>
      </c>
      <c r="H257" t="s">
        <v>898</v>
      </c>
      <c r="I257" t="s">
        <v>2640</v>
      </c>
      <c r="J257"/>
      <c r="K257" s="77">
        <v>2.2400000000000002</v>
      </c>
      <c r="L257" t="s">
        <v>106</v>
      </c>
      <c r="M257" s="78">
        <v>3.2800000000000003E-2</v>
      </c>
      <c r="N257" s="78">
        <v>8.3900000000000002E-2</v>
      </c>
      <c r="O257" s="77">
        <v>136684.5</v>
      </c>
      <c r="P257" s="77">
        <v>89.480736133211892</v>
      </c>
      <c r="Q257" s="77">
        <v>0</v>
      </c>
      <c r="R257" s="77">
        <v>470.75693630621998</v>
      </c>
      <c r="S257" s="78">
        <v>2.0000000000000001E-4</v>
      </c>
      <c r="T257" s="78">
        <f t="shared" si="7"/>
        <v>4.4610392804052797E-3</v>
      </c>
      <c r="U257" s="78">
        <f>R257/'סכום נכסי הקרן'!$C$42</f>
        <v>1.0858588651270569E-3</v>
      </c>
    </row>
    <row r="258" spans="2:21">
      <c r="B258" t="s">
        <v>901</v>
      </c>
      <c r="C258" t="s">
        <v>902</v>
      </c>
      <c r="D258" t="s">
        <v>123</v>
      </c>
      <c r="E258" t="s">
        <v>894</v>
      </c>
      <c r="F258" t="s">
        <v>316</v>
      </c>
      <c r="G258" t="s">
        <v>317</v>
      </c>
      <c r="H258" t="s">
        <v>898</v>
      </c>
      <c r="I258" t="s">
        <v>2640</v>
      </c>
      <c r="J258"/>
      <c r="K258" s="77">
        <v>4.17</v>
      </c>
      <c r="L258" t="s">
        <v>106</v>
      </c>
      <c r="M258" s="78">
        <v>7.1300000000000002E-2</v>
      </c>
      <c r="N258" s="78">
        <v>7.5800000000000006E-2</v>
      </c>
      <c r="O258" s="77">
        <v>78072.56</v>
      </c>
      <c r="P258" s="77">
        <v>99.197194458078357</v>
      </c>
      <c r="Q258" s="77">
        <v>0</v>
      </c>
      <c r="R258" s="77">
        <v>298.08884248299802</v>
      </c>
      <c r="S258" s="78">
        <v>2.0000000000000001E-4</v>
      </c>
      <c r="T258" s="78">
        <f t="shared" si="7"/>
        <v>2.8247826698026418E-3</v>
      </c>
      <c r="U258" s="78">
        <f>R258/'סכום נכסי הקרן'!$C$42</f>
        <v>6.8757863611185524E-4</v>
      </c>
    </row>
    <row r="259" spans="2:21">
      <c r="B259" t="s">
        <v>903</v>
      </c>
      <c r="C259" t="s">
        <v>904</v>
      </c>
      <c r="D259" t="s">
        <v>123</v>
      </c>
      <c r="E259" t="s">
        <v>894</v>
      </c>
      <c r="F259" t="s">
        <v>702</v>
      </c>
      <c r="G259" t="s">
        <v>489</v>
      </c>
      <c r="H259" t="s">
        <v>905</v>
      </c>
      <c r="I259" t="s">
        <v>2640</v>
      </c>
      <c r="J259"/>
      <c r="K259" s="77">
        <v>9.4600000000000009</v>
      </c>
      <c r="L259" t="s">
        <v>106</v>
      </c>
      <c r="M259" s="78">
        <v>6.3799999999999996E-2</v>
      </c>
      <c r="N259" s="78">
        <v>6.6500000000000004E-2</v>
      </c>
      <c r="O259" s="77">
        <v>195386.85</v>
      </c>
      <c r="P259" s="77">
        <v>98.19058335732413</v>
      </c>
      <c r="Q259" s="77">
        <v>0</v>
      </c>
      <c r="R259" s="77">
        <v>738.43637661340597</v>
      </c>
      <c r="S259" s="78">
        <v>2.9999999999999997E-4</v>
      </c>
      <c r="T259" s="78">
        <f t="shared" si="7"/>
        <v>6.9976529883985176E-3</v>
      </c>
      <c r="U259" s="78">
        <f>R259/'סכום נכסי הקרן'!$C$42</f>
        <v>1.7032944690514049E-3</v>
      </c>
    </row>
    <row r="260" spans="2:21">
      <c r="B260" t="s">
        <v>906</v>
      </c>
      <c r="C260" t="s">
        <v>907</v>
      </c>
      <c r="D260" t="s">
        <v>123</v>
      </c>
      <c r="E260" t="s">
        <v>894</v>
      </c>
      <c r="F260" t="s">
        <v>908</v>
      </c>
      <c r="G260" t="s">
        <v>317</v>
      </c>
      <c r="H260" t="s">
        <v>905</v>
      </c>
      <c r="I260" t="s">
        <v>210</v>
      </c>
      <c r="J260"/>
      <c r="K260" s="77">
        <v>2.4300000000000002</v>
      </c>
      <c r="L260" t="s">
        <v>106</v>
      </c>
      <c r="M260" s="78">
        <v>3.0800000000000001E-2</v>
      </c>
      <c r="N260" s="78">
        <v>8.6900000000000005E-2</v>
      </c>
      <c r="O260" s="77">
        <v>109671.4</v>
      </c>
      <c r="P260" s="77">
        <v>88.699575032323835</v>
      </c>
      <c r="Q260" s="77">
        <v>0</v>
      </c>
      <c r="R260" s="77">
        <v>374.42327500246802</v>
      </c>
      <c r="S260" s="78">
        <v>2.0000000000000001E-4</v>
      </c>
      <c r="T260" s="78">
        <f t="shared" si="7"/>
        <v>3.5481515161307855E-3</v>
      </c>
      <c r="U260" s="78">
        <f>R260/'סכום נכסי הקרן'!$C$42</f>
        <v>8.6365340819294465E-4</v>
      </c>
    </row>
    <row r="261" spans="2:21">
      <c r="B261" t="s">
        <v>909</v>
      </c>
      <c r="C261" t="s">
        <v>910</v>
      </c>
      <c r="D261" t="s">
        <v>123</v>
      </c>
      <c r="E261" t="s">
        <v>894</v>
      </c>
      <c r="F261" t="s">
        <v>911</v>
      </c>
      <c r="G261" t="s">
        <v>912</v>
      </c>
      <c r="H261" t="s">
        <v>913</v>
      </c>
      <c r="I261" t="s">
        <v>210</v>
      </c>
      <c r="J261"/>
      <c r="K261" s="77">
        <v>5.33</v>
      </c>
      <c r="L261" t="s">
        <v>106</v>
      </c>
      <c r="M261" s="78">
        <v>8.5000000000000006E-2</v>
      </c>
      <c r="N261" s="78">
        <v>8.4699999999999998E-2</v>
      </c>
      <c r="O261" s="77">
        <v>82181.64</v>
      </c>
      <c r="P261" s="77">
        <v>101.66405559003216</v>
      </c>
      <c r="Q261" s="77">
        <v>0</v>
      </c>
      <c r="R261" s="77">
        <v>321.58082528326599</v>
      </c>
      <c r="S261" s="78">
        <v>1E-4</v>
      </c>
      <c r="T261" s="78">
        <f t="shared" si="7"/>
        <v>3.0474000121383706E-3</v>
      </c>
      <c r="U261" s="78">
        <f>R261/'סכום נכסי הקרן'!$C$42</f>
        <v>7.4176578836762186E-4</v>
      </c>
    </row>
    <row r="262" spans="2:21">
      <c r="B262" t="s">
        <v>914</v>
      </c>
      <c r="C262" t="s">
        <v>915</v>
      </c>
      <c r="D262" t="s">
        <v>123</v>
      </c>
      <c r="E262" t="s">
        <v>894</v>
      </c>
      <c r="F262" t="s">
        <v>916</v>
      </c>
      <c r="G262" t="s">
        <v>917</v>
      </c>
      <c r="H262" t="s">
        <v>913</v>
      </c>
      <c r="I262" t="s">
        <v>2640</v>
      </c>
      <c r="J262"/>
      <c r="K262" s="77">
        <v>5.61</v>
      </c>
      <c r="L262" t="s">
        <v>110</v>
      </c>
      <c r="M262" s="78">
        <v>4.3799999999999999E-2</v>
      </c>
      <c r="N262" s="78">
        <v>7.0699999999999999E-2</v>
      </c>
      <c r="O262" s="77">
        <v>20545.41</v>
      </c>
      <c r="P262" s="77">
        <v>86.422236184627181</v>
      </c>
      <c r="Q262" s="77">
        <v>0</v>
      </c>
      <c r="R262" s="77">
        <v>72.044169679629803</v>
      </c>
      <c r="S262" s="78">
        <v>0</v>
      </c>
      <c r="T262" s="78">
        <f t="shared" si="7"/>
        <v>6.8271298005039113E-4</v>
      </c>
      <c r="U262" s="78">
        <f>R262/'סכום נכסי הקרן'!$C$42</f>
        <v>1.6617875233272545E-4</v>
      </c>
    </row>
    <row r="263" spans="2:21">
      <c r="B263" t="s">
        <v>918</v>
      </c>
      <c r="C263" t="s">
        <v>919</v>
      </c>
      <c r="D263" t="s">
        <v>123</v>
      </c>
      <c r="E263" t="s">
        <v>894</v>
      </c>
      <c r="F263" t="s">
        <v>916</v>
      </c>
      <c r="G263" t="s">
        <v>917</v>
      </c>
      <c r="H263" t="s">
        <v>913</v>
      </c>
      <c r="I263" t="s">
        <v>2640</v>
      </c>
      <c r="J263"/>
      <c r="K263" s="77">
        <v>4.82</v>
      </c>
      <c r="L263" t="s">
        <v>110</v>
      </c>
      <c r="M263" s="78">
        <v>7.3800000000000004E-2</v>
      </c>
      <c r="N263" s="78">
        <v>6.93E-2</v>
      </c>
      <c r="O263" s="77">
        <v>42118.09</v>
      </c>
      <c r="P263" s="77">
        <v>101.42931953158354</v>
      </c>
      <c r="Q263" s="77">
        <v>0</v>
      </c>
      <c r="R263" s="77">
        <v>173.33677364178499</v>
      </c>
      <c r="S263" s="78">
        <v>1E-4</v>
      </c>
      <c r="T263" s="78">
        <f t="shared" si="7"/>
        <v>1.6425932287309443E-3</v>
      </c>
      <c r="U263" s="78">
        <f>R263/'סכום נכסי הקרן'!$C$42</f>
        <v>3.9982262138994913E-4</v>
      </c>
    </row>
    <row r="264" spans="2:21">
      <c r="B264" t="s">
        <v>920</v>
      </c>
      <c r="C264" t="s">
        <v>921</v>
      </c>
      <c r="D264" t="s">
        <v>123</v>
      </c>
      <c r="E264" t="s">
        <v>894</v>
      </c>
      <c r="F264" t="s">
        <v>916</v>
      </c>
      <c r="G264" t="s">
        <v>917</v>
      </c>
      <c r="H264" t="s">
        <v>913</v>
      </c>
      <c r="I264" t="s">
        <v>2640</v>
      </c>
      <c r="J264"/>
      <c r="K264" s="77">
        <v>5.91</v>
      </c>
      <c r="L264" t="s">
        <v>106</v>
      </c>
      <c r="M264" s="78">
        <v>8.1299999999999997E-2</v>
      </c>
      <c r="N264" s="78">
        <v>7.5300000000000006E-2</v>
      </c>
      <c r="O264" s="77">
        <v>39036.28</v>
      </c>
      <c r="P264" s="77">
        <v>103.26581954940352</v>
      </c>
      <c r="Q264" s="77">
        <v>0</v>
      </c>
      <c r="R264" s="77">
        <v>155.15755655039601</v>
      </c>
      <c r="S264" s="78">
        <v>1E-4</v>
      </c>
      <c r="T264" s="78">
        <f t="shared" si="7"/>
        <v>1.4703213081767069E-3</v>
      </c>
      <c r="U264" s="78">
        <f>R264/'סכום נכסי הקרן'!$C$42</f>
        <v>3.5789001770991879E-4</v>
      </c>
    </row>
    <row r="265" spans="2:21">
      <c r="B265" s="79" t="s">
        <v>313</v>
      </c>
      <c r="C265" s="16"/>
      <c r="D265" s="16"/>
      <c r="E265" s="16"/>
      <c r="F265" s="16"/>
      <c r="K265" s="81">
        <v>4.91</v>
      </c>
      <c r="N265" s="80">
        <v>7.7100000000000002E-2</v>
      </c>
      <c r="O265" s="81">
        <v>3923037.18</v>
      </c>
      <c r="Q265" s="81">
        <v>0</v>
      </c>
      <c r="R265" s="81">
        <v>14328.196538291109</v>
      </c>
      <c r="T265" s="80">
        <f t="shared" si="7"/>
        <v>0.13577845092675495</v>
      </c>
      <c r="U265" s="80">
        <f>R265/'סכום נכסי הקרן'!$C$42</f>
        <v>3.3049750375352335E-2</v>
      </c>
    </row>
    <row r="266" spans="2:21">
      <c r="B266" t="s">
        <v>922</v>
      </c>
      <c r="C266" t="s">
        <v>923</v>
      </c>
      <c r="D266" t="s">
        <v>123</v>
      </c>
      <c r="E266" t="s">
        <v>894</v>
      </c>
      <c r="F266"/>
      <c r="G266" t="s">
        <v>924</v>
      </c>
      <c r="H266" t="s">
        <v>925</v>
      </c>
      <c r="I266" t="s">
        <v>210</v>
      </c>
      <c r="J266"/>
      <c r="K266" s="77">
        <v>7.28</v>
      </c>
      <c r="L266" t="s">
        <v>110</v>
      </c>
      <c r="M266" s="78">
        <v>4.2500000000000003E-2</v>
      </c>
      <c r="N266" s="78">
        <v>5.57E-2</v>
      </c>
      <c r="O266" s="77">
        <v>41090.82</v>
      </c>
      <c r="P266" s="77">
        <v>90.961191726521591</v>
      </c>
      <c r="Q266" s="77">
        <v>0</v>
      </c>
      <c r="R266" s="77">
        <v>151.65595847362599</v>
      </c>
      <c r="S266" s="78">
        <v>0</v>
      </c>
      <c r="T266" s="78">
        <f t="shared" si="7"/>
        <v>1.4371390747140828E-3</v>
      </c>
      <c r="U266" s="78">
        <f>R266/'סכום נכסי הקרן'!$C$42</f>
        <v>3.4981315039149589E-4</v>
      </c>
    </row>
    <row r="267" spans="2:21">
      <c r="B267" t="s">
        <v>926</v>
      </c>
      <c r="C267" t="s">
        <v>927</v>
      </c>
      <c r="D267" t="s">
        <v>123</v>
      </c>
      <c r="E267" t="s">
        <v>894</v>
      </c>
      <c r="F267"/>
      <c r="G267" t="s">
        <v>924</v>
      </c>
      <c r="H267" t="s">
        <v>928</v>
      </c>
      <c r="I267" t="s">
        <v>210</v>
      </c>
      <c r="J267"/>
      <c r="K267" s="77">
        <v>0.94</v>
      </c>
      <c r="L267" t="s">
        <v>106</v>
      </c>
      <c r="M267" s="78">
        <v>4.4999999999999998E-2</v>
      </c>
      <c r="N267" s="78">
        <v>8.7599999999999997E-2</v>
      </c>
      <c r="O267" s="77">
        <v>26.71</v>
      </c>
      <c r="P267" s="77">
        <v>91.944654436540617</v>
      </c>
      <c r="Q267" s="77">
        <v>0</v>
      </c>
      <c r="R267" s="77">
        <v>9.4525347802800003E-2</v>
      </c>
      <c r="S267" s="78">
        <v>0</v>
      </c>
      <c r="T267" s="78">
        <f t="shared" si="7"/>
        <v>8.9575162259099386E-7</v>
      </c>
      <c r="U267" s="78">
        <f>R267/'סכום נכסי הקרן'!$C$42</f>
        <v>2.1803435908190693E-7</v>
      </c>
    </row>
    <row r="268" spans="2:21">
      <c r="B268" t="s">
        <v>929</v>
      </c>
      <c r="C268" t="s">
        <v>930</v>
      </c>
      <c r="D268" t="s">
        <v>123</v>
      </c>
      <c r="E268" t="s">
        <v>894</v>
      </c>
      <c r="F268"/>
      <c r="G268" t="s">
        <v>924</v>
      </c>
      <c r="H268" t="s">
        <v>931</v>
      </c>
      <c r="I268" t="s">
        <v>304</v>
      </c>
      <c r="J268"/>
      <c r="K268" s="77">
        <v>6.63</v>
      </c>
      <c r="L268" t="s">
        <v>106</v>
      </c>
      <c r="M268" s="78">
        <v>0.03</v>
      </c>
      <c r="N268" s="78">
        <v>7.0999999999999994E-2</v>
      </c>
      <c r="O268" s="77">
        <v>76018.02</v>
      </c>
      <c r="P268" s="77">
        <v>77.450000046041708</v>
      </c>
      <c r="Q268" s="77">
        <v>0</v>
      </c>
      <c r="R268" s="77">
        <v>226.613556664725</v>
      </c>
      <c r="S268" s="78">
        <v>0</v>
      </c>
      <c r="T268" s="78">
        <f t="shared" ref="T268:T331" si="8">R268/$R$11</f>
        <v>2.1474606103224583E-3</v>
      </c>
      <c r="U268" s="78">
        <f>R268/'סכום נכסי הקרן'!$C$42</f>
        <v>5.2271208448493136E-4</v>
      </c>
    </row>
    <row r="269" spans="2:21">
      <c r="B269" t="s">
        <v>932</v>
      </c>
      <c r="C269" t="s">
        <v>933</v>
      </c>
      <c r="D269" t="s">
        <v>123</v>
      </c>
      <c r="E269" t="s">
        <v>894</v>
      </c>
      <c r="F269"/>
      <c r="G269" t="s">
        <v>924</v>
      </c>
      <c r="H269" t="s">
        <v>931</v>
      </c>
      <c r="I269" t="s">
        <v>304</v>
      </c>
      <c r="J269"/>
      <c r="K269" s="77">
        <v>7.26</v>
      </c>
      <c r="L269" t="s">
        <v>106</v>
      </c>
      <c r="M269" s="78">
        <v>3.5000000000000003E-2</v>
      </c>
      <c r="N269" s="78">
        <v>7.0499999999999993E-2</v>
      </c>
      <c r="O269" s="77">
        <v>30818.12</v>
      </c>
      <c r="P269" s="77">
        <v>78.415444469682129</v>
      </c>
      <c r="Q269" s="77">
        <v>0</v>
      </c>
      <c r="R269" s="77">
        <v>93.015572068744802</v>
      </c>
      <c r="S269" s="78">
        <v>1E-4</v>
      </c>
      <c r="T269" s="78">
        <f t="shared" si="8"/>
        <v>8.814445177247963E-4</v>
      </c>
      <c r="U269" s="78">
        <f>R269/'סכום נכסי הקרן'!$C$42</f>
        <v>2.1455187536527584E-4</v>
      </c>
    </row>
    <row r="270" spans="2:21">
      <c r="B270" t="s">
        <v>934</v>
      </c>
      <c r="C270" t="s">
        <v>935</v>
      </c>
      <c r="D270" t="s">
        <v>123</v>
      </c>
      <c r="E270" t="s">
        <v>894</v>
      </c>
      <c r="F270"/>
      <c r="G270" t="s">
        <v>924</v>
      </c>
      <c r="H270" t="s">
        <v>936</v>
      </c>
      <c r="I270" t="s">
        <v>304</v>
      </c>
      <c r="J270"/>
      <c r="K270" s="77">
        <v>3.78</v>
      </c>
      <c r="L270" t="s">
        <v>106</v>
      </c>
      <c r="M270" s="78">
        <v>3.2000000000000001E-2</v>
      </c>
      <c r="N270" s="78">
        <v>0.12590000000000001</v>
      </c>
      <c r="O270" s="77">
        <v>65745.31</v>
      </c>
      <c r="P270" s="77">
        <v>72.494555588679972</v>
      </c>
      <c r="Q270" s="77">
        <v>0</v>
      </c>
      <c r="R270" s="77">
        <v>183.45015390355999</v>
      </c>
      <c r="S270" s="78">
        <v>1E-4</v>
      </c>
      <c r="T270" s="78">
        <f t="shared" si="8"/>
        <v>1.7384307685013756E-3</v>
      </c>
      <c r="U270" s="78">
        <f>R270/'סכום נכסי הקרן'!$C$42</f>
        <v>4.231503788093448E-4</v>
      </c>
    </row>
    <row r="271" spans="2:21">
      <c r="B271" t="s">
        <v>937</v>
      </c>
      <c r="C271" t="s">
        <v>938</v>
      </c>
      <c r="D271" t="s">
        <v>123</v>
      </c>
      <c r="E271" t="s">
        <v>894</v>
      </c>
      <c r="F271"/>
      <c r="G271" t="s">
        <v>924</v>
      </c>
      <c r="H271" t="s">
        <v>939</v>
      </c>
      <c r="I271" t="s">
        <v>2640</v>
      </c>
      <c r="J271"/>
      <c r="K271" s="77">
        <v>7.35</v>
      </c>
      <c r="L271" t="s">
        <v>110</v>
      </c>
      <c r="M271" s="78">
        <v>4.2500000000000003E-2</v>
      </c>
      <c r="N271" s="78">
        <v>5.6800000000000003E-2</v>
      </c>
      <c r="O271" s="77">
        <v>82181.64</v>
      </c>
      <c r="P271" s="77">
        <v>91.418054789853301</v>
      </c>
      <c r="Q271" s="77">
        <v>0</v>
      </c>
      <c r="R271" s="77">
        <v>304.83533598883798</v>
      </c>
      <c r="S271" s="78">
        <v>1E-4</v>
      </c>
      <c r="T271" s="78">
        <f t="shared" si="8"/>
        <v>2.8887145425238415E-3</v>
      </c>
      <c r="U271" s="78">
        <f>R271/'סכום נכסי הקרן'!$C$42</f>
        <v>7.031402544691325E-4</v>
      </c>
    </row>
    <row r="272" spans="2:21">
      <c r="B272" t="s">
        <v>940</v>
      </c>
      <c r="C272" t="s">
        <v>941</v>
      </c>
      <c r="D272" t="s">
        <v>123</v>
      </c>
      <c r="E272" t="s">
        <v>894</v>
      </c>
      <c r="F272"/>
      <c r="G272" t="s">
        <v>942</v>
      </c>
      <c r="H272" t="s">
        <v>939</v>
      </c>
      <c r="I272" t="s">
        <v>210</v>
      </c>
      <c r="J272"/>
      <c r="K272" s="77">
        <v>7.64</v>
      </c>
      <c r="L272" t="s">
        <v>106</v>
      </c>
      <c r="M272" s="78">
        <v>5.8799999999999998E-2</v>
      </c>
      <c r="N272" s="78">
        <v>6.4899999999999999E-2</v>
      </c>
      <c r="O272" s="77">
        <v>41090.82</v>
      </c>
      <c r="P272" s="77">
        <v>97.176208413947577</v>
      </c>
      <c r="Q272" s="77">
        <v>0</v>
      </c>
      <c r="R272" s="77">
        <v>153.69249789558799</v>
      </c>
      <c r="S272" s="78">
        <v>0</v>
      </c>
      <c r="T272" s="78">
        <f t="shared" si="8"/>
        <v>1.4564379562743892E-3</v>
      </c>
      <c r="U272" s="78">
        <f>R272/'סכום נכסי הקרן'!$C$42</f>
        <v>3.5451067944517232E-4</v>
      </c>
    </row>
    <row r="273" spans="2:21">
      <c r="B273" t="s">
        <v>943</v>
      </c>
      <c r="C273" t="s">
        <v>944</v>
      </c>
      <c r="D273" t="s">
        <v>123</v>
      </c>
      <c r="E273" t="s">
        <v>894</v>
      </c>
      <c r="F273"/>
      <c r="G273" t="s">
        <v>945</v>
      </c>
      <c r="H273" t="s">
        <v>939</v>
      </c>
      <c r="I273" t="s">
        <v>210</v>
      </c>
      <c r="J273"/>
      <c r="K273" s="77">
        <v>3.57</v>
      </c>
      <c r="L273" t="s">
        <v>113</v>
      </c>
      <c r="M273" s="78">
        <v>4.6300000000000001E-2</v>
      </c>
      <c r="N273" s="78">
        <v>7.0099999999999996E-2</v>
      </c>
      <c r="O273" s="77">
        <v>61636.23</v>
      </c>
      <c r="P273" s="77">
        <v>92.050652744822429</v>
      </c>
      <c r="Q273" s="77">
        <v>0</v>
      </c>
      <c r="R273" s="77">
        <v>266.67881556442302</v>
      </c>
      <c r="S273" s="78">
        <v>1E-4</v>
      </c>
      <c r="T273" s="78">
        <f t="shared" si="8"/>
        <v>2.5271314764249968E-3</v>
      </c>
      <c r="U273" s="78">
        <f>R273/'סכום נכסי הקרן'!$C$42</f>
        <v>6.151275396903505E-4</v>
      </c>
    </row>
    <row r="274" spans="2:21">
      <c r="B274" t="s">
        <v>946</v>
      </c>
      <c r="C274" t="s">
        <v>947</v>
      </c>
      <c r="D274" t="s">
        <v>123</v>
      </c>
      <c r="E274" t="s">
        <v>894</v>
      </c>
      <c r="F274"/>
      <c r="G274" t="s">
        <v>945</v>
      </c>
      <c r="H274" t="s">
        <v>895</v>
      </c>
      <c r="I274" t="s">
        <v>210</v>
      </c>
      <c r="J274"/>
      <c r="K274" s="77">
        <v>6.85</v>
      </c>
      <c r="L274" t="s">
        <v>106</v>
      </c>
      <c r="M274" s="78">
        <v>6.7400000000000002E-2</v>
      </c>
      <c r="N274" s="78">
        <v>6.6799999999999998E-2</v>
      </c>
      <c r="O274" s="77">
        <v>30818.12</v>
      </c>
      <c r="P274" s="77">
        <v>101.79805557769227</v>
      </c>
      <c r="Q274" s="77">
        <v>0</v>
      </c>
      <c r="R274" s="77">
        <v>120.751778416634</v>
      </c>
      <c r="S274" s="78">
        <v>0</v>
      </c>
      <c r="T274" s="78">
        <f t="shared" si="8"/>
        <v>1.1442814436726577E-3</v>
      </c>
      <c r="U274" s="78">
        <f>R274/'סכום נכסי הקרן'!$C$42</f>
        <v>2.785288520704216E-4</v>
      </c>
    </row>
    <row r="275" spans="2:21">
      <c r="B275" t="s">
        <v>948</v>
      </c>
      <c r="C275" t="s">
        <v>949</v>
      </c>
      <c r="D275" t="s">
        <v>123</v>
      </c>
      <c r="E275" t="s">
        <v>894</v>
      </c>
      <c r="F275"/>
      <c r="G275" t="s">
        <v>945</v>
      </c>
      <c r="H275" t="s">
        <v>895</v>
      </c>
      <c r="I275" t="s">
        <v>210</v>
      </c>
      <c r="J275"/>
      <c r="K275" s="77">
        <v>5.17</v>
      </c>
      <c r="L275" t="s">
        <v>106</v>
      </c>
      <c r="M275" s="78">
        <v>3.9300000000000002E-2</v>
      </c>
      <c r="N275" s="78">
        <v>6.8599999999999994E-2</v>
      </c>
      <c r="O275" s="77">
        <v>63998.95</v>
      </c>
      <c r="P275" s="77">
        <v>85.446800037344161</v>
      </c>
      <c r="Q275" s="77">
        <v>0</v>
      </c>
      <c r="R275" s="77">
        <v>210.48277605029199</v>
      </c>
      <c r="S275" s="78">
        <v>0</v>
      </c>
      <c r="T275" s="78">
        <f t="shared" si="8"/>
        <v>1.9946003115253381E-3</v>
      </c>
      <c r="U275" s="78">
        <f>R275/'סכום נכסי הקרן'!$C$42</f>
        <v>4.8550445188149364E-4</v>
      </c>
    </row>
    <row r="276" spans="2:21">
      <c r="B276" t="s">
        <v>950</v>
      </c>
      <c r="C276" t="s">
        <v>951</v>
      </c>
      <c r="D276" t="s">
        <v>123</v>
      </c>
      <c r="E276" t="s">
        <v>894</v>
      </c>
      <c r="F276"/>
      <c r="G276" t="s">
        <v>952</v>
      </c>
      <c r="H276" t="s">
        <v>895</v>
      </c>
      <c r="I276" t="s">
        <v>2640</v>
      </c>
      <c r="J276"/>
      <c r="K276" s="77">
        <v>2.8</v>
      </c>
      <c r="L276" t="s">
        <v>106</v>
      </c>
      <c r="M276" s="78">
        <v>4.7500000000000001E-2</v>
      </c>
      <c r="N276" s="78">
        <v>8.6099999999999996E-2</v>
      </c>
      <c r="O276" s="77">
        <v>47254.44</v>
      </c>
      <c r="P276" s="77">
        <v>89.601777686075422</v>
      </c>
      <c r="Q276" s="77">
        <v>0</v>
      </c>
      <c r="R276" s="77">
        <v>162.96980954278399</v>
      </c>
      <c r="S276" s="78">
        <v>0</v>
      </c>
      <c r="T276" s="78">
        <f t="shared" si="8"/>
        <v>1.5443526495754381E-3</v>
      </c>
      <c r="U276" s="78">
        <f>R276/'סכום נכסי הקרן'!$C$42</f>
        <v>3.7590994161154303E-4</v>
      </c>
    </row>
    <row r="277" spans="2:21">
      <c r="B277" t="s">
        <v>953</v>
      </c>
      <c r="C277" t="s">
        <v>954</v>
      </c>
      <c r="D277" t="s">
        <v>123</v>
      </c>
      <c r="E277" t="s">
        <v>894</v>
      </c>
      <c r="F277"/>
      <c r="G277" t="s">
        <v>952</v>
      </c>
      <c r="H277" t="s">
        <v>895</v>
      </c>
      <c r="I277" t="s">
        <v>2640</v>
      </c>
      <c r="J277"/>
      <c r="K277" s="77">
        <v>5.91</v>
      </c>
      <c r="L277" t="s">
        <v>106</v>
      </c>
      <c r="M277" s="78">
        <v>5.1299999999999998E-2</v>
      </c>
      <c r="N277" s="78">
        <v>8.2199999999999995E-2</v>
      </c>
      <c r="O277" s="77">
        <v>33797.199999999997</v>
      </c>
      <c r="P277" s="77">
        <v>83.415944362254862</v>
      </c>
      <c r="Q277" s="77">
        <v>0</v>
      </c>
      <c r="R277" s="77">
        <v>108.511983906252</v>
      </c>
      <c r="S277" s="78">
        <v>0</v>
      </c>
      <c r="T277" s="78">
        <f t="shared" si="8"/>
        <v>1.0282933405055803E-3</v>
      </c>
      <c r="U277" s="78">
        <f>R277/'סכום נכסי הקרן'!$C$42</f>
        <v>2.5029625823820583E-4</v>
      </c>
    </row>
    <row r="278" spans="2:21">
      <c r="B278" t="s">
        <v>955</v>
      </c>
      <c r="C278" t="s">
        <v>956</v>
      </c>
      <c r="D278" t="s">
        <v>123</v>
      </c>
      <c r="E278" t="s">
        <v>894</v>
      </c>
      <c r="F278"/>
      <c r="G278" t="s">
        <v>957</v>
      </c>
      <c r="H278" t="s">
        <v>898</v>
      </c>
      <c r="I278" t="s">
        <v>2640</v>
      </c>
      <c r="J278"/>
      <c r="K278" s="77">
        <v>7.15</v>
      </c>
      <c r="L278" t="s">
        <v>106</v>
      </c>
      <c r="M278" s="78">
        <v>3.3000000000000002E-2</v>
      </c>
      <c r="N278" s="78">
        <v>6.5000000000000002E-2</v>
      </c>
      <c r="O278" s="77">
        <v>61636.23</v>
      </c>
      <c r="P278" s="77">
        <v>79.729666683702277</v>
      </c>
      <c r="Q278" s="77">
        <v>0</v>
      </c>
      <c r="R278" s="77">
        <v>189.14894647055499</v>
      </c>
      <c r="S278" s="78">
        <v>0</v>
      </c>
      <c r="T278" s="78">
        <f t="shared" si="8"/>
        <v>1.7924343009649085E-3</v>
      </c>
      <c r="U278" s="78">
        <f>R278/'סכום נכסי הקרן'!$C$42</f>
        <v>4.3629534588714576E-4</v>
      </c>
    </row>
    <row r="279" spans="2:21">
      <c r="B279" t="s">
        <v>958</v>
      </c>
      <c r="C279" t="s">
        <v>959</v>
      </c>
      <c r="D279" t="s">
        <v>123</v>
      </c>
      <c r="E279" t="s">
        <v>894</v>
      </c>
      <c r="F279"/>
      <c r="G279" t="s">
        <v>924</v>
      </c>
      <c r="H279" t="s">
        <v>960</v>
      </c>
      <c r="I279" t="s">
        <v>304</v>
      </c>
      <c r="J279"/>
      <c r="K279" s="77">
        <v>6.62</v>
      </c>
      <c r="L279" t="s">
        <v>110</v>
      </c>
      <c r="M279" s="78">
        <v>5.8000000000000003E-2</v>
      </c>
      <c r="N279" s="78">
        <v>5.3900000000000003E-2</v>
      </c>
      <c r="O279" s="77">
        <v>30818.12</v>
      </c>
      <c r="P279" s="77">
        <v>103.26079459486822</v>
      </c>
      <c r="Q279" s="77">
        <v>0</v>
      </c>
      <c r="R279" s="77">
        <v>129.12196691129401</v>
      </c>
      <c r="S279" s="78">
        <v>1E-4</v>
      </c>
      <c r="T279" s="78">
        <f t="shared" si="8"/>
        <v>1.2235999555825611E-3</v>
      </c>
      <c r="U279" s="78">
        <f>R279/'סכום נכסי הקרן'!$C$42</f>
        <v>2.9783572293891358E-4</v>
      </c>
    </row>
    <row r="280" spans="2:21">
      <c r="B280" t="s">
        <v>961</v>
      </c>
      <c r="C280" t="s">
        <v>962</v>
      </c>
      <c r="D280" t="s">
        <v>123</v>
      </c>
      <c r="E280" t="s">
        <v>894</v>
      </c>
      <c r="F280"/>
      <c r="G280" t="s">
        <v>945</v>
      </c>
      <c r="H280" t="s">
        <v>898</v>
      </c>
      <c r="I280" t="s">
        <v>210</v>
      </c>
      <c r="J280"/>
      <c r="K280" s="77">
        <v>7.19</v>
      </c>
      <c r="L280" t="s">
        <v>106</v>
      </c>
      <c r="M280" s="78">
        <v>6.1699999999999998E-2</v>
      </c>
      <c r="N280" s="78">
        <v>6.7900000000000002E-2</v>
      </c>
      <c r="O280" s="77">
        <v>30818.12</v>
      </c>
      <c r="P280" s="77">
        <v>97.597449895061402</v>
      </c>
      <c r="Q280" s="77">
        <v>0</v>
      </c>
      <c r="R280" s="77">
        <v>115.76906431933401</v>
      </c>
      <c r="S280" s="78">
        <v>0</v>
      </c>
      <c r="T280" s="78">
        <f t="shared" si="8"/>
        <v>1.0970636937112945E-3</v>
      </c>
      <c r="U280" s="78">
        <f>R280/'סכום נכסי הקרן'!$C$42</f>
        <v>2.6703560819514225E-4</v>
      </c>
    </row>
    <row r="281" spans="2:21">
      <c r="B281" t="s">
        <v>963</v>
      </c>
      <c r="C281" t="s">
        <v>964</v>
      </c>
      <c r="D281" t="s">
        <v>123</v>
      </c>
      <c r="E281" t="s">
        <v>894</v>
      </c>
      <c r="F281"/>
      <c r="G281" t="s">
        <v>965</v>
      </c>
      <c r="H281" t="s">
        <v>898</v>
      </c>
      <c r="I281" t="s">
        <v>2640</v>
      </c>
      <c r="J281"/>
      <c r="K281" s="77">
        <v>6.93</v>
      </c>
      <c r="L281" t="s">
        <v>106</v>
      </c>
      <c r="M281" s="78">
        <v>6.4000000000000001E-2</v>
      </c>
      <c r="N281" s="78">
        <v>6.7500000000000004E-2</v>
      </c>
      <c r="O281" s="77">
        <v>26709.03</v>
      </c>
      <c r="P281" s="77">
        <v>98.832999880190229</v>
      </c>
      <c r="Q281" s="77">
        <v>0</v>
      </c>
      <c r="R281" s="77">
        <v>101.603344677827</v>
      </c>
      <c r="S281" s="78">
        <v>0</v>
      </c>
      <c r="T281" s="78">
        <f t="shared" si="8"/>
        <v>9.628249244393644E-4</v>
      </c>
      <c r="U281" s="78">
        <f>R281/'סכום נכסי הקרן'!$C$42</f>
        <v>2.3436063079740267E-4</v>
      </c>
    </row>
    <row r="282" spans="2:21">
      <c r="B282" t="s">
        <v>966</v>
      </c>
      <c r="C282" t="s">
        <v>967</v>
      </c>
      <c r="D282" t="s">
        <v>123</v>
      </c>
      <c r="E282" t="s">
        <v>894</v>
      </c>
      <c r="F282"/>
      <c r="G282" t="s">
        <v>945</v>
      </c>
      <c r="H282" t="s">
        <v>898</v>
      </c>
      <c r="I282" t="s">
        <v>210</v>
      </c>
      <c r="J282"/>
      <c r="K282" s="77">
        <v>4.3499999999999996</v>
      </c>
      <c r="L282" t="s">
        <v>110</v>
      </c>
      <c r="M282" s="78">
        <v>4.1300000000000003E-2</v>
      </c>
      <c r="N282" s="78">
        <v>5.45E-2</v>
      </c>
      <c r="O282" s="77">
        <v>61019.87</v>
      </c>
      <c r="P282" s="77">
        <v>94.022547876454112</v>
      </c>
      <c r="Q282" s="77">
        <v>0</v>
      </c>
      <c r="R282" s="77">
        <v>232.788661037482</v>
      </c>
      <c r="S282" s="78">
        <v>1E-4</v>
      </c>
      <c r="T282" s="78">
        <f t="shared" si="8"/>
        <v>2.2059778217386537E-3</v>
      </c>
      <c r="U282" s="78">
        <f>R282/'סכום נכסי הקרן'!$C$42</f>
        <v>5.369557234185515E-4</v>
      </c>
    </row>
    <row r="283" spans="2:21">
      <c r="B283" t="s">
        <v>968</v>
      </c>
      <c r="C283" t="s">
        <v>969</v>
      </c>
      <c r="D283" t="s">
        <v>123</v>
      </c>
      <c r="E283" t="s">
        <v>894</v>
      </c>
      <c r="F283"/>
      <c r="G283" t="s">
        <v>970</v>
      </c>
      <c r="H283" t="s">
        <v>898</v>
      </c>
      <c r="I283" t="s">
        <v>210</v>
      </c>
      <c r="J283"/>
      <c r="K283" s="77">
        <v>6.95</v>
      </c>
      <c r="L283" t="s">
        <v>106</v>
      </c>
      <c r="M283" s="78">
        <v>6.8000000000000005E-2</v>
      </c>
      <c r="N283" s="78">
        <v>7.0699999999999999E-2</v>
      </c>
      <c r="O283" s="77">
        <v>98617.97</v>
      </c>
      <c r="P283" s="77">
        <v>98.87683333321516</v>
      </c>
      <c r="Q283" s="77">
        <v>0</v>
      </c>
      <c r="R283" s="77">
        <v>375.31724413314203</v>
      </c>
      <c r="S283" s="78">
        <v>1E-4</v>
      </c>
      <c r="T283" s="78">
        <f t="shared" si="8"/>
        <v>3.5566230459157708E-3</v>
      </c>
      <c r="U283" s="78">
        <f>R283/'סכום נכסי הקרן'!$C$42</f>
        <v>8.6571545811898304E-4</v>
      </c>
    </row>
    <row r="284" spans="2:21">
      <c r="B284" t="s">
        <v>971</v>
      </c>
      <c r="C284" t="s">
        <v>972</v>
      </c>
      <c r="D284" t="s">
        <v>123</v>
      </c>
      <c r="E284" t="s">
        <v>894</v>
      </c>
      <c r="F284"/>
      <c r="G284" t="s">
        <v>924</v>
      </c>
      <c r="H284" t="s">
        <v>898</v>
      </c>
      <c r="I284" t="s">
        <v>2640</v>
      </c>
      <c r="J284"/>
      <c r="K284" s="77">
        <v>6.83</v>
      </c>
      <c r="L284" t="s">
        <v>106</v>
      </c>
      <c r="M284" s="78">
        <v>0.06</v>
      </c>
      <c r="N284" s="78">
        <v>7.3200000000000001E-2</v>
      </c>
      <c r="O284" s="77">
        <v>51363.53</v>
      </c>
      <c r="P284" s="77">
        <v>91.490835538562138</v>
      </c>
      <c r="Q284" s="77">
        <v>0</v>
      </c>
      <c r="R284" s="77">
        <v>180.87575969977601</v>
      </c>
      <c r="S284" s="78">
        <v>0</v>
      </c>
      <c r="T284" s="78">
        <f t="shared" si="8"/>
        <v>1.7140350075882372E-3</v>
      </c>
      <c r="U284" s="78">
        <f>R284/'סכום נכסי הקרן'!$C$42</f>
        <v>4.172122214442196E-4</v>
      </c>
    </row>
    <row r="285" spans="2:21">
      <c r="B285" t="s">
        <v>973</v>
      </c>
      <c r="C285" t="s">
        <v>974</v>
      </c>
      <c r="D285" t="s">
        <v>123</v>
      </c>
      <c r="E285" t="s">
        <v>894</v>
      </c>
      <c r="F285"/>
      <c r="G285" t="s">
        <v>965</v>
      </c>
      <c r="H285" t="s">
        <v>898</v>
      </c>
      <c r="I285" t="s">
        <v>210</v>
      </c>
      <c r="J285"/>
      <c r="K285" s="77">
        <v>6.84</v>
      </c>
      <c r="L285" t="s">
        <v>106</v>
      </c>
      <c r="M285" s="78">
        <v>6.3799999999999996E-2</v>
      </c>
      <c r="N285" s="78">
        <v>6.6199999999999995E-2</v>
      </c>
      <c r="O285" s="77">
        <v>17258.14</v>
      </c>
      <c r="P285" s="77">
        <v>98.030451899219727</v>
      </c>
      <c r="Q285" s="77">
        <v>0</v>
      </c>
      <c r="R285" s="77">
        <v>65.118277398258599</v>
      </c>
      <c r="S285" s="78">
        <v>0</v>
      </c>
      <c r="T285" s="78">
        <f t="shared" si="8"/>
        <v>6.1708106868338603E-4</v>
      </c>
      <c r="U285" s="78">
        <f>R285/'סכום נכסי הקרן'!$C$42</f>
        <v>1.5020332859993528E-4</v>
      </c>
    </row>
    <row r="286" spans="2:21">
      <c r="B286" t="s">
        <v>975</v>
      </c>
      <c r="C286" t="s">
        <v>976</v>
      </c>
      <c r="D286" t="s">
        <v>123</v>
      </c>
      <c r="E286" t="s">
        <v>894</v>
      </c>
      <c r="F286"/>
      <c r="G286" t="s">
        <v>945</v>
      </c>
      <c r="H286" t="s">
        <v>898</v>
      </c>
      <c r="I286" t="s">
        <v>210</v>
      </c>
      <c r="J286"/>
      <c r="K286" s="77">
        <v>3.46</v>
      </c>
      <c r="L286" t="s">
        <v>106</v>
      </c>
      <c r="M286" s="78">
        <v>8.1299999999999997E-2</v>
      </c>
      <c r="N286" s="78">
        <v>8.1600000000000006E-2</v>
      </c>
      <c r="O286" s="77">
        <v>41090.82</v>
      </c>
      <c r="P286" s="77">
        <v>100.72102766116642</v>
      </c>
      <c r="Q286" s="77">
        <v>0</v>
      </c>
      <c r="R286" s="77">
        <v>159.29893319066201</v>
      </c>
      <c r="S286" s="78">
        <v>0</v>
      </c>
      <c r="T286" s="78">
        <f t="shared" si="8"/>
        <v>1.509566282477334E-3</v>
      </c>
      <c r="U286" s="78">
        <f>R286/'סכום נכסי הקרן'!$C$42</f>
        <v>3.6744261309799343E-4</v>
      </c>
    </row>
    <row r="287" spans="2:21">
      <c r="B287" t="s">
        <v>977</v>
      </c>
      <c r="C287" t="s">
        <v>978</v>
      </c>
      <c r="D287" t="s">
        <v>123</v>
      </c>
      <c r="E287" t="s">
        <v>894</v>
      </c>
      <c r="F287"/>
      <c r="G287" t="s">
        <v>945</v>
      </c>
      <c r="H287" t="s">
        <v>905</v>
      </c>
      <c r="I287" t="s">
        <v>210</v>
      </c>
      <c r="J287"/>
      <c r="K287" s="77">
        <v>4.2</v>
      </c>
      <c r="L287" t="s">
        <v>110</v>
      </c>
      <c r="M287" s="78">
        <v>7.2499999999999995E-2</v>
      </c>
      <c r="N287" s="78">
        <v>7.5999999999999998E-2</v>
      </c>
      <c r="O287" s="77">
        <v>73347.11</v>
      </c>
      <c r="P287" s="77">
        <v>97.695694492257516</v>
      </c>
      <c r="Q287" s="77">
        <v>0</v>
      </c>
      <c r="R287" s="77">
        <v>290.74814970700902</v>
      </c>
      <c r="S287" s="78">
        <v>1E-4</v>
      </c>
      <c r="T287" s="78">
        <f t="shared" si="8"/>
        <v>2.7552199798165453E-3</v>
      </c>
      <c r="U287" s="78">
        <f>R287/'סכום נכסי הקרן'!$C$42</f>
        <v>6.7064642393984634E-4</v>
      </c>
    </row>
    <row r="288" spans="2:21">
      <c r="B288" t="s">
        <v>979</v>
      </c>
      <c r="C288" t="s">
        <v>980</v>
      </c>
      <c r="D288" t="s">
        <v>123</v>
      </c>
      <c r="E288" t="s">
        <v>894</v>
      </c>
      <c r="F288"/>
      <c r="G288" t="s">
        <v>945</v>
      </c>
      <c r="H288" t="s">
        <v>905</v>
      </c>
      <c r="I288" t="s">
        <v>210</v>
      </c>
      <c r="J288"/>
      <c r="K288" s="77">
        <v>7</v>
      </c>
      <c r="L288" t="s">
        <v>106</v>
      </c>
      <c r="M288" s="78">
        <v>7.1199999999999999E-2</v>
      </c>
      <c r="N288" s="78">
        <v>7.6600000000000001E-2</v>
      </c>
      <c r="O288" s="77">
        <v>41090.82</v>
      </c>
      <c r="P288" s="77">
        <v>97.467525052067344</v>
      </c>
      <c r="Q288" s="77">
        <v>0</v>
      </c>
      <c r="R288" s="77">
        <v>154.15324011348201</v>
      </c>
      <c r="S288" s="78">
        <v>0</v>
      </c>
      <c r="T288" s="78">
        <f t="shared" si="8"/>
        <v>1.4608040929654251E-3</v>
      </c>
      <c r="U288" s="78">
        <f>R288/'סכום נכסי הקרן'!$C$42</f>
        <v>3.5557343812858997E-4</v>
      </c>
    </row>
    <row r="289" spans="2:21">
      <c r="B289" t="s">
        <v>981</v>
      </c>
      <c r="C289" t="s">
        <v>982</v>
      </c>
      <c r="D289" t="s">
        <v>123</v>
      </c>
      <c r="E289" t="s">
        <v>894</v>
      </c>
      <c r="F289"/>
      <c r="G289" t="s">
        <v>970</v>
      </c>
      <c r="H289" t="s">
        <v>905</v>
      </c>
      <c r="I289" t="s">
        <v>210</v>
      </c>
      <c r="J289"/>
      <c r="K289" s="77">
        <v>3.05</v>
      </c>
      <c r="L289" t="s">
        <v>106</v>
      </c>
      <c r="M289" s="78">
        <v>2.63E-2</v>
      </c>
      <c r="N289" s="78">
        <v>7.4999999999999997E-2</v>
      </c>
      <c r="O289" s="77">
        <v>52092.89</v>
      </c>
      <c r="P289" s="77">
        <v>86.686041648870187</v>
      </c>
      <c r="Q289" s="77">
        <v>0</v>
      </c>
      <c r="R289" s="77">
        <v>173.810310373454</v>
      </c>
      <c r="S289" s="78">
        <v>0</v>
      </c>
      <c r="T289" s="78">
        <f t="shared" si="8"/>
        <v>1.6470806102175891E-3</v>
      </c>
      <c r="U289" s="78">
        <f>R289/'סכום נכסי הקרן'!$C$42</f>
        <v>4.0091489219551754E-4</v>
      </c>
    </row>
    <row r="290" spans="2:21">
      <c r="B290" t="s">
        <v>983</v>
      </c>
      <c r="C290" t="s">
        <v>984</v>
      </c>
      <c r="D290" t="s">
        <v>123</v>
      </c>
      <c r="E290" t="s">
        <v>894</v>
      </c>
      <c r="F290"/>
      <c r="G290" t="s">
        <v>970</v>
      </c>
      <c r="H290" t="s">
        <v>905</v>
      </c>
      <c r="I290" t="s">
        <v>210</v>
      </c>
      <c r="J290"/>
      <c r="K290" s="77">
        <v>1.89</v>
      </c>
      <c r="L290" t="s">
        <v>106</v>
      </c>
      <c r="M290" s="78">
        <v>7.0499999999999993E-2</v>
      </c>
      <c r="N290" s="78">
        <v>7.0699999999999999E-2</v>
      </c>
      <c r="O290" s="77">
        <v>20545.41</v>
      </c>
      <c r="P290" s="77">
        <v>103.55541653829249</v>
      </c>
      <c r="Q290" s="77">
        <v>0</v>
      </c>
      <c r="R290" s="77">
        <v>81.890880999345001</v>
      </c>
      <c r="S290" s="78">
        <v>0</v>
      </c>
      <c r="T290" s="78">
        <f t="shared" si="8"/>
        <v>7.7602348190880088E-4</v>
      </c>
      <c r="U290" s="78">
        <f>R290/'סכום נכסי הקרן'!$C$42</f>
        <v>1.8889140498688545E-4</v>
      </c>
    </row>
    <row r="291" spans="2:21">
      <c r="B291" t="s">
        <v>985</v>
      </c>
      <c r="C291" t="s">
        <v>986</v>
      </c>
      <c r="D291" t="s">
        <v>123</v>
      </c>
      <c r="E291" t="s">
        <v>894</v>
      </c>
      <c r="F291"/>
      <c r="G291" t="s">
        <v>912</v>
      </c>
      <c r="H291" t="s">
        <v>905</v>
      </c>
      <c r="I291" t="s">
        <v>2640</v>
      </c>
      <c r="J291"/>
      <c r="K291" s="77">
        <v>3.4</v>
      </c>
      <c r="L291" t="s">
        <v>106</v>
      </c>
      <c r="M291" s="78">
        <v>5.5E-2</v>
      </c>
      <c r="N291" s="78">
        <v>9.5399999999999999E-2</v>
      </c>
      <c r="O291" s="77">
        <v>14381.79</v>
      </c>
      <c r="P291" s="77">
        <v>88.255277722731321</v>
      </c>
      <c r="Q291" s="77">
        <v>0</v>
      </c>
      <c r="R291" s="77">
        <v>48.854158829394002</v>
      </c>
      <c r="S291" s="78">
        <v>0</v>
      </c>
      <c r="T291" s="78">
        <f t="shared" si="8"/>
        <v>4.6295721792045632E-4</v>
      </c>
      <c r="U291" s="78">
        <f>R291/'סכום נכסי הקרן'!$C$42</f>
        <v>1.1268813557898465E-4</v>
      </c>
    </row>
    <row r="292" spans="2:21">
      <c r="B292" t="s">
        <v>987</v>
      </c>
      <c r="C292" t="s">
        <v>988</v>
      </c>
      <c r="D292" t="s">
        <v>123</v>
      </c>
      <c r="E292" t="s">
        <v>894</v>
      </c>
      <c r="F292"/>
      <c r="G292" t="s">
        <v>912</v>
      </c>
      <c r="H292" t="s">
        <v>905</v>
      </c>
      <c r="I292" t="s">
        <v>2640</v>
      </c>
      <c r="J292"/>
      <c r="K292" s="77">
        <v>2.98</v>
      </c>
      <c r="L292" t="s">
        <v>106</v>
      </c>
      <c r="M292" s="78">
        <v>0.06</v>
      </c>
      <c r="N292" s="78">
        <v>9.0700000000000003E-2</v>
      </c>
      <c r="O292" s="77">
        <v>64738.59</v>
      </c>
      <c r="P292" s="77">
        <v>92.206876712328608</v>
      </c>
      <c r="Q292" s="77">
        <v>0</v>
      </c>
      <c r="R292" s="77">
        <v>229.76001925454301</v>
      </c>
      <c r="S292" s="78">
        <v>1E-4</v>
      </c>
      <c r="T292" s="78">
        <f t="shared" si="8"/>
        <v>2.1772774693530248E-3</v>
      </c>
      <c r="U292" s="78">
        <f>R292/'סכום נכסי הקרן'!$C$42</f>
        <v>5.2996978805432084E-4</v>
      </c>
    </row>
    <row r="293" spans="2:21">
      <c r="B293" t="s">
        <v>989</v>
      </c>
      <c r="C293" t="s">
        <v>990</v>
      </c>
      <c r="D293" t="s">
        <v>123</v>
      </c>
      <c r="E293" t="s">
        <v>894</v>
      </c>
      <c r="F293"/>
      <c r="G293" t="s">
        <v>991</v>
      </c>
      <c r="H293" t="s">
        <v>905</v>
      </c>
      <c r="I293" t="s">
        <v>2640</v>
      </c>
      <c r="J293"/>
      <c r="K293" s="77">
        <v>6.14</v>
      </c>
      <c r="L293" t="s">
        <v>110</v>
      </c>
      <c r="M293" s="78">
        <v>6.6299999999999998E-2</v>
      </c>
      <c r="N293" s="78">
        <v>6.4799999999999996E-2</v>
      </c>
      <c r="O293" s="77">
        <v>82181.64</v>
      </c>
      <c r="P293" s="77">
        <v>101.65115073293742</v>
      </c>
      <c r="Q293" s="77">
        <v>0</v>
      </c>
      <c r="R293" s="77">
        <v>338.95779951299397</v>
      </c>
      <c r="S293" s="78">
        <v>1E-4</v>
      </c>
      <c r="T293" s="78">
        <f t="shared" si="8"/>
        <v>3.2120696295882168E-3</v>
      </c>
      <c r="U293" s="78">
        <f>R293/'סכום נכסי הקרן'!$C$42</f>
        <v>7.8184792006065452E-4</v>
      </c>
    </row>
    <row r="294" spans="2:21">
      <c r="B294" t="s">
        <v>992</v>
      </c>
      <c r="C294" t="s">
        <v>993</v>
      </c>
      <c r="D294" t="s">
        <v>123</v>
      </c>
      <c r="E294" t="s">
        <v>894</v>
      </c>
      <c r="F294"/>
      <c r="G294" t="s">
        <v>970</v>
      </c>
      <c r="H294" t="s">
        <v>905</v>
      </c>
      <c r="I294" t="s">
        <v>2640</v>
      </c>
      <c r="J294"/>
      <c r="K294" s="77">
        <v>1.33</v>
      </c>
      <c r="L294" t="s">
        <v>106</v>
      </c>
      <c r="M294" s="78">
        <v>4.2500000000000003E-2</v>
      </c>
      <c r="N294" s="78">
        <v>7.6200000000000004E-2</v>
      </c>
      <c r="O294" s="77">
        <v>45199.9</v>
      </c>
      <c r="P294" s="77">
        <v>96.071444512045375</v>
      </c>
      <c r="Q294" s="77">
        <v>0</v>
      </c>
      <c r="R294" s="77">
        <v>167.13973366795199</v>
      </c>
      <c r="S294" s="78">
        <v>1E-4</v>
      </c>
      <c r="T294" s="78">
        <f t="shared" si="8"/>
        <v>1.5838681487301519E-3</v>
      </c>
      <c r="U294" s="78">
        <f>R294/'סכום נכסי הקרן'!$C$42</f>
        <v>3.8552838529024751E-4</v>
      </c>
    </row>
    <row r="295" spans="2:21">
      <c r="B295" t="s">
        <v>994</v>
      </c>
      <c r="C295" t="s">
        <v>995</v>
      </c>
      <c r="D295" t="s">
        <v>123</v>
      </c>
      <c r="E295" t="s">
        <v>894</v>
      </c>
      <c r="F295"/>
      <c r="G295" t="s">
        <v>970</v>
      </c>
      <c r="H295" t="s">
        <v>905</v>
      </c>
      <c r="I295" t="s">
        <v>2640</v>
      </c>
      <c r="J295"/>
      <c r="K295" s="77">
        <v>4.5599999999999996</v>
      </c>
      <c r="L295" t="s">
        <v>106</v>
      </c>
      <c r="M295" s="78">
        <v>3.1300000000000001E-2</v>
      </c>
      <c r="N295" s="78">
        <v>7.6600000000000001E-2</v>
      </c>
      <c r="O295" s="77">
        <v>20545.41</v>
      </c>
      <c r="P295" s="77">
        <v>82.596972460515516</v>
      </c>
      <c r="Q295" s="77">
        <v>0</v>
      </c>
      <c r="R295" s="77">
        <v>65.317093675820402</v>
      </c>
      <c r="S295" s="78">
        <v>0</v>
      </c>
      <c r="T295" s="78">
        <f t="shared" si="8"/>
        <v>6.1896511362332133E-4</v>
      </c>
      <c r="U295" s="78">
        <f>R295/'סכום נכסי הקרן'!$C$42</f>
        <v>1.5066192283588216E-4</v>
      </c>
    </row>
    <row r="296" spans="2:21">
      <c r="B296" t="s">
        <v>996</v>
      </c>
      <c r="C296" t="s">
        <v>997</v>
      </c>
      <c r="D296" t="s">
        <v>123</v>
      </c>
      <c r="E296" t="s">
        <v>894</v>
      </c>
      <c r="F296"/>
      <c r="G296" t="s">
        <v>991</v>
      </c>
      <c r="H296" t="s">
        <v>905</v>
      </c>
      <c r="I296" t="s">
        <v>210</v>
      </c>
      <c r="J296"/>
      <c r="K296" s="77">
        <v>4.3600000000000003</v>
      </c>
      <c r="L296" t="s">
        <v>110</v>
      </c>
      <c r="M296" s="78">
        <v>4.8800000000000003E-2</v>
      </c>
      <c r="N296" s="78">
        <v>5.5500000000000001E-2</v>
      </c>
      <c r="O296" s="77">
        <v>56294.42</v>
      </c>
      <c r="P296" s="77">
        <v>96.776150697706811</v>
      </c>
      <c r="Q296" s="77">
        <v>0</v>
      </c>
      <c r="R296" s="77">
        <v>221.050866366582</v>
      </c>
      <c r="S296" s="78">
        <v>1E-4</v>
      </c>
      <c r="T296" s="78">
        <f t="shared" si="8"/>
        <v>2.0947468253287452E-3</v>
      </c>
      <c r="U296" s="78">
        <f>R296/'סכום נכסי הקרן'!$C$42</f>
        <v>5.0988105405638394E-4</v>
      </c>
    </row>
    <row r="297" spans="2:21">
      <c r="B297" t="s">
        <v>998</v>
      </c>
      <c r="C297" t="s">
        <v>999</v>
      </c>
      <c r="D297" t="s">
        <v>123</v>
      </c>
      <c r="E297" t="s">
        <v>894</v>
      </c>
      <c r="F297"/>
      <c r="G297" t="s">
        <v>1000</v>
      </c>
      <c r="H297" t="s">
        <v>905</v>
      </c>
      <c r="I297" t="s">
        <v>210</v>
      </c>
      <c r="J297"/>
      <c r="K297" s="77">
        <v>7.31</v>
      </c>
      <c r="L297" t="s">
        <v>106</v>
      </c>
      <c r="M297" s="78">
        <v>5.8999999999999997E-2</v>
      </c>
      <c r="N297" s="78">
        <v>6.6400000000000001E-2</v>
      </c>
      <c r="O297" s="77">
        <v>57527.15</v>
      </c>
      <c r="P297" s="77">
        <v>94.923499932640723</v>
      </c>
      <c r="Q297" s="77">
        <v>0</v>
      </c>
      <c r="R297" s="77">
        <v>210.181512353084</v>
      </c>
      <c r="S297" s="78">
        <v>1E-4</v>
      </c>
      <c r="T297" s="78">
        <f t="shared" si="8"/>
        <v>1.9917454429437932E-3</v>
      </c>
      <c r="U297" s="78">
        <f>R297/'סכום נכסי הקרן'!$C$42</f>
        <v>4.8480955005185503E-4</v>
      </c>
    </row>
    <row r="298" spans="2:21">
      <c r="B298" t="s">
        <v>1001</v>
      </c>
      <c r="C298" t="s">
        <v>1002</v>
      </c>
      <c r="D298" t="s">
        <v>123</v>
      </c>
      <c r="E298" t="s">
        <v>894</v>
      </c>
      <c r="F298"/>
      <c r="G298" t="s">
        <v>1003</v>
      </c>
      <c r="H298" t="s">
        <v>905</v>
      </c>
      <c r="I298" t="s">
        <v>210</v>
      </c>
      <c r="J298"/>
      <c r="K298" s="77">
        <v>6.86</v>
      </c>
      <c r="L298" t="s">
        <v>106</v>
      </c>
      <c r="M298" s="78">
        <v>3.15E-2</v>
      </c>
      <c r="N298" s="78">
        <v>7.1900000000000006E-2</v>
      </c>
      <c r="O298" s="77">
        <v>41090.82</v>
      </c>
      <c r="P298" s="77">
        <v>76.969249950718662</v>
      </c>
      <c r="Q298" s="77">
        <v>0</v>
      </c>
      <c r="R298" s="77">
        <v>121.733462121557</v>
      </c>
      <c r="S298" s="78">
        <v>1E-4</v>
      </c>
      <c r="T298" s="78">
        <f t="shared" si="8"/>
        <v>1.1535841840697668E-3</v>
      </c>
      <c r="U298" s="78">
        <f>R298/'סכום נכסי הקרן'!$C$42</f>
        <v>2.8079322646733549E-4</v>
      </c>
    </row>
    <row r="299" spans="2:21">
      <c r="B299" t="s">
        <v>1004</v>
      </c>
      <c r="C299" t="s">
        <v>1005</v>
      </c>
      <c r="D299" t="s">
        <v>123</v>
      </c>
      <c r="E299" t="s">
        <v>894</v>
      </c>
      <c r="F299"/>
      <c r="G299" t="s">
        <v>1006</v>
      </c>
      <c r="H299" t="s">
        <v>905</v>
      </c>
      <c r="I299" t="s">
        <v>2640</v>
      </c>
      <c r="J299"/>
      <c r="K299" s="77">
        <v>7.21</v>
      </c>
      <c r="L299" t="s">
        <v>106</v>
      </c>
      <c r="M299" s="78">
        <v>6.25E-2</v>
      </c>
      <c r="N299" s="78">
        <v>6.7400000000000002E-2</v>
      </c>
      <c r="O299" s="77">
        <v>51363.53</v>
      </c>
      <c r="P299" s="77">
        <v>98.218777856194748</v>
      </c>
      <c r="Q299" s="77">
        <v>0</v>
      </c>
      <c r="R299" s="77">
        <v>194.1767823733</v>
      </c>
      <c r="S299" s="78">
        <v>1E-4</v>
      </c>
      <c r="T299" s="78">
        <f t="shared" si="8"/>
        <v>1.8400796392015978E-3</v>
      </c>
      <c r="U299" s="78">
        <f>R299/'סכום נכסי הקרן'!$C$42</f>
        <v>4.4789266876514247E-4</v>
      </c>
    </row>
    <row r="300" spans="2:21">
      <c r="B300" t="s">
        <v>1007</v>
      </c>
      <c r="C300" t="s">
        <v>1008</v>
      </c>
      <c r="D300" t="s">
        <v>123</v>
      </c>
      <c r="E300" t="s">
        <v>894</v>
      </c>
      <c r="F300"/>
      <c r="G300" t="s">
        <v>957</v>
      </c>
      <c r="H300" t="s">
        <v>905</v>
      </c>
      <c r="I300" t="s">
        <v>2640</v>
      </c>
      <c r="J300"/>
      <c r="K300" s="77">
        <v>4.37</v>
      </c>
      <c r="L300" t="s">
        <v>106</v>
      </c>
      <c r="M300" s="78">
        <v>4.4999999999999998E-2</v>
      </c>
      <c r="N300" s="78">
        <v>6.9800000000000001E-2</v>
      </c>
      <c r="O300" s="77">
        <v>61958.79</v>
      </c>
      <c r="P300" s="77">
        <v>90.378500006052363</v>
      </c>
      <c r="Q300" s="77">
        <v>0</v>
      </c>
      <c r="R300" s="77">
        <v>215.53408891699101</v>
      </c>
      <c r="S300" s="78">
        <v>1E-4</v>
      </c>
      <c r="T300" s="78">
        <f t="shared" si="8"/>
        <v>2.0424681247811008E-3</v>
      </c>
      <c r="U300" s="78">
        <f>R300/'סכום נכסי הקרן'!$C$42</f>
        <v>4.9715592726892711E-4</v>
      </c>
    </row>
    <row r="301" spans="2:21">
      <c r="B301" t="s">
        <v>1009</v>
      </c>
      <c r="C301" t="s">
        <v>1010</v>
      </c>
      <c r="D301" t="s">
        <v>123</v>
      </c>
      <c r="E301" t="s">
        <v>894</v>
      </c>
      <c r="F301"/>
      <c r="G301" t="s">
        <v>912</v>
      </c>
      <c r="H301" t="s">
        <v>905</v>
      </c>
      <c r="I301" t="s">
        <v>2640</v>
      </c>
      <c r="J301"/>
      <c r="K301" s="77">
        <v>6.93</v>
      </c>
      <c r="L301" t="s">
        <v>106</v>
      </c>
      <c r="M301" s="78">
        <v>0.04</v>
      </c>
      <c r="N301" s="78">
        <v>6.5500000000000003E-2</v>
      </c>
      <c r="O301" s="77">
        <v>30818.12</v>
      </c>
      <c r="P301" s="77">
        <v>84.48511112553247</v>
      </c>
      <c r="Q301" s="77">
        <v>0</v>
      </c>
      <c r="R301" s="77">
        <v>100.215346552951</v>
      </c>
      <c r="S301" s="78">
        <v>0</v>
      </c>
      <c r="T301" s="78">
        <f t="shared" si="8"/>
        <v>9.4967182210849849E-4</v>
      </c>
      <c r="U301" s="78">
        <f>R301/'סכום נכסי הקרן'!$C$42</f>
        <v>2.3115904213786577E-4</v>
      </c>
    </row>
    <row r="302" spans="2:21">
      <c r="B302" t="s">
        <v>1011</v>
      </c>
      <c r="C302" t="s">
        <v>1012</v>
      </c>
      <c r="D302" t="s">
        <v>123</v>
      </c>
      <c r="E302" t="s">
        <v>894</v>
      </c>
      <c r="F302"/>
      <c r="G302" t="s">
        <v>912</v>
      </c>
      <c r="H302" t="s">
        <v>905</v>
      </c>
      <c r="I302" t="s">
        <v>2640</v>
      </c>
      <c r="J302"/>
      <c r="K302" s="77">
        <v>2.95</v>
      </c>
      <c r="L302" t="s">
        <v>106</v>
      </c>
      <c r="M302" s="78">
        <v>6.88E-2</v>
      </c>
      <c r="N302" s="78">
        <v>6.8400000000000002E-2</v>
      </c>
      <c r="O302" s="77">
        <v>51363.53</v>
      </c>
      <c r="P302" s="77">
        <v>101.33809713467912</v>
      </c>
      <c r="Q302" s="77">
        <v>0</v>
      </c>
      <c r="R302" s="77">
        <v>200.343621280397</v>
      </c>
      <c r="S302" s="78">
        <v>1E-4</v>
      </c>
      <c r="T302" s="78">
        <f t="shared" si="8"/>
        <v>1.8985185244920657E-3</v>
      </c>
      <c r="U302" s="78">
        <f>R302/'סכום נכסי הקרן'!$C$42</f>
        <v>4.6211724238401288E-4</v>
      </c>
    </row>
    <row r="303" spans="2:21">
      <c r="B303" t="s">
        <v>1013</v>
      </c>
      <c r="C303" t="s">
        <v>1014</v>
      </c>
      <c r="D303" t="s">
        <v>123</v>
      </c>
      <c r="E303" t="s">
        <v>894</v>
      </c>
      <c r="F303"/>
      <c r="G303" t="s">
        <v>965</v>
      </c>
      <c r="H303" t="s">
        <v>905</v>
      </c>
      <c r="I303" t="s">
        <v>2640</v>
      </c>
      <c r="J303"/>
      <c r="K303" s="77">
        <v>4.25</v>
      </c>
      <c r="L303" t="s">
        <v>106</v>
      </c>
      <c r="M303" s="78">
        <v>7.0499999999999993E-2</v>
      </c>
      <c r="N303" s="78">
        <v>7.0599999999999996E-2</v>
      </c>
      <c r="O303" s="77">
        <v>6163.62</v>
      </c>
      <c r="P303" s="77">
        <v>100.07035573899753</v>
      </c>
      <c r="Q303" s="77">
        <v>0</v>
      </c>
      <c r="R303" s="77">
        <v>23.7404644160796</v>
      </c>
      <c r="S303" s="78">
        <v>0</v>
      </c>
      <c r="T303" s="78">
        <f t="shared" si="8"/>
        <v>2.2497203148230186E-4</v>
      </c>
      <c r="U303" s="78">
        <f>R303/'סכום נכסי הקרן'!$C$42</f>
        <v>5.4760305712553055E-5</v>
      </c>
    </row>
    <row r="304" spans="2:21">
      <c r="B304" t="s">
        <v>1015</v>
      </c>
      <c r="C304" t="s">
        <v>1016</v>
      </c>
      <c r="D304" t="s">
        <v>123</v>
      </c>
      <c r="E304" t="s">
        <v>894</v>
      </c>
      <c r="F304"/>
      <c r="G304" t="s">
        <v>945</v>
      </c>
      <c r="H304" t="s">
        <v>905</v>
      </c>
      <c r="I304" t="s">
        <v>210</v>
      </c>
      <c r="J304"/>
      <c r="K304" s="77">
        <v>3.76</v>
      </c>
      <c r="L304" t="s">
        <v>113</v>
      </c>
      <c r="M304" s="78">
        <v>7.4200000000000002E-2</v>
      </c>
      <c r="N304" s="78">
        <v>7.5800000000000006E-2</v>
      </c>
      <c r="O304" s="77">
        <v>69854.39</v>
      </c>
      <c r="P304" s="77">
        <v>101.21023008947613</v>
      </c>
      <c r="Q304" s="77">
        <v>0</v>
      </c>
      <c r="R304" s="77">
        <v>332.31021751567403</v>
      </c>
      <c r="S304" s="78">
        <v>1E-4</v>
      </c>
      <c r="T304" s="78">
        <f t="shared" si="8"/>
        <v>3.1490750731140256E-3</v>
      </c>
      <c r="U304" s="78">
        <f>R304/'סכום נכסי הקרן'!$C$42</f>
        <v>7.6651445328247529E-4</v>
      </c>
    </row>
    <row r="305" spans="2:21">
      <c r="B305" t="s">
        <v>1017</v>
      </c>
      <c r="C305" t="s">
        <v>1018</v>
      </c>
      <c r="D305" t="s">
        <v>123</v>
      </c>
      <c r="E305" t="s">
        <v>894</v>
      </c>
      <c r="F305"/>
      <c r="G305" t="s">
        <v>942</v>
      </c>
      <c r="H305" t="s">
        <v>905</v>
      </c>
      <c r="I305" t="s">
        <v>210</v>
      </c>
      <c r="J305"/>
      <c r="K305" s="77">
        <v>3.1</v>
      </c>
      <c r="L305" t="s">
        <v>106</v>
      </c>
      <c r="M305" s="78">
        <v>4.7E-2</v>
      </c>
      <c r="N305" s="78">
        <v>7.7399999999999997E-2</v>
      </c>
      <c r="O305" s="77">
        <v>39036.28</v>
      </c>
      <c r="P305" s="77">
        <v>91.35577787740047</v>
      </c>
      <c r="Q305" s="77">
        <v>0</v>
      </c>
      <c r="R305" s="77">
        <v>137.26264250909199</v>
      </c>
      <c r="S305" s="78">
        <v>1E-4</v>
      </c>
      <c r="T305" s="78">
        <f t="shared" si="8"/>
        <v>1.3007435318318353E-3</v>
      </c>
      <c r="U305" s="78">
        <f>R305/'סכום נכסי הקרן'!$C$42</f>
        <v>3.1661319403759197E-4</v>
      </c>
    </row>
    <row r="306" spans="2:21">
      <c r="B306" t="s">
        <v>1019</v>
      </c>
      <c r="C306" t="s">
        <v>1020</v>
      </c>
      <c r="D306" t="s">
        <v>123</v>
      </c>
      <c r="E306" t="s">
        <v>894</v>
      </c>
      <c r="F306"/>
      <c r="G306" t="s">
        <v>970</v>
      </c>
      <c r="H306" t="s">
        <v>905</v>
      </c>
      <c r="I306" t="s">
        <v>210</v>
      </c>
      <c r="J306"/>
      <c r="K306" s="77">
        <v>3.91</v>
      </c>
      <c r="L306" t="s">
        <v>106</v>
      </c>
      <c r="M306" s="78">
        <v>7.9500000000000001E-2</v>
      </c>
      <c r="N306" s="78">
        <v>8.1799999999999998E-2</v>
      </c>
      <c r="O306" s="77">
        <v>30818.12</v>
      </c>
      <c r="P306" s="77">
        <v>101.18391668667671</v>
      </c>
      <c r="Q306" s="77">
        <v>0</v>
      </c>
      <c r="R306" s="77">
        <v>120.023293350155</v>
      </c>
      <c r="S306" s="78">
        <v>1E-4</v>
      </c>
      <c r="T306" s="78">
        <f t="shared" si="8"/>
        <v>1.1373780923970482E-3</v>
      </c>
      <c r="U306" s="78">
        <f>R306/'סכום נכסי הקרן'!$C$42</f>
        <v>2.7684851152407576E-4</v>
      </c>
    </row>
    <row r="307" spans="2:21">
      <c r="B307" t="s">
        <v>1021</v>
      </c>
      <c r="C307" t="s">
        <v>1022</v>
      </c>
      <c r="D307" t="s">
        <v>123</v>
      </c>
      <c r="E307" t="s">
        <v>894</v>
      </c>
      <c r="F307"/>
      <c r="G307" t="s">
        <v>945</v>
      </c>
      <c r="H307" t="s">
        <v>1023</v>
      </c>
      <c r="I307" t="s">
        <v>304</v>
      </c>
      <c r="J307"/>
      <c r="K307" s="77">
        <v>3.29</v>
      </c>
      <c r="L307" t="s">
        <v>106</v>
      </c>
      <c r="M307" s="78">
        <v>6.88E-2</v>
      </c>
      <c r="N307" s="78">
        <v>8.5599999999999996E-2</v>
      </c>
      <c r="O307" s="77">
        <v>22189.040000000001</v>
      </c>
      <c r="P307" s="77">
        <v>96.035205380674427</v>
      </c>
      <c r="Q307" s="77">
        <v>0</v>
      </c>
      <c r="R307" s="77">
        <v>82.019457733463994</v>
      </c>
      <c r="S307" s="78">
        <v>0</v>
      </c>
      <c r="T307" s="78">
        <f t="shared" si="8"/>
        <v>7.7724191506870638E-4</v>
      </c>
      <c r="U307" s="78">
        <f>R307/'סכום נכסי הקרן'!$C$42</f>
        <v>1.8918798306322287E-4</v>
      </c>
    </row>
    <row r="308" spans="2:21">
      <c r="B308" t="s">
        <v>1024</v>
      </c>
      <c r="C308" t="s">
        <v>1025</v>
      </c>
      <c r="D308" t="s">
        <v>123</v>
      </c>
      <c r="E308" t="s">
        <v>894</v>
      </c>
      <c r="F308"/>
      <c r="G308" t="s">
        <v>924</v>
      </c>
      <c r="H308" t="s">
        <v>905</v>
      </c>
      <c r="I308" t="s">
        <v>2640</v>
      </c>
      <c r="J308"/>
      <c r="K308" s="77">
        <v>1.81</v>
      </c>
      <c r="L308" t="s">
        <v>106</v>
      </c>
      <c r="M308" s="78">
        <v>5.7500000000000002E-2</v>
      </c>
      <c r="N308" s="78">
        <v>7.9100000000000004E-2</v>
      </c>
      <c r="O308" s="77">
        <v>17412.23</v>
      </c>
      <c r="P308" s="77">
        <v>96.631805768129638</v>
      </c>
      <c r="Q308" s="77">
        <v>0</v>
      </c>
      <c r="R308" s="77">
        <v>64.762320500701506</v>
      </c>
      <c r="S308" s="78">
        <v>0</v>
      </c>
      <c r="T308" s="78">
        <f t="shared" si="8"/>
        <v>6.1370791030872012E-4</v>
      </c>
      <c r="U308" s="78">
        <f>R308/'סכום נכסי הקרן'!$C$42</f>
        <v>1.4938227016615351E-4</v>
      </c>
    </row>
    <row r="309" spans="2:21">
      <c r="B309" t="s">
        <v>1027</v>
      </c>
      <c r="C309" t="s">
        <v>1028</v>
      </c>
      <c r="D309" t="s">
        <v>123</v>
      </c>
      <c r="E309" t="s">
        <v>894</v>
      </c>
      <c r="F309"/>
      <c r="G309" t="s">
        <v>991</v>
      </c>
      <c r="H309" t="s">
        <v>905</v>
      </c>
      <c r="I309" t="s">
        <v>210</v>
      </c>
      <c r="J309"/>
      <c r="K309" s="77">
        <v>3.95</v>
      </c>
      <c r="L309" t="s">
        <v>110</v>
      </c>
      <c r="M309" s="78">
        <v>0.04</v>
      </c>
      <c r="N309" s="78">
        <v>6.0100000000000001E-2</v>
      </c>
      <c r="O309" s="77">
        <v>49308.98</v>
      </c>
      <c r="P309" s="77">
        <v>93.552444521058845</v>
      </c>
      <c r="Q309" s="77">
        <v>0</v>
      </c>
      <c r="R309" s="77">
        <v>187.17148561270801</v>
      </c>
      <c r="S309" s="78">
        <v>0</v>
      </c>
      <c r="T309" s="78">
        <f t="shared" si="8"/>
        <v>1.7736952662699827E-3</v>
      </c>
      <c r="U309" s="78">
        <f>R309/'סכום נכסי הקרן'!$C$42</f>
        <v>4.3173408881936215E-4</v>
      </c>
    </row>
    <row r="310" spans="2:21">
      <c r="B310" t="s">
        <v>1029</v>
      </c>
      <c r="C310" t="s">
        <v>1030</v>
      </c>
      <c r="D310" t="s">
        <v>123</v>
      </c>
      <c r="E310" t="s">
        <v>894</v>
      </c>
      <c r="F310"/>
      <c r="G310" t="s">
        <v>1031</v>
      </c>
      <c r="H310" t="s">
        <v>905</v>
      </c>
      <c r="I310" t="s">
        <v>210</v>
      </c>
      <c r="J310"/>
      <c r="K310" s="77">
        <v>3.74</v>
      </c>
      <c r="L310" t="s">
        <v>110</v>
      </c>
      <c r="M310" s="78">
        <v>4.6300000000000001E-2</v>
      </c>
      <c r="N310" s="78">
        <v>5.7099999999999998E-2</v>
      </c>
      <c r="O310" s="77">
        <v>42118.09</v>
      </c>
      <c r="P310" s="77">
        <v>100.28508982577291</v>
      </c>
      <c r="Q310" s="77">
        <v>0</v>
      </c>
      <c r="R310" s="77">
        <v>171.38135200999</v>
      </c>
      <c r="S310" s="78">
        <v>1E-4</v>
      </c>
      <c r="T310" s="78">
        <f t="shared" si="8"/>
        <v>1.6240630446031478E-3</v>
      </c>
      <c r="U310" s="78">
        <f>R310/'סכום נכסי הקרן'!$C$42</f>
        <v>3.9531220051201946E-4</v>
      </c>
    </row>
    <row r="311" spans="2:21">
      <c r="B311" t="s">
        <v>1032</v>
      </c>
      <c r="C311" t="s">
        <v>1033</v>
      </c>
      <c r="D311" t="s">
        <v>123</v>
      </c>
      <c r="E311" t="s">
        <v>894</v>
      </c>
      <c r="F311"/>
      <c r="G311" t="s">
        <v>965</v>
      </c>
      <c r="H311" t="s">
        <v>905</v>
      </c>
      <c r="I311" t="s">
        <v>210</v>
      </c>
      <c r="J311"/>
      <c r="K311" s="77">
        <v>4.28</v>
      </c>
      <c r="L311" t="s">
        <v>110</v>
      </c>
      <c r="M311" s="78">
        <v>4.6300000000000001E-2</v>
      </c>
      <c r="N311" s="78">
        <v>7.3700000000000002E-2</v>
      </c>
      <c r="O311" s="77">
        <v>28969.03</v>
      </c>
      <c r="P311" s="77">
        <v>89.980944303968968</v>
      </c>
      <c r="Q311" s="77">
        <v>0</v>
      </c>
      <c r="R311" s="77">
        <v>105.76525688690801</v>
      </c>
      <c r="S311" s="78">
        <v>0</v>
      </c>
      <c r="T311" s="78">
        <f t="shared" si="8"/>
        <v>1.0022645001830377E-3</v>
      </c>
      <c r="U311" s="78">
        <f>R311/'סכום נכסי הקרן'!$C$42</f>
        <v>2.4396059400468177E-4</v>
      </c>
    </row>
    <row r="312" spans="2:21">
      <c r="B312" t="s">
        <v>1034</v>
      </c>
      <c r="C312" t="s">
        <v>1035</v>
      </c>
      <c r="D312" t="s">
        <v>123</v>
      </c>
      <c r="E312" t="s">
        <v>894</v>
      </c>
      <c r="F312"/>
      <c r="G312" t="s">
        <v>991</v>
      </c>
      <c r="H312" t="s">
        <v>905</v>
      </c>
      <c r="I312" t="s">
        <v>210</v>
      </c>
      <c r="J312"/>
      <c r="K312" s="77">
        <v>6.72</v>
      </c>
      <c r="L312" t="s">
        <v>110</v>
      </c>
      <c r="M312" s="78">
        <v>7.8799999999999995E-2</v>
      </c>
      <c r="N312" s="78">
        <v>7.6200000000000004E-2</v>
      </c>
      <c r="O312" s="77">
        <v>55472.61</v>
      </c>
      <c r="P312" s="77">
        <v>101.24165749313028</v>
      </c>
      <c r="Q312" s="77">
        <v>0</v>
      </c>
      <c r="R312" s="77">
        <v>227.874839189375</v>
      </c>
      <c r="S312" s="78">
        <v>1E-4</v>
      </c>
      <c r="T312" s="78">
        <f t="shared" si="8"/>
        <v>2.1594129161775812E-3</v>
      </c>
      <c r="U312" s="78">
        <f>R312/'סכום נכסי הקרן'!$C$42</f>
        <v>5.2562138800272412E-4</v>
      </c>
    </row>
    <row r="313" spans="2:21">
      <c r="B313" s="89" t="s">
        <v>2641</v>
      </c>
      <c r="C313" t="s">
        <v>1036</v>
      </c>
      <c r="D313" t="s">
        <v>123</v>
      </c>
      <c r="E313" t="s">
        <v>894</v>
      </c>
      <c r="F313"/>
      <c r="G313" t="s">
        <v>1037</v>
      </c>
      <c r="H313" t="s">
        <v>905</v>
      </c>
      <c r="I313" t="s">
        <v>2640</v>
      </c>
      <c r="J313"/>
      <c r="K313" s="77">
        <v>7.03</v>
      </c>
      <c r="L313" t="s">
        <v>106</v>
      </c>
      <c r="M313" s="78">
        <v>4.2799999999999998E-2</v>
      </c>
      <c r="N313" s="78">
        <v>6.6600000000000006E-2</v>
      </c>
      <c r="O313" s="77">
        <v>82181.64</v>
      </c>
      <c r="P313" s="77">
        <v>84.876519427940295</v>
      </c>
      <c r="Q313" s="77">
        <v>0</v>
      </c>
      <c r="R313" s="77">
        <v>268.478972301439</v>
      </c>
      <c r="S313" s="78">
        <v>0</v>
      </c>
      <c r="T313" s="78">
        <f t="shared" si="8"/>
        <v>2.5441903220741469E-3</v>
      </c>
      <c r="U313" s="78">
        <f>R313/'סכום נכסי הקרן'!$C$42</f>
        <v>6.1927982296172321E-4</v>
      </c>
    </row>
    <row r="314" spans="2:21">
      <c r="B314" t="s">
        <v>1038</v>
      </c>
      <c r="C314" t="s">
        <v>1039</v>
      </c>
      <c r="D314" t="s">
        <v>123</v>
      </c>
      <c r="E314" t="s">
        <v>894</v>
      </c>
      <c r="F314"/>
      <c r="G314" t="s">
        <v>957</v>
      </c>
      <c r="H314" t="s">
        <v>1040</v>
      </c>
      <c r="I314" t="s">
        <v>2640</v>
      </c>
      <c r="J314"/>
      <c r="K314" s="77">
        <v>1.61</v>
      </c>
      <c r="L314" t="s">
        <v>106</v>
      </c>
      <c r="M314" s="78">
        <v>6.5000000000000002E-2</v>
      </c>
      <c r="N314" s="78">
        <v>7.85E-2</v>
      </c>
      <c r="O314" s="77">
        <v>20545.41</v>
      </c>
      <c r="P314" s="77">
        <v>99.320722439221214</v>
      </c>
      <c r="Q314" s="77">
        <v>0</v>
      </c>
      <c r="R314" s="77">
        <v>78.542115264744893</v>
      </c>
      <c r="S314" s="78">
        <v>0</v>
      </c>
      <c r="T314" s="78">
        <f t="shared" si="8"/>
        <v>7.4428953529901841E-4</v>
      </c>
      <c r="U314" s="78">
        <f>R314/'סכום נכסי הקרן'!$C$42</f>
        <v>1.8116706429276575E-4</v>
      </c>
    </row>
    <row r="315" spans="2:21">
      <c r="B315" t="s">
        <v>1041</v>
      </c>
      <c r="C315" t="s">
        <v>1042</v>
      </c>
      <c r="D315" t="s">
        <v>123</v>
      </c>
      <c r="E315" t="s">
        <v>894</v>
      </c>
      <c r="F315"/>
      <c r="G315" t="s">
        <v>991</v>
      </c>
      <c r="H315" t="s">
        <v>1040</v>
      </c>
      <c r="I315" t="s">
        <v>2640</v>
      </c>
      <c r="J315"/>
      <c r="K315" s="77">
        <v>4.2300000000000004</v>
      </c>
      <c r="L315" t="s">
        <v>106</v>
      </c>
      <c r="M315" s="78">
        <v>4.1300000000000003E-2</v>
      </c>
      <c r="N315" s="78">
        <v>7.5300000000000006E-2</v>
      </c>
      <c r="O315" s="77">
        <v>73552.570000000007</v>
      </c>
      <c r="P315" s="77">
        <v>86.911208387007989</v>
      </c>
      <c r="Q315" s="77">
        <v>0</v>
      </c>
      <c r="R315" s="77">
        <v>246.04897001140799</v>
      </c>
      <c r="S315" s="78">
        <v>2.0000000000000001E-4</v>
      </c>
      <c r="T315" s="78">
        <f t="shared" si="8"/>
        <v>2.3316366376599875E-3</v>
      </c>
      <c r="U315" s="78">
        <f>R315/'סכום נכסי הקרן'!$C$42</f>
        <v>5.6754225957591836E-4</v>
      </c>
    </row>
    <row r="316" spans="2:21">
      <c r="B316" t="s">
        <v>1043</v>
      </c>
      <c r="C316" t="s">
        <v>1044</v>
      </c>
      <c r="D316" t="s">
        <v>123</v>
      </c>
      <c r="E316" t="s">
        <v>894</v>
      </c>
      <c r="F316"/>
      <c r="G316" t="s">
        <v>1045</v>
      </c>
      <c r="H316" t="s">
        <v>1040</v>
      </c>
      <c r="I316" t="s">
        <v>210</v>
      </c>
      <c r="J316"/>
      <c r="K316" s="77">
        <v>3.79</v>
      </c>
      <c r="L316" t="s">
        <v>110</v>
      </c>
      <c r="M316" s="78">
        <v>3.1300000000000001E-2</v>
      </c>
      <c r="N316" s="78">
        <v>6.6600000000000006E-2</v>
      </c>
      <c r="O316" s="77">
        <v>30818.12</v>
      </c>
      <c r="P316" s="77">
        <v>89.363726174082004</v>
      </c>
      <c r="Q316" s="77">
        <v>0</v>
      </c>
      <c r="R316" s="77">
        <v>111.744444146406</v>
      </c>
      <c r="S316" s="78">
        <v>0</v>
      </c>
      <c r="T316" s="78">
        <f t="shared" si="8"/>
        <v>1.0589251400427734E-3</v>
      </c>
      <c r="U316" s="78">
        <f>R316/'סכום נכסי הקרן'!$C$42</f>
        <v>2.5775232598196135E-4</v>
      </c>
    </row>
    <row r="317" spans="2:21">
      <c r="B317" t="s">
        <v>1046</v>
      </c>
      <c r="C317" t="s">
        <v>1047</v>
      </c>
      <c r="D317" t="s">
        <v>123</v>
      </c>
      <c r="E317" t="s">
        <v>894</v>
      </c>
      <c r="F317"/>
      <c r="G317" t="s">
        <v>1048</v>
      </c>
      <c r="H317" t="s">
        <v>1040</v>
      </c>
      <c r="I317" t="s">
        <v>210</v>
      </c>
      <c r="J317"/>
      <c r="K317" s="77">
        <v>4.57</v>
      </c>
      <c r="L317" t="s">
        <v>110</v>
      </c>
      <c r="M317" s="78">
        <v>6.6299999999999998E-2</v>
      </c>
      <c r="N317" s="78">
        <v>6.8400000000000002E-2</v>
      </c>
      <c r="O317" s="77">
        <v>34927.199999999997</v>
      </c>
      <c r="P317" s="77">
        <v>98.622356066332259</v>
      </c>
      <c r="Q317" s="77">
        <v>0</v>
      </c>
      <c r="R317" s="77">
        <v>139.76475677600999</v>
      </c>
      <c r="S317" s="78">
        <v>0</v>
      </c>
      <c r="T317" s="78">
        <f t="shared" si="8"/>
        <v>1.3244543455616683E-3</v>
      </c>
      <c r="U317" s="78">
        <f>R317/'סכום נכסי הקרן'!$C$42</f>
        <v>3.2238462882432545E-4</v>
      </c>
    </row>
    <row r="318" spans="2:21">
      <c r="B318" t="s">
        <v>1049</v>
      </c>
      <c r="C318" t="s">
        <v>1050</v>
      </c>
      <c r="D318" t="s">
        <v>123</v>
      </c>
      <c r="E318" t="s">
        <v>894</v>
      </c>
      <c r="F318"/>
      <c r="G318" t="s">
        <v>945</v>
      </c>
      <c r="H318" t="s">
        <v>1051</v>
      </c>
      <c r="I318" t="s">
        <v>304</v>
      </c>
      <c r="J318"/>
      <c r="K318" s="77">
        <v>4.8099999999999996</v>
      </c>
      <c r="L318" t="s">
        <v>106</v>
      </c>
      <c r="M318" s="78">
        <v>7.7499999999999999E-2</v>
      </c>
      <c r="N318" s="78">
        <v>8.77E-2</v>
      </c>
      <c r="O318" s="77">
        <v>42420.11</v>
      </c>
      <c r="P318" s="77">
        <v>95.50416667943577</v>
      </c>
      <c r="Q318" s="77">
        <v>0</v>
      </c>
      <c r="R318" s="77">
        <v>155.93443138344</v>
      </c>
      <c r="S318" s="78">
        <v>0</v>
      </c>
      <c r="T318" s="78">
        <f t="shared" si="8"/>
        <v>1.4776832159445687E-3</v>
      </c>
      <c r="U318" s="78">
        <f>R318/'סכום נכסי הקרן'!$C$42</f>
        <v>3.5968197521387828E-4</v>
      </c>
    </row>
    <row r="319" spans="2:21">
      <c r="B319" t="s">
        <v>1052</v>
      </c>
      <c r="C319" t="s">
        <v>1053</v>
      </c>
      <c r="D319" t="s">
        <v>123</v>
      </c>
      <c r="E319" t="s">
        <v>894</v>
      </c>
      <c r="F319"/>
      <c r="G319" t="s">
        <v>1031</v>
      </c>
      <c r="H319" t="s">
        <v>1040</v>
      </c>
      <c r="I319" t="s">
        <v>2640</v>
      </c>
      <c r="J319"/>
      <c r="K319" s="77">
        <v>4.33</v>
      </c>
      <c r="L319" t="s">
        <v>113</v>
      </c>
      <c r="M319" s="78">
        <v>8.3799999999999999E-2</v>
      </c>
      <c r="N319" s="78">
        <v>8.3599999999999994E-2</v>
      </c>
      <c r="O319" s="77">
        <v>61636.23</v>
      </c>
      <c r="P319" s="77">
        <v>101.91552060906369</v>
      </c>
      <c r="Q319" s="77">
        <v>0</v>
      </c>
      <c r="R319" s="77">
        <v>295.25820310041598</v>
      </c>
      <c r="S319" s="78">
        <v>1E-4</v>
      </c>
      <c r="T319" s="78">
        <f t="shared" si="8"/>
        <v>2.7979586498031858E-3</v>
      </c>
      <c r="U319" s="78">
        <f>R319/'סכום נכסי הקרן'!$C$42</f>
        <v>6.8104941767553866E-4</v>
      </c>
    </row>
    <row r="320" spans="2:21">
      <c r="B320" t="s">
        <v>1054</v>
      </c>
      <c r="C320" t="s">
        <v>1055</v>
      </c>
      <c r="D320" t="s">
        <v>123</v>
      </c>
      <c r="E320" t="s">
        <v>894</v>
      </c>
      <c r="F320"/>
      <c r="G320" t="s">
        <v>965</v>
      </c>
      <c r="H320" t="s">
        <v>1040</v>
      </c>
      <c r="I320" t="s">
        <v>210</v>
      </c>
      <c r="J320"/>
      <c r="K320" s="77">
        <v>6.93</v>
      </c>
      <c r="L320" t="s">
        <v>106</v>
      </c>
      <c r="M320" s="78">
        <v>6.0999999999999999E-2</v>
      </c>
      <c r="N320" s="78">
        <v>7.0000000000000007E-2</v>
      </c>
      <c r="O320" s="77">
        <v>10272.709999999999</v>
      </c>
      <c r="P320" s="77">
        <v>94.239833412020786</v>
      </c>
      <c r="Q320" s="77">
        <v>0</v>
      </c>
      <c r="R320" s="77">
        <v>37.2621104601741</v>
      </c>
      <c r="S320" s="78">
        <v>0</v>
      </c>
      <c r="T320" s="78">
        <f t="shared" si="8"/>
        <v>3.5310735883774334E-4</v>
      </c>
      <c r="U320" s="78">
        <f>R320/'סכום נכסי הקרן'!$C$42</f>
        <v>8.5949648015816354E-5</v>
      </c>
    </row>
    <row r="321" spans="2:21">
      <c r="B321" t="s">
        <v>1056</v>
      </c>
      <c r="C321" t="s">
        <v>1057</v>
      </c>
      <c r="D321" t="s">
        <v>123</v>
      </c>
      <c r="E321" t="s">
        <v>894</v>
      </c>
      <c r="F321"/>
      <c r="G321" t="s">
        <v>965</v>
      </c>
      <c r="H321" t="s">
        <v>1040</v>
      </c>
      <c r="I321" t="s">
        <v>210</v>
      </c>
      <c r="J321"/>
      <c r="K321" s="77">
        <v>4.08</v>
      </c>
      <c r="L321" t="s">
        <v>110</v>
      </c>
      <c r="M321" s="78">
        <v>6.13E-2</v>
      </c>
      <c r="N321" s="78">
        <v>5.4600000000000003E-2</v>
      </c>
      <c r="O321" s="77">
        <v>41090.82</v>
      </c>
      <c r="P321" s="77">
        <v>104.69084727342992</v>
      </c>
      <c r="Q321" s="77">
        <v>0</v>
      </c>
      <c r="R321" s="77">
        <v>174.546864275952</v>
      </c>
      <c r="S321" s="78">
        <v>1E-4</v>
      </c>
      <c r="T321" s="78">
        <f t="shared" si="8"/>
        <v>1.6540604242952345E-3</v>
      </c>
      <c r="U321" s="78">
        <f>R321/'סכום נכסי הקרן'!$C$42</f>
        <v>4.0261384450612379E-4</v>
      </c>
    </row>
    <row r="322" spans="2:21">
      <c r="B322" t="s">
        <v>1058</v>
      </c>
      <c r="C322" t="s">
        <v>1059</v>
      </c>
      <c r="D322" t="s">
        <v>123</v>
      </c>
      <c r="E322" t="s">
        <v>894</v>
      </c>
      <c r="F322"/>
      <c r="G322" t="s">
        <v>965</v>
      </c>
      <c r="H322" t="s">
        <v>1040</v>
      </c>
      <c r="I322" t="s">
        <v>210</v>
      </c>
      <c r="J322"/>
      <c r="K322" s="77">
        <v>3.44</v>
      </c>
      <c r="L322" t="s">
        <v>106</v>
      </c>
      <c r="M322" s="78">
        <v>7.3499999999999996E-2</v>
      </c>
      <c r="N322" s="78">
        <v>6.7299999999999999E-2</v>
      </c>
      <c r="O322" s="77">
        <v>32872.660000000003</v>
      </c>
      <c r="P322" s="77">
        <v>104.106999987832</v>
      </c>
      <c r="Q322" s="77">
        <v>0</v>
      </c>
      <c r="R322" s="77">
        <v>131.72332680732799</v>
      </c>
      <c r="S322" s="78">
        <v>0</v>
      </c>
      <c r="T322" s="78">
        <f t="shared" si="8"/>
        <v>1.2482512517901861E-3</v>
      </c>
      <c r="U322" s="78">
        <f>R322/'סכום נכסי הקרן'!$C$42</f>
        <v>3.0383607999505912E-4</v>
      </c>
    </row>
    <row r="323" spans="2:21">
      <c r="B323" t="s">
        <v>1060</v>
      </c>
      <c r="C323" t="s">
        <v>1061</v>
      </c>
      <c r="D323" t="s">
        <v>123</v>
      </c>
      <c r="E323" t="s">
        <v>894</v>
      </c>
      <c r="F323"/>
      <c r="G323" t="s">
        <v>945</v>
      </c>
      <c r="H323" t="s">
        <v>1051</v>
      </c>
      <c r="I323" t="s">
        <v>304</v>
      </c>
      <c r="J323"/>
      <c r="K323" s="77">
        <v>4.18</v>
      </c>
      <c r="L323" t="s">
        <v>106</v>
      </c>
      <c r="M323" s="78">
        <v>7.4999999999999997E-2</v>
      </c>
      <c r="N323" s="78">
        <v>9.4100000000000003E-2</v>
      </c>
      <c r="O323" s="77">
        <v>49308.98</v>
      </c>
      <c r="P323" s="77">
        <v>93.908000101401612</v>
      </c>
      <c r="Q323" s="77">
        <v>0</v>
      </c>
      <c r="R323" s="77">
        <v>178.228241328352</v>
      </c>
      <c r="S323" s="78">
        <v>0</v>
      </c>
      <c r="T323" s="78">
        <f t="shared" si="8"/>
        <v>1.6889462992981602E-3</v>
      </c>
      <c r="U323" s="78">
        <f>R323/'סכום נכסי הקרן'!$C$42</f>
        <v>4.111053941784234E-4</v>
      </c>
    </row>
    <row r="324" spans="2:21">
      <c r="B324" t="s">
        <v>1062</v>
      </c>
      <c r="C324" t="s">
        <v>1063</v>
      </c>
      <c r="D324" t="s">
        <v>123</v>
      </c>
      <c r="E324" t="s">
        <v>894</v>
      </c>
      <c r="F324"/>
      <c r="G324" t="s">
        <v>1006</v>
      </c>
      <c r="H324" t="s">
        <v>1040</v>
      </c>
      <c r="I324" t="s">
        <v>2640</v>
      </c>
      <c r="J324"/>
      <c r="K324" s="77">
        <v>4.97</v>
      </c>
      <c r="L324" t="s">
        <v>106</v>
      </c>
      <c r="M324" s="78">
        <v>3.7499999999999999E-2</v>
      </c>
      <c r="N324" s="78">
        <v>6.59E-2</v>
      </c>
      <c r="O324" s="77">
        <v>20545.41</v>
      </c>
      <c r="P324" s="77">
        <v>88.756750015210216</v>
      </c>
      <c r="Q324" s="77">
        <v>0</v>
      </c>
      <c r="R324" s="77">
        <v>70.188201606011702</v>
      </c>
      <c r="S324" s="78">
        <v>0</v>
      </c>
      <c r="T324" s="78">
        <f t="shared" si="8"/>
        <v>6.651252488008982E-4</v>
      </c>
      <c r="U324" s="78">
        <f>R324/'סכום נכסי הקרן'!$C$42</f>
        <v>1.6189773333820113E-4</v>
      </c>
    </row>
    <row r="325" spans="2:21">
      <c r="B325" t="s">
        <v>1064</v>
      </c>
      <c r="C325" t="s">
        <v>1065</v>
      </c>
      <c r="D325" t="s">
        <v>123</v>
      </c>
      <c r="E325" t="s">
        <v>894</v>
      </c>
      <c r="F325"/>
      <c r="G325" t="s">
        <v>1037</v>
      </c>
      <c r="H325" t="s">
        <v>1040</v>
      </c>
      <c r="I325" t="s">
        <v>210</v>
      </c>
      <c r="J325"/>
      <c r="K325" s="77">
        <v>6.84</v>
      </c>
      <c r="L325" t="s">
        <v>106</v>
      </c>
      <c r="M325" s="78">
        <v>5.1299999999999998E-2</v>
      </c>
      <c r="N325" s="78">
        <v>7.1099999999999997E-2</v>
      </c>
      <c r="O325" s="77">
        <v>44172.63</v>
      </c>
      <c r="P325" s="77">
        <v>87.877152819517718</v>
      </c>
      <c r="Q325" s="77">
        <v>0</v>
      </c>
      <c r="R325" s="77">
        <v>149.409133193006</v>
      </c>
      <c r="S325" s="78">
        <v>1E-4</v>
      </c>
      <c r="T325" s="78">
        <f t="shared" si="8"/>
        <v>1.4158474588927634E-3</v>
      </c>
      <c r="U325" s="78">
        <f>R325/'סכום נכסי הקרן'!$C$42</f>
        <v>3.4463057110016115E-4</v>
      </c>
    </row>
    <row r="326" spans="2:21">
      <c r="B326" t="s">
        <v>1066</v>
      </c>
      <c r="C326" t="s">
        <v>1067</v>
      </c>
      <c r="D326" t="s">
        <v>123</v>
      </c>
      <c r="E326" t="s">
        <v>894</v>
      </c>
      <c r="F326"/>
      <c r="G326" t="s">
        <v>957</v>
      </c>
      <c r="H326" t="s">
        <v>1040</v>
      </c>
      <c r="I326" t="s">
        <v>210</v>
      </c>
      <c r="J326"/>
      <c r="K326" s="77">
        <v>7.01</v>
      </c>
      <c r="L326" t="s">
        <v>106</v>
      </c>
      <c r="M326" s="78">
        <v>6.4000000000000001E-2</v>
      </c>
      <c r="N326" s="78">
        <v>6.9400000000000003E-2</v>
      </c>
      <c r="O326" s="77">
        <v>51363.53</v>
      </c>
      <c r="P326" s="77">
        <v>98.792777859115461</v>
      </c>
      <c r="Q326" s="77">
        <v>0</v>
      </c>
      <c r="R326" s="77">
        <v>195.31157020188201</v>
      </c>
      <c r="S326" s="78">
        <v>0</v>
      </c>
      <c r="T326" s="78">
        <f t="shared" si="8"/>
        <v>1.8508332419375482E-3</v>
      </c>
      <c r="U326" s="78">
        <f>R326/'סכום נכסי הקרן'!$C$42</f>
        <v>4.5051019668384428E-4</v>
      </c>
    </row>
    <row r="327" spans="2:21">
      <c r="B327" t="s">
        <v>1068</v>
      </c>
      <c r="C327" t="s">
        <v>1069</v>
      </c>
      <c r="D327" t="s">
        <v>123</v>
      </c>
      <c r="E327" t="s">
        <v>894</v>
      </c>
      <c r="F327"/>
      <c r="G327" t="s">
        <v>945</v>
      </c>
      <c r="H327" t="s">
        <v>1051</v>
      </c>
      <c r="I327" t="s">
        <v>304</v>
      </c>
      <c r="J327"/>
      <c r="K327" s="77">
        <v>4.2300000000000004</v>
      </c>
      <c r="L327" t="s">
        <v>106</v>
      </c>
      <c r="M327" s="78">
        <v>7.6300000000000007E-2</v>
      </c>
      <c r="N327" s="78">
        <v>9.5500000000000002E-2</v>
      </c>
      <c r="O327" s="77">
        <v>61636.23</v>
      </c>
      <c r="P327" s="77">
        <v>92.700986183613281</v>
      </c>
      <c r="Q327" s="77">
        <v>0</v>
      </c>
      <c r="R327" s="77">
        <v>219.92182587408399</v>
      </c>
      <c r="S327" s="78">
        <v>1E-4</v>
      </c>
      <c r="T327" s="78">
        <f t="shared" si="8"/>
        <v>2.0840476861387377E-3</v>
      </c>
      <c r="U327" s="78">
        <f>R327/'סכום נכסי הקרן'!$C$42</f>
        <v>5.0727678307636186E-4</v>
      </c>
    </row>
    <row r="328" spans="2:21">
      <c r="B328" t="s">
        <v>1070</v>
      </c>
      <c r="C328" t="s">
        <v>1071</v>
      </c>
      <c r="D328" t="s">
        <v>123</v>
      </c>
      <c r="E328" t="s">
        <v>894</v>
      </c>
      <c r="F328"/>
      <c r="G328" t="s">
        <v>912</v>
      </c>
      <c r="H328" t="s">
        <v>1051</v>
      </c>
      <c r="I328" t="s">
        <v>304</v>
      </c>
      <c r="J328"/>
      <c r="K328" s="77">
        <v>3.17</v>
      </c>
      <c r="L328" t="s">
        <v>106</v>
      </c>
      <c r="M328" s="78">
        <v>5.2999999999999999E-2</v>
      </c>
      <c r="N328" s="78">
        <v>0.10100000000000001</v>
      </c>
      <c r="O328" s="77">
        <v>63588.04</v>
      </c>
      <c r="P328" s="77">
        <v>86.10338882091655</v>
      </c>
      <c r="Q328" s="77">
        <v>0</v>
      </c>
      <c r="R328" s="77">
        <v>210.738359243155</v>
      </c>
      <c r="S328" s="78">
        <v>0</v>
      </c>
      <c r="T328" s="78">
        <f t="shared" si="8"/>
        <v>1.9970222974268516E-3</v>
      </c>
      <c r="U328" s="78">
        <f>R328/'סכום נכסי הקרן'!$C$42</f>
        <v>4.8609398600057724E-4</v>
      </c>
    </row>
    <row r="329" spans="2:21">
      <c r="B329" t="s">
        <v>1072</v>
      </c>
      <c r="C329" t="s">
        <v>1073</v>
      </c>
      <c r="D329" t="s">
        <v>123</v>
      </c>
      <c r="E329" t="s">
        <v>894</v>
      </c>
      <c r="F329"/>
      <c r="G329" t="s">
        <v>1031</v>
      </c>
      <c r="H329" t="s">
        <v>1040</v>
      </c>
      <c r="I329" t="s">
        <v>2640</v>
      </c>
      <c r="J329"/>
      <c r="K329" s="77">
        <v>6.19</v>
      </c>
      <c r="L329" t="s">
        <v>106</v>
      </c>
      <c r="M329" s="78">
        <v>4.1300000000000003E-2</v>
      </c>
      <c r="N329" s="78">
        <v>8.4199999999999997E-2</v>
      </c>
      <c r="O329" s="77">
        <v>21572.68</v>
      </c>
      <c r="P329" s="77">
        <v>77.034249849346494</v>
      </c>
      <c r="Q329" s="77">
        <v>0</v>
      </c>
      <c r="R329" s="77">
        <v>63.9640376578296</v>
      </c>
      <c r="S329" s="78">
        <v>0</v>
      </c>
      <c r="T329" s="78">
        <f t="shared" si="8"/>
        <v>6.0614313357517313E-4</v>
      </c>
      <c r="U329" s="78">
        <f>R329/'סכום נכסי הקרן'!$C$42</f>
        <v>1.4754093245031912E-4</v>
      </c>
    </row>
    <row r="330" spans="2:21">
      <c r="B330" t="s">
        <v>1074</v>
      </c>
      <c r="C330" t="s">
        <v>1075</v>
      </c>
      <c r="D330" t="s">
        <v>123</v>
      </c>
      <c r="E330" t="s">
        <v>894</v>
      </c>
      <c r="F330"/>
      <c r="G330" t="s">
        <v>1031</v>
      </c>
      <c r="H330" t="s">
        <v>1040</v>
      </c>
      <c r="I330" t="s">
        <v>2640</v>
      </c>
      <c r="J330"/>
      <c r="K330" s="77">
        <v>4.88</v>
      </c>
      <c r="L330" t="s">
        <v>110</v>
      </c>
      <c r="M330" s="78">
        <v>6.5000000000000002E-2</v>
      </c>
      <c r="N330" s="78">
        <v>6.3700000000000007E-2</v>
      </c>
      <c r="O330" s="77">
        <v>24654.49</v>
      </c>
      <c r="P330" s="77">
        <v>100.90243818225453</v>
      </c>
      <c r="Q330" s="77">
        <v>0</v>
      </c>
      <c r="R330" s="77">
        <v>100.938352563656</v>
      </c>
      <c r="S330" s="78">
        <v>0</v>
      </c>
      <c r="T330" s="78">
        <f t="shared" si="8"/>
        <v>9.5652325214590109E-4</v>
      </c>
      <c r="U330" s="78">
        <f>R330/'סכום נכסי הקרן'!$C$42</f>
        <v>2.3282674456711575E-4</v>
      </c>
    </row>
    <row r="331" spans="2:21">
      <c r="B331" t="s">
        <v>1076</v>
      </c>
      <c r="C331" t="s">
        <v>1077</v>
      </c>
      <c r="D331" t="s">
        <v>123</v>
      </c>
      <c r="E331" t="s">
        <v>894</v>
      </c>
      <c r="F331"/>
      <c r="G331" t="s">
        <v>1031</v>
      </c>
      <c r="H331" t="s">
        <v>1040</v>
      </c>
      <c r="I331" t="s">
        <v>2640</v>
      </c>
      <c r="J331"/>
      <c r="K331" s="77">
        <v>0.75</v>
      </c>
      <c r="L331" t="s">
        <v>106</v>
      </c>
      <c r="M331" s="78">
        <v>6.25E-2</v>
      </c>
      <c r="N331" s="78">
        <v>8.2100000000000006E-2</v>
      </c>
      <c r="O331" s="77">
        <v>54843.92</v>
      </c>
      <c r="P331" s="77">
        <v>104.23519438873097</v>
      </c>
      <c r="Q331" s="77">
        <v>0</v>
      </c>
      <c r="R331" s="77">
        <v>220.034499829618</v>
      </c>
      <c r="S331" s="78">
        <v>1E-4</v>
      </c>
      <c r="T331" s="78">
        <f t="shared" si="8"/>
        <v>2.0851154196180567E-3</v>
      </c>
      <c r="U331" s="78">
        <f>R331/'סכום נכסי הקרן'!$C$42</f>
        <v>5.0753667943486389E-4</v>
      </c>
    </row>
    <row r="332" spans="2:21">
      <c r="B332" t="s">
        <v>1078</v>
      </c>
      <c r="C332" t="s">
        <v>1079</v>
      </c>
      <c r="D332" t="s">
        <v>123</v>
      </c>
      <c r="E332" t="s">
        <v>894</v>
      </c>
      <c r="F332"/>
      <c r="G332" t="s">
        <v>957</v>
      </c>
      <c r="H332" t="s">
        <v>1040</v>
      </c>
      <c r="I332" t="s">
        <v>210</v>
      </c>
      <c r="J332"/>
      <c r="K332" s="77">
        <v>2.77</v>
      </c>
      <c r="L332" t="s">
        <v>110</v>
      </c>
      <c r="M332" s="78">
        <v>5.7500000000000002E-2</v>
      </c>
      <c r="N332" s="78">
        <v>5.57E-2</v>
      </c>
      <c r="O332" s="77">
        <v>18696.32</v>
      </c>
      <c r="P332" s="77">
        <v>100.3304384221066</v>
      </c>
      <c r="Q332" s="77">
        <v>0</v>
      </c>
      <c r="R332" s="77">
        <v>76.110990039125994</v>
      </c>
      <c r="S332" s="78">
        <v>0</v>
      </c>
      <c r="T332" s="78">
        <f t="shared" ref="T332:T355" si="9">R332/$R$11</f>
        <v>7.212514358242285E-4</v>
      </c>
      <c r="U332" s="78">
        <f>R332/'סכום נכסי הקרן'!$C$42</f>
        <v>1.7555937447477629E-4</v>
      </c>
    </row>
    <row r="333" spans="2:21">
      <c r="B333" t="s">
        <v>1080</v>
      </c>
      <c r="C333" t="s">
        <v>1081</v>
      </c>
      <c r="D333" t="s">
        <v>123</v>
      </c>
      <c r="E333" t="s">
        <v>894</v>
      </c>
      <c r="F333"/>
      <c r="G333" t="s">
        <v>957</v>
      </c>
      <c r="H333" t="s">
        <v>1040</v>
      </c>
      <c r="I333" t="s">
        <v>210</v>
      </c>
      <c r="J333"/>
      <c r="K333" s="77">
        <v>4.7699999999999996</v>
      </c>
      <c r="L333" t="s">
        <v>110</v>
      </c>
      <c r="M333" s="78">
        <v>6.13E-2</v>
      </c>
      <c r="N333" s="78">
        <v>6.0900000000000003E-2</v>
      </c>
      <c r="O333" s="77">
        <v>41090.82</v>
      </c>
      <c r="P333" s="77">
        <v>99.869958956282687</v>
      </c>
      <c r="Q333" s="77">
        <v>0</v>
      </c>
      <c r="R333" s="77">
        <v>166.509189916656</v>
      </c>
      <c r="S333" s="78">
        <v>0</v>
      </c>
      <c r="T333" s="78">
        <f t="shared" si="9"/>
        <v>1.5778929198474578E-3</v>
      </c>
      <c r="U333" s="78">
        <f>R333/'סכום נכסי הקרן'!$C$42</f>
        <v>3.8407395845255172E-4</v>
      </c>
    </row>
    <row r="334" spans="2:21">
      <c r="B334" t="s">
        <v>1082</v>
      </c>
      <c r="C334" t="s">
        <v>1083</v>
      </c>
      <c r="D334" t="s">
        <v>123</v>
      </c>
      <c r="E334" t="s">
        <v>894</v>
      </c>
      <c r="F334"/>
      <c r="G334" t="s">
        <v>957</v>
      </c>
      <c r="H334" t="s">
        <v>1084</v>
      </c>
      <c r="I334" t="s">
        <v>304</v>
      </c>
      <c r="J334"/>
      <c r="K334" s="77">
        <v>6.31</v>
      </c>
      <c r="L334" t="s">
        <v>106</v>
      </c>
      <c r="M334" s="78">
        <v>3.7499999999999999E-2</v>
      </c>
      <c r="N334" s="78">
        <v>7.1099999999999997E-2</v>
      </c>
      <c r="O334" s="77">
        <v>65745.31</v>
      </c>
      <c r="P334" s="77">
        <v>80.647166593784533</v>
      </c>
      <c r="Q334" s="77">
        <v>0</v>
      </c>
      <c r="R334" s="77">
        <v>204.08063755102199</v>
      </c>
      <c r="S334" s="78">
        <v>1E-4</v>
      </c>
      <c r="T334" s="78">
        <f t="shared" si="9"/>
        <v>1.9339316540480103E-3</v>
      </c>
      <c r="U334" s="78">
        <f>R334/'סכום נכסי הקרן'!$C$42</f>
        <v>4.7073713076722435E-4</v>
      </c>
    </row>
    <row r="335" spans="2:21">
      <c r="B335" t="s">
        <v>1085</v>
      </c>
      <c r="C335" t="s">
        <v>1086</v>
      </c>
      <c r="D335" t="s">
        <v>123</v>
      </c>
      <c r="E335" t="s">
        <v>894</v>
      </c>
      <c r="F335"/>
      <c r="G335" t="s">
        <v>957</v>
      </c>
      <c r="H335" t="s">
        <v>1084</v>
      </c>
      <c r="I335" t="s">
        <v>304</v>
      </c>
      <c r="J335"/>
      <c r="K335" s="77">
        <v>4.7699999999999996</v>
      </c>
      <c r="L335" t="s">
        <v>106</v>
      </c>
      <c r="M335" s="78">
        <v>5.8799999999999998E-2</v>
      </c>
      <c r="N335" s="78">
        <v>7.0999999999999994E-2</v>
      </c>
      <c r="O335" s="77">
        <v>6163.62</v>
      </c>
      <c r="P335" s="77">
        <v>95.825374685655504</v>
      </c>
      <c r="Q335" s="77">
        <v>0</v>
      </c>
      <c r="R335" s="77">
        <v>22.7333947309608</v>
      </c>
      <c r="S335" s="78">
        <v>0</v>
      </c>
      <c r="T335" s="78">
        <f t="shared" si="9"/>
        <v>2.1542872563391389E-4</v>
      </c>
      <c r="U335" s="78">
        <f>R335/'סכום נכסי הקרן'!$C$42</f>
        <v>5.2437375425073156E-5</v>
      </c>
    </row>
    <row r="336" spans="2:21">
      <c r="B336" t="s">
        <v>1087</v>
      </c>
      <c r="C336" t="s">
        <v>1088</v>
      </c>
      <c r="D336" t="s">
        <v>123</v>
      </c>
      <c r="E336" t="s">
        <v>894</v>
      </c>
      <c r="F336"/>
      <c r="G336" t="s">
        <v>1045</v>
      </c>
      <c r="H336" t="s">
        <v>1089</v>
      </c>
      <c r="I336" t="s">
        <v>210</v>
      </c>
      <c r="J336"/>
      <c r="K336" s="77">
        <v>6.4</v>
      </c>
      <c r="L336" t="s">
        <v>106</v>
      </c>
      <c r="M336" s="78">
        <v>0.04</v>
      </c>
      <c r="N336" s="78">
        <v>6.6799999999999998E-2</v>
      </c>
      <c r="O336" s="77">
        <v>61636.23</v>
      </c>
      <c r="P336" s="77">
        <v>83.905444428220349</v>
      </c>
      <c r="Q336" s="77">
        <v>0</v>
      </c>
      <c r="R336" s="77">
        <v>199.05547178194499</v>
      </c>
      <c r="S336" s="78">
        <v>1E-4</v>
      </c>
      <c r="T336" s="78">
        <f t="shared" si="9"/>
        <v>1.886311618829202E-3</v>
      </c>
      <c r="U336" s="78">
        <f>R336/'סכום נכסי הקרן'!$C$42</f>
        <v>4.591459668814609E-4</v>
      </c>
    </row>
    <row r="337" spans="2:21">
      <c r="B337" t="s">
        <v>1090</v>
      </c>
      <c r="C337" t="s">
        <v>1091</v>
      </c>
      <c r="D337" t="s">
        <v>123</v>
      </c>
      <c r="E337" t="s">
        <v>894</v>
      </c>
      <c r="F337"/>
      <c r="G337" t="s">
        <v>965</v>
      </c>
      <c r="H337" t="s">
        <v>1089</v>
      </c>
      <c r="I337" t="s">
        <v>210</v>
      </c>
      <c r="J337"/>
      <c r="K337" s="77">
        <v>5.58</v>
      </c>
      <c r="L337" t="s">
        <v>106</v>
      </c>
      <c r="M337" s="78">
        <v>3.7499999999999999E-2</v>
      </c>
      <c r="N337" s="78">
        <v>7.0499999999999993E-2</v>
      </c>
      <c r="O337" s="77">
        <v>39036.28</v>
      </c>
      <c r="P337" s="77">
        <v>83.404749967978375</v>
      </c>
      <c r="Q337" s="77">
        <v>0</v>
      </c>
      <c r="R337" s="77">
        <v>125.31617205184899</v>
      </c>
      <c r="S337" s="78">
        <v>1E-4</v>
      </c>
      <c r="T337" s="78">
        <f t="shared" si="9"/>
        <v>1.1875350587074042E-3</v>
      </c>
      <c r="U337" s="78">
        <f>R337/'סכום נכסי הקרן'!$C$42</f>
        <v>2.8905718826790198E-4</v>
      </c>
    </row>
    <row r="338" spans="2:21">
      <c r="B338" t="s">
        <v>1092</v>
      </c>
      <c r="C338" t="s">
        <v>1093</v>
      </c>
      <c r="D338" t="s">
        <v>123</v>
      </c>
      <c r="E338" t="s">
        <v>894</v>
      </c>
      <c r="F338"/>
      <c r="G338" t="s">
        <v>912</v>
      </c>
      <c r="H338" t="s">
        <v>1084</v>
      </c>
      <c r="I338" t="s">
        <v>304</v>
      </c>
      <c r="J338"/>
      <c r="K338" s="77">
        <v>4.1500000000000004</v>
      </c>
      <c r="L338" t="s">
        <v>106</v>
      </c>
      <c r="M338" s="78">
        <v>5.1299999999999998E-2</v>
      </c>
      <c r="N338" s="78">
        <v>7.0999999999999994E-2</v>
      </c>
      <c r="O338" s="77">
        <v>58897.53</v>
      </c>
      <c r="P338" s="77">
        <v>93.348319385549601</v>
      </c>
      <c r="Q338" s="77">
        <v>0</v>
      </c>
      <c r="R338" s="77">
        <v>211.61745964179499</v>
      </c>
      <c r="S338" s="78">
        <v>1E-4</v>
      </c>
      <c r="T338" s="78">
        <f t="shared" si="9"/>
        <v>2.005352926478278E-3</v>
      </c>
      <c r="U338" s="78">
        <f>R338/'סכום נכסי הקרן'!$C$42</f>
        <v>4.8812173936453194E-4</v>
      </c>
    </row>
    <row r="339" spans="2:21">
      <c r="B339" t="s">
        <v>1094</v>
      </c>
      <c r="C339" t="s">
        <v>1095</v>
      </c>
      <c r="D339" t="s">
        <v>123</v>
      </c>
      <c r="E339" t="s">
        <v>894</v>
      </c>
      <c r="F339"/>
      <c r="G339" t="s">
        <v>1096</v>
      </c>
      <c r="H339" t="s">
        <v>1084</v>
      </c>
      <c r="I339" t="s">
        <v>304</v>
      </c>
      <c r="J339"/>
      <c r="K339" s="77">
        <v>6.38</v>
      </c>
      <c r="L339" t="s">
        <v>106</v>
      </c>
      <c r="M339" s="78">
        <v>0.04</v>
      </c>
      <c r="N339" s="78">
        <v>6.7199999999999996E-2</v>
      </c>
      <c r="O339" s="77">
        <v>23627.22</v>
      </c>
      <c r="P339" s="77">
        <v>85.364333502629592</v>
      </c>
      <c r="Q339" s="77">
        <v>0</v>
      </c>
      <c r="R339" s="77">
        <v>77.631323462191801</v>
      </c>
      <c r="S339" s="78">
        <v>0</v>
      </c>
      <c r="T339" s="78">
        <f t="shared" si="9"/>
        <v>7.3565858863821872E-4</v>
      </c>
      <c r="U339" s="78">
        <f>R339/'סכום נכסי הקרן'!$C$42</f>
        <v>1.7906621080168941E-4</v>
      </c>
    </row>
    <row r="340" spans="2:21">
      <c r="B340" t="s">
        <v>1097</v>
      </c>
      <c r="C340" t="s">
        <v>1098</v>
      </c>
      <c r="D340" t="s">
        <v>123</v>
      </c>
      <c r="E340" t="s">
        <v>894</v>
      </c>
      <c r="F340"/>
      <c r="G340" t="s">
        <v>945</v>
      </c>
      <c r="H340" t="s">
        <v>1089</v>
      </c>
      <c r="I340" t="s">
        <v>210</v>
      </c>
      <c r="J340"/>
      <c r="K340" s="77">
        <v>4.72</v>
      </c>
      <c r="L340" t="s">
        <v>110</v>
      </c>
      <c r="M340" s="78">
        <v>7.8799999999999995E-2</v>
      </c>
      <c r="N340" s="78">
        <v>8.7400000000000005E-2</v>
      </c>
      <c r="O340" s="77">
        <v>61225.32</v>
      </c>
      <c r="P340" s="77">
        <v>96.713424628895368</v>
      </c>
      <c r="Q340" s="77">
        <v>0</v>
      </c>
      <c r="R340" s="77">
        <v>240.25716831144001</v>
      </c>
      <c r="S340" s="78">
        <v>1E-4</v>
      </c>
      <c r="T340" s="78">
        <f t="shared" si="9"/>
        <v>2.2767517216976058E-3</v>
      </c>
      <c r="U340" s="78">
        <f>R340/'סכום נכסי הקרן'!$C$42</f>
        <v>5.5418275547531974E-4</v>
      </c>
    </row>
    <row r="341" spans="2:21">
      <c r="B341" t="s">
        <v>1099</v>
      </c>
      <c r="C341" t="s">
        <v>1100</v>
      </c>
      <c r="D341" t="s">
        <v>123</v>
      </c>
      <c r="E341" t="s">
        <v>894</v>
      </c>
      <c r="F341"/>
      <c r="G341" t="s">
        <v>1031</v>
      </c>
      <c r="H341" t="s">
        <v>1089</v>
      </c>
      <c r="I341" t="s">
        <v>210</v>
      </c>
      <c r="J341"/>
      <c r="K341" s="77">
        <v>5.72</v>
      </c>
      <c r="L341" t="s">
        <v>110</v>
      </c>
      <c r="M341" s="78">
        <v>6.1400000000000003E-2</v>
      </c>
      <c r="N341" s="78">
        <v>6.6100000000000006E-2</v>
      </c>
      <c r="O341" s="77">
        <v>20545.41</v>
      </c>
      <c r="P341" s="77">
        <v>99.717739529656441</v>
      </c>
      <c r="Q341" s="77">
        <v>0</v>
      </c>
      <c r="R341" s="77">
        <v>83.127700276073199</v>
      </c>
      <c r="S341" s="78">
        <v>0</v>
      </c>
      <c r="T341" s="78">
        <f t="shared" si="9"/>
        <v>7.8774396641093016E-4</v>
      </c>
      <c r="U341" s="78">
        <f>R341/'סכום נכסי הקרן'!$C$42</f>
        <v>1.9174428100977156E-4</v>
      </c>
    </row>
    <row r="342" spans="2:21">
      <c r="B342" t="s">
        <v>1101</v>
      </c>
      <c r="C342" t="s">
        <v>1102</v>
      </c>
      <c r="D342" t="s">
        <v>123</v>
      </c>
      <c r="E342" t="s">
        <v>894</v>
      </c>
      <c r="F342"/>
      <c r="G342" t="s">
        <v>1031</v>
      </c>
      <c r="H342" t="s">
        <v>1089</v>
      </c>
      <c r="I342" t="s">
        <v>210</v>
      </c>
      <c r="J342"/>
      <c r="K342" s="77">
        <v>4.0599999999999996</v>
      </c>
      <c r="L342" t="s">
        <v>110</v>
      </c>
      <c r="M342" s="78">
        <v>7.1300000000000002E-2</v>
      </c>
      <c r="N342" s="78">
        <v>6.5699999999999995E-2</v>
      </c>
      <c r="O342" s="77">
        <v>61636.23</v>
      </c>
      <c r="P342" s="77">
        <v>108.25284928734276</v>
      </c>
      <c r="Q342" s="77">
        <v>0</v>
      </c>
      <c r="R342" s="77">
        <v>270.72847174537702</v>
      </c>
      <c r="S342" s="78">
        <v>1E-4</v>
      </c>
      <c r="T342" s="78">
        <f t="shared" si="9"/>
        <v>2.5655072790995654E-3</v>
      </c>
      <c r="U342" s="78">
        <f>R342/'סכום נכסי הקרן'!$C$42</f>
        <v>6.2446857054017542E-4</v>
      </c>
    </row>
    <row r="343" spans="2:21">
      <c r="B343" t="s">
        <v>1103</v>
      </c>
      <c r="C343" t="s">
        <v>1104</v>
      </c>
      <c r="D343" t="s">
        <v>123</v>
      </c>
      <c r="E343" t="s">
        <v>894</v>
      </c>
      <c r="F343"/>
      <c r="G343" t="s">
        <v>1000</v>
      </c>
      <c r="H343" t="s">
        <v>913</v>
      </c>
      <c r="I343" t="s">
        <v>210</v>
      </c>
      <c r="J343"/>
      <c r="K343" s="77">
        <v>4.0999999999999996</v>
      </c>
      <c r="L343" t="s">
        <v>106</v>
      </c>
      <c r="M343" s="78">
        <v>4.6300000000000001E-2</v>
      </c>
      <c r="N343" s="78">
        <v>7.3200000000000001E-2</v>
      </c>
      <c r="O343" s="77">
        <v>51369.69</v>
      </c>
      <c r="P343" s="77">
        <v>90.797680546836133</v>
      </c>
      <c r="Q343" s="77">
        <v>0</v>
      </c>
      <c r="R343" s="77">
        <v>179.52693255576099</v>
      </c>
      <c r="S343" s="78">
        <v>1E-4</v>
      </c>
      <c r="T343" s="78">
        <f t="shared" si="9"/>
        <v>1.70125310166638E-3</v>
      </c>
      <c r="U343" s="78">
        <f>R343/'סכום נכסי הקרן'!$C$42</f>
        <v>4.1410098547742762E-4</v>
      </c>
    </row>
    <row r="344" spans="2:21">
      <c r="B344" t="s">
        <v>1105</v>
      </c>
      <c r="C344" t="s">
        <v>1106</v>
      </c>
      <c r="D344" t="s">
        <v>123</v>
      </c>
      <c r="E344" t="s">
        <v>894</v>
      </c>
      <c r="F344"/>
      <c r="G344" t="s">
        <v>945</v>
      </c>
      <c r="H344" t="s">
        <v>913</v>
      </c>
      <c r="I344" t="s">
        <v>210</v>
      </c>
      <c r="J344"/>
      <c r="K344" s="77">
        <v>3.67</v>
      </c>
      <c r="L344" t="s">
        <v>113</v>
      </c>
      <c r="M344" s="78">
        <v>8.8800000000000004E-2</v>
      </c>
      <c r="N344" s="78">
        <v>0.1099</v>
      </c>
      <c r="O344" s="77">
        <v>41707.18</v>
      </c>
      <c r="P344" s="77">
        <v>92.527095933601871</v>
      </c>
      <c r="Q344" s="77">
        <v>0</v>
      </c>
      <c r="R344" s="77">
        <v>181.38665664679499</v>
      </c>
      <c r="S344" s="78">
        <v>0</v>
      </c>
      <c r="T344" s="78">
        <f t="shared" si="9"/>
        <v>1.7188764261061966E-3</v>
      </c>
      <c r="U344" s="78">
        <f>R344/'סכום נכסי הקרן'!$C$42</f>
        <v>4.1839066818881741E-4</v>
      </c>
    </row>
    <row r="345" spans="2:21">
      <c r="B345" t="s">
        <v>1107</v>
      </c>
      <c r="C345" t="s">
        <v>1108</v>
      </c>
      <c r="D345" t="s">
        <v>123</v>
      </c>
      <c r="E345" t="s">
        <v>894</v>
      </c>
      <c r="F345"/>
      <c r="G345" t="s">
        <v>1045</v>
      </c>
      <c r="H345" t="s">
        <v>1109</v>
      </c>
      <c r="I345" t="s">
        <v>304</v>
      </c>
      <c r="J345"/>
      <c r="K345" s="77">
        <v>5.88</v>
      </c>
      <c r="L345" t="s">
        <v>106</v>
      </c>
      <c r="M345" s="78">
        <v>6.3799999999999996E-2</v>
      </c>
      <c r="N345" s="78">
        <v>6.8699999999999997E-2</v>
      </c>
      <c r="O345" s="77">
        <v>57527.15</v>
      </c>
      <c r="P345" s="77">
        <v>97.72937505160607</v>
      </c>
      <c r="Q345" s="77">
        <v>0</v>
      </c>
      <c r="R345" s="77">
        <v>216.39433716881999</v>
      </c>
      <c r="S345" s="78">
        <v>1E-4</v>
      </c>
      <c r="T345" s="78">
        <f t="shared" si="9"/>
        <v>2.0506201050204589E-3</v>
      </c>
      <c r="U345" s="78">
        <f>R345/'סכום נכסי הקרן'!$C$42</f>
        <v>4.9914019583390673E-4</v>
      </c>
    </row>
    <row r="346" spans="2:21">
      <c r="B346" t="s">
        <v>1110</v>
      </c>
      <c r="C346" t="s">
        <v>1111</v>
      </c>
      <c r="D346" t="s">
        <v>123</v>
      </c>
      <c r="E346" t="s">
        <v>894</v>
      </c>
      <c r="F346"/>
      <c r="G346" t="s">
        <v>945</v>
      </c>
      <c r="H346" t="s">
        <v>913</v>
      </c>
      <c r="I346" t="s">
        <v>210</v>
      </c>
      <c r="J346"/>
      <c r="K346" s="77">
        <v>4.07</v>
      </c>
      <c r="L346" t="s">
        <v>113</v>
      </c>
      <c r="M346" s="78">
        <v>8.5000000000000006E-2</v>
      </c>
      <c r="N346" s="78">
        <v>0.1046</v>
      </c>
      <c r="O346" s="77">
        <v>20545.41</v>
      </c>
      <c r="P346" s="77">
        <v>91.996287439871011</v>
      </c>
      <c r="Q346" s="77">
        <v>0</v>
      </c>
      <c r="R346" s="77">
        <v>88.840438169041803</v>
      </c>
      <c r="S346" s="78">
        <v>0</v>
      </c>
      <c r="T346" s="78">
        <f t="shared" si="9"/>
        <v>8.4187964912472708E-4</v>
      </c>
      <c r="U346" s="78">
        <f>R346/'סכום נכסי הקרן'!$C$42</f>
        <v>2.0492141469982542E-4</v>
      </c>
    </row>
    <row r="347" spans="2:21">
      <c r="B347" t="s">
        <v>1112</v>
      </c>
      <c r="C347" t="s">
        <v>1113</v>
      </c>
      <c r="D347" t="s">
        <v>123</v>
      </c>
      <c r="E347" t="s">
        <v>894</v>
      </c>
      <c r="F347"/>
      <c r="G347" t="s">
        <v>945</v>
      </c>
      <c r="H347" t="s">
        <v>913</v>
      </c>
      <c r="I347" t="s">
        <v>210</v>
      </c>
      <c r="J347"/>
      <c r="K347" s="77">
        <v>3.74</v>
      </c>
      <c r="L347" t="s">
        <v>113</v>
      </c>
      <c r="M347" s="78">
        <v>8.5000000000000006E-2</v>
      </c>
      <c r="N347" s="78">
        <v>0.1007</v>
      </c>
      <c r="O347" s="77">
        <v>20545.41</v>
      </c>
      <c r="P347" s="77">
        <v>93.167287439870975</v>
      </c>
      <c r="Q347" s="77">
        <v>0</v>
      </c>
      <c r="R347" s="77">
        <v>89.971268075237106</v>
      </c>
      <c r="S347" s="78">
        <v>0</v>
      </c>
      <c r="T347" s="78">
        <f t="shared" si="9"/>
        <v>8.5259574535599496E-4</v>
      </c>
      <c r="U347" s="78">
        <f>R347/'סכום נכסי הקרן'!$C$42</f>
        <v>2.0752981318297432E-4</v>
      </c>
    </row>
    <row r="348" spans="2:21">
      <c r="B348" t="s">
        <v>1114</v>
      </c>
      <c r="C348" t="s">
        <v>1115</v>
      </c>
      <c r="D348" t="s">
        <v>123</v>
      </c>
      <c r="E348" t="s">
        <v>894</v>
      </c>
      <c r="F348"/>
      <c r="G348" t="s">
        <v>1037</v>
      </c>
      <c r="H348" t="s">
        <v>1109</v>
      </c>
      <c r="I348" t="s">
        <v>304</v>
      </c>
      <c r="J348"/>
      <c r="K348" s="77">
        <v>5.87</v>
      </c>
      <c r="L348" t="s">
        <v>106</v>
      </c>
      <c r="M348" s="78">
        <v>4.1300000000000003E-2</v>
      </c>
      <c r="N348" s="78">
        <v>7.3499999999999996E-2</v>
      </c>
      <c r="O348" s="77">
        <v>33953.339999999997</v>
      </c>
      <c r="P348" s="77">
        <v>82.855125141738483</v>
      </c>
      <c r="Q348" s="77">
        <v>0</v>
      </c>
      <c r="R348" s="77">
        <v>108.280384952833</v>
      </c>
      <c r="S348" s="78">
        <v>1E-4</v>
      </c>
      <c r="T348" s="78">
        <f t="shared" si="9"/>
        <v>1.026098636723604E-3</v>
      </c>
      <c r="U348" s="78">
        <f>R348/'סכום נכסי הקרן'!$C$42</f>
        <v>2.497620467219669E-4</v>
      </c>
    </row>
    <row r="349" spans="2:21">
      <c r="B349" t="s">
        <v>1116</v>
      </c>
      <c r="C349" t="s">
        <v>1117</v>
      </c>
      <c r="D349" t="s">
        <v>123</v>
      </c>
      <c r="E349" t="s">
        <v>894</v>
      </c>
      <c r="F349"/>
      <c r="G349" t="s">
        <v>952</v>
      </c>
      <c r="H349" t="s">
        <v>1118</v>
      </c>
      <c r="I349" t="s">
        <v>304</v>
      </c>
      <c r="J349"/>
      <c r="K349" s="77">
        <v>3.75</v>
      </c>
      <c r="L349" t="s">
        <v>110</v>
      </c>
      <c r="M349" s="78">
        <v>2.63E-2</v>
      </c>
      <c r="N349" s="78">
        <v>0.1071</v>
      </c>
      <c r="O349" s="77">
        <v>37084.47</v>
      </c>
      <c r="P349" s="77">
        <v>74.621411019761098</v>
      </c>
      <c r="Q349" s="77">
        <v>0</v>
      </c>
      <c r="R349" s="77">
        <v>112.283014032834</v>
      </c>
      <c r="S349" s="78">
        <v>1E-4</v>
      </c>
      <c r="T349" s="78">
        <f t="shared" si="9"/>
        <v>1.0640287959494724E-3</v>
      </c>
      <c r="U349" s="78">
        <f>R349/'סכום נכסי הקרן'!$C$42</f>
        <v>2.5899460377027609E-4</v>
      </c>
    </row>
    <row r="350" spans="2:21">
      <c r="B350" t="s">
        <v>1119</v>
      </c>
      <c r="C350" t="s">
        <v>1120</v>
      </c>
      <c r="D350" t="s">
        <v>123</v>
      </c>
      <c r="E350" t="s">
        <v>894</v>
      </c>
      <c r="F350"/>
      <c r="G350" t="s">
        <v>1037</v>
      </c>
      <c r="H350" t="s">
        <v>1118</v>
      </c>
      <c r="I350" t="s">
        <v>304</v>
      </c>
      <c r="J350"/>
      <c r="K350" s="77">
        <v>5.59</v>
      </c>
      <c r="L350" t="s">
        <v>106</v>
      </c>
      <c r="M350" s="78">
        <v>4.7500000000000001E-2</v>
      </c>
      <c r="N350" s="78">
        <v>7.9799999999999996E-2</v>
      </c>
      <c r="O350" s="77">
        <v>4109.08</v>
      </c>
      <c r="P350" s="77">
        <v>83.687370623107853</v>
      </c>
      <c r="Q350" s="77">
        <v>0</v>
      </c>
      <c r="R350" s="77">
        <v>13.2358681028712</v>
      </c>
      <c r="S350" s="78">
        <v>0</v>
      </c>
      <c r="T350" s="78">
        <f t="shared" si="9"/>
        <v>1.2542720661849879E-4</v>
      </c>
      <c r="U350" s="78">
        <f>R350/'סכום נכסי הקרן'!$C$42</f>
        <v>3.053016027746044E-5</v>
      </c>
    </row>
    <row r="351" spans="2:21">
      <c r="B351" t="s">
        <v>1121</v>
      </c>
      <c r="C351" t="s">
        <v>1122</v>
      </c>
      <c r="D351" t="s">
        <v>123</v>
      </c>
      <c r="E351" t="s">
        <v>894</v>
      </c>
      <c r="F351"/>
      <c r="G351" t="s">
        <v>1037</v>
      </c>
      <c r="H351" t="s">
        <v>1118</v>
      </c>
      <c r="I351" t="s">
        <v>304</v>
      </c>
      <c r="J351"/>
      <c r="K351" s="77">
        <v>5.79</v>
      </c>
      <c r="L351" t="s">
        <v>106</v>
      </c>
      <c r="M351" s="78">
        <v>7.3800000000000004E-2</v>
      </c>
      <c r="N351" s="78">
        <v>7.8100000000000003E-2</v>
      </c>
      <c r="O351" s="77">
        <v>61636.23</v>
      </c>
      <c r="P351" s="77">
        <v>96.649125004562976</v>
      </c>
      <c r="Q351" s="77">
        <v>0</v>
      </c>
      <c r="R351" s="77">
        <v>229.28830549909901</v>
      </c>
      <c r="S351" s="78">
        <v>1E-4</v>
      </c>
      <c r="T351" s="78">
        <f t="shared" si="9"/>
        <v>2.1728073629566015E-3</v>
      </c>
      <c r="U351" s="78">
        <f>R351/'סכום נכסי הקרן'!$C$42</f>
        <v>5.2888172216798398E-4</v>
      </c>
    </row>
    <row r="352" spans="2:21">
      <c r="B352" t="s">
        <v>1123</v>
      </c>
      <c r="C352" t="s">
        <v>1124</v>
      </c>
      <c r="D352" t="s">
        <v>123</v>
      </c>
      <c r="E352" t="s">
        <v>894</v>
      </c>
      <c r="F352"/>
      <c r="G352" t="s">
        <v>991</v>
      </c>
      <c r="H352" t="s">
        <v>1125</v>
      </c>
      <c r="I352" t="s">
        <v>210</v>
      </c>
      <c r="J352"/>
      <c r="K352" s="77">
        <v>2.16</v>
      </c>
      <c r="L352" t="s">
        <v>110</v>
      </c>
      <c r="M352" s="78">
        <v>0.05</v>
      </c>
      <c r="N352" s="78">
        <v>7.0099999999999996E-2</v>
      </c>
      <c r="O352" s="77">
        <v>20545.41</v>
      </c>
      <c r="P352" s="77">
        <v>98.594958944114524</v>
      </c>
      <c r="Q352" s="77">
        <v>0</v>
      </c>
      <c r="R352" s="77">
        <v>82.191716684477996</v>
      </c>
      <c r="S352" s="78">
        <v>0</v>
      </c>
      <c r="T352" s="78">
        <f t="shared" si="9"/>
        <v>7.7887429451467809E-4</v>
      </c>
      <c r="U352" s="78">
        <f>R352/'סכום נכסי הקרן'!$C$42</f>
        <v>1.8958531955394717E-4</v>
      </c>
    </row>
    <row r="353" spans="2:21">
      <c r="B353" t="s">
        <v>1126</v>
      </c>
      <c r="C353" t="s">
        <v>1127</v>
      </c>
      <c r="D353" t="s">
        <v>123</v>
      </c>
      <c r="E353" t="s">
        <v>894</v>
      </c>
      <c r="F353"/>
      <c r="G353" t="s">
        <v>991</v>
      </c>
      <c r="H353" t="s">
        <v>1125</v>
      </c>
      <c r="I353" t="s">
        <v>210</v>
      </c>
      <c r="J353"/>
      <c r="K353" s="77">
        <v>2.17</v>
      </c>
      <c r="L353" t="s">
        <v>113</v>
      </c>
      <c r="M353" s="78">
        <v>0.06</v>
      </c>
      <c r="N353" s="78">
        <v>9.5200000000000007E-2</v>
      </c>
      <c r="O353" s="77">
        <v>48692.62</v>
      </c>
      <c r="P353" s="77">
        <v>93.010739634876956</v>
      </c>
      <c r="Q353" s="77">
        <v>0</v>
      </c>
      <c r="R353" s="77">
        <v>212.87360705492301</v>
      </c>
      <c r="S353" s="78">
        <v>0</v>
      </c>
      <c r="T353" s="78">
        <f t="shared" si="9"/>
        <v>2.0172565704179996E-3</v>
      </c>
      <c r="U353" s="78">
        <f>R353/'סכום נכסי הקרן'!$C$42</f>
        <v>4.9101919811501591E-4</v>
      </c>
    </row>
    <row r="354" spans="2:21">
      <c r="B354" t="s">
        <v>1128</v>
      </c>
      <c r="C354" t="s">
        <v>1129</v>
      </c>
      <c r="D354" t="s">
        <v>123</v>
      </c>
      <c r="E354" t="s">
        <v>894</v>
      </c>
      <c r="F354"/>
      <c r="G354" t="s">
        <v>1045</v>
      </c>
      <c r="H354" t="s">
        <v>1118</v>
      </c>
      <c r="I354" t="s">
        <v>304</v>
      </c>
      <c r="J354"/>
      <c r="K354" s="77">
        <v>6.04</v>
      </c>
      <c r="L354" t="s">
        <v>106</v>
      </c>
      <c r="M354" s="78">
        <v>5.1299999999999998E-2</v>
      </c>
      <c r="N354" s="78">
        <v>8.7999999999999995E-2</v>
      </c>
      <c r="O354" s="77">
        <v>61636.23</v>
      </c>
      <c r="P354" s="77">
        <v>81.102944405911828</v>
      </c>
      <c r="Q354" s="77">
        <v>0</v>
      </c>
      <c r="R354" s="77">
        <v>192.40688100322899</v>
      </c>
      <c r="S354" s="78">
        <v>0</v>
      </c>
      <c r="T354" s="78">
        <f t="shared" si="9"/>
        <v>1.823307502828457E-3</v>
      </c>
      <c r="U354" s="78">
        <f>R354/'סכום נכסי הקרן'!$C$42</f>
        <v>4.43810173224722E-4</v>
      </c>
    </row>
    <row r="355" spans="2:21">
      <c r="B355" t="s">
        <v>1130</v>
      </c>
      <c r="C355" t="s">
        <v>1131</v>
      </c>
      <c r="D355" t="s">
        <v>123</v>
      </c>
      <c r="E355" t="s">
        <v>894</v>
      </c>
      <c r="F355"/>
      <c r="G355" t="s">
        <v>952</v>
      </c>
      <c r="H355" t="s">
        <v>1132</v>
      </c>
      <c r="I355" t="s">
        <v>304</v>
      </c>
      <c r="J355"/>
      <c r="K355" s="77">
        <v>2.66</v>
      </c>
      <c r="L355" t="s">
        <v>110</v>
      </c>
      <c r="M355" s="78">
        <v>3.6299999999999999E-2</v>
      </c>
      <c r="N355" s="78">
        <v>0.46460000000000001</v>
      </c>
      <c r="O355" s="77">
        <v>63690.77</v>
      </c>
      <c r="P355" s="77">
        <v>38.052534176459147</v>
      </c>
      <c r="Q355" s="77">
        <v>0</v>
      </c>
      <c r="R355" s="77">
        <v>98.337375327236202</v>
      </c>
      <c r="S355" s="78">
        <v>2.0000000000000001E-4</v>
      </c>
      <c r="T355" s="78">
        <f t="shared" si="9"/>
        <v>9.3187558213990668E-4</v>
      </c>
      <c r="U355" s="78">
        <f>R355/'סכום נכסי הקרן'!$C$42</f>
        <v>2.2682727016250931E-4</v>
      </c>
    </row>
    <row r="356" spans="2:21">
      <c r="B356" t="s">
        <v>218</v>
      </c>
      <c r="C356" s="16"/>
      <c r="D356" s="16"/>
      <c r="E356" s="16"/>
      <c r="F356" s="16"/>
    </row>
    <row r="357" spans="2:21">
      <c r="B357" t="s">
        <v>306</v>
      </c>
      <c r="C357" s="16"/>
      <c r="D357" s="16"/>
      <c r="E357" s="16"/>
      <c r="F357" s="16"/>
    </row>
    <row r="358" spans="2:21">
      <c r="B358" t="s">
        <v>307</v>
      </c>
      <c r="C358" s="16"/>
      <c r="D358" s="16"/>
      <c r="E358" s="16"/>
      <c r="F358" s="16"/>
    </row>
    <row r="359" spans="2:21">
      <c r="B359" t="s">
        <v>308</v>
      </c>
      <c r="C359" s="16"/>
      <c r="D359" s="16"/>
      <c r="E359" s="16"/>
      <c r="F359" s="16"/>
    </row>
    <row r="360" spans="2:21">
      <c r="B360" t="s">
        <v>309</v>
      </c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C1:C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2484</v>
      </c>
    </row>
    <row r="3" spans="2:62" s="1" customFormat="1">
      <c r="B3" s="2" t="s">
        <v>2</v>
      </c>
      <c r="C3" s="26" t="s">
        <v>2485</v>
      </c>
    </row>
    <row r="4" spans="2:62" s="1" customFormat="1">
      <c r="B4" s="2" t="s">
        <v>3</v>
      </c>
      <c r="C4" s="83" t="s">
        <v>196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1515506.53</v>
      </c>
      <c r="J11" s="7"/>
      <c r="K11" s="75">
        <v>16.114799999999999</v>
      </c>
      <c r="L11" s="75">
        <v>31663.472100024519</v>
      </c>
      <c r="M11" s="7"/>
      <c r="N11" s="76">
        <v>1</v>
      </c>
      <c r="O11" s="76">
        <v>7.2999999999999995E-2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1425331.68</v>
      </c>
      <c r="K12" s="81">
        <v>10.69139</v>
      </c>
      <c r="L12" s="81">
        <v>22682.281101113531</v>
      </c>
      <c r="N12" s="80">
        <v>0.71640000000000004</v>
      </c>
      <c r="O12" s="80">
        <v>5.2299999999999999E-2</v>
      </c>
    </row>
    <row r="13" spans="2:62">
      <c r="B13" s="79" t="s">
        <v>1133</v>
      </c>
      <c r="E13" s="16"/>
      <c r="F13" s="16"/>
      <c r="G13" s="16"/>
      <c r="I13" s="81">
        <v>466289</v>
      </c>
      <c r="K13" s="81">
        <v>9.0194399999999995</v>
      </c>
      <c r="L13" s="81">
        <v>13913.28267296</v>
      </c>
      <c r="N13" s="80">
        <v>0.43940000000000001</v>
      </c>
      <c r="O13" s="80">
        <v>3.2099999999999997E-2</v>
      </c>
    </row>
    <row r="14" spans="2:62">
      <c r="B14" t="s">
        <v>1134</v>
      </c>
      <c r="C14" t="s">
        <v>1135</v>
      </c>
      <c r="D14" t="s">
        <v>100</v>
      </c>
      <c r="E14" t="s">
        <v>123</v>
      </c>
      <c r="F14" t="s">
        <v>654</v>
      </c>
      <c r="G14" t="s">
        <v>341</v>
      </c>
      <c r="H14" t="s">
        <v>102</v>
      </c>
      <c r="I14" s="77">
        <v>12213.83</v>
      </c>
      <c r="J14" s="77">
        <v>2464</v>
      </c>
      <c r="K14" s="77">
        <v>0</v>
      </c>
      <c r="L14" s="77">
        <v>300.94877120000001</v>
      </c>
      <c r="M14" s="78">
        <v>1E-4</v>
      </c>
      <c r="N14" s="78">
        <v>9.4999999999999998E-3</v>
      </c>
      <c r="O14" s="78">
        <v>6.9999999999999999E-4</v>
      </c>
    </row>
    <row r="15" spans="2:62">
      <c r="B15" t="s">
        <v>1136</v>
      </c>
      <c r="C15" t="s">
        <v>1137</v>
      </c>
      <c r="D15" t="s">
        <v>100</v>
      </c>
      <c r="E15" t="s">
        <v>123</v>
      </c>
      <c r="F15" t="s">
        <v>1138</v>
      </c>
      <c r="G15" t="s">
        <v>683</v>
      </c>
      <c r="H15" t="s">
        <v>102</v>
      </c>
      <c r="I15" s="77">
        <v>1472.67</v>
      </c>
      <c r="J15" s="77">
        <v>26940</v>
      </c>
      <c r="K15" s="77">
        <v>0</v>
      </c>
      <c r="L15" s="77">
        <v>396.73729800000001</v>
      </c>
      <c r="M15" s="78">
        <v>0</v>
      </c>
      <c r="N15" s="78">
        <v>1.2500000000000001E-2</v>
      </c>
      <c r="O15" s="78">
        <v>8.9999999999999998E-4</v>
      </c>
    </row>
    <row r="16" spans="2:62">
      <c r="B16" t="s">
        <v>1139</v>
      </c>
      <c r="C16" t="s">
        <v>1140</v>
      </c>
      <c r="D16" t="s">
        <v>100</v>
      </c>
      <c r="E16" t="s">
        <v>123</v>
      </c>
      <c r="F16" t="s">
        <v>831</v>
      </c>
      <c r="G16" t="s">
        <v>683</v>
      </c>
      <c r="H16" t="s">
        <v>102</v>
      </c>
      <c r="I16" s="77">
        <v>4618.3</v>
      </c>
      <c r="J16" s="77">
        <v>6008</v>
      </c>
      <c r="K16" s="77">
        <v>0</v>
      </c>
      <c r="L16" s="77">
        <v>277.46746400000001</v>
      </c>
      <c r="M16" s="78">
        <v>0</v>
      </c>
      <c r="N16" s="78">
        <v>8.8000000000000005E-3</v>
      </c>
      <c r="O16" s="78">
        <v>5.9999999999999995E-4</v>
      </c>
    </row>
    <row r="17" spans="2:15">
      <c r="B17" t="s">
        <v>1141</v>
      </c>
      <c r="C17" t="s">
        <v>1142</v>
      </c>
      <c r="D17" t="s">
        <v>100</v>
      </c>
      <c r="E17" t="s">
        <v>123</v>
      </c>
      <c r="F17" t="s">
        <v>834</v>
      </c>
      <c r="G17" t="s">
        <v>683</v>
      </c>
      <c r="H17" t="s">
        <v>102</v>
      </c>
      <c r="I17" s="77">
        <v>25399.13</v>
      </c>
      <c r="J17" s="77">
        <v>1124</v>
      </c>
      <c r="K17" s="77">
        <v>0</v>
      </c>
      <c r="L17" s="77">
        <v>285.48622119999999</v>
      </c>
      <c r="M17" s="78">
        <v>0</v>
      </c>
      <c r="N17" s="78">
        <v>8.9999999999999993E-3</v>
      </c>
      <c r="O17" s="78">
        <v>6.9999999999999999E-4</v>
      </c>
    </row>
    <row r="18" spans="2:15">
      <c r="B18" t="s">
        <v>1143</v>
      </c>
      <c r="C18" t="s">
        <v>1144</v>
      </c>
      <c r="D18" t="s">
        <v>100</v>
      </c>
      <c r="E18" t="s">
        <v>123</v>
      </c>
      <c r="F18" t="s">
        <v>446</v>
      </c>
      <c r="G18" t="s">
        <v>447</v>
      </c>
      <c r="H18" t="s">
        <v>102</v>
      </c>
      <c r="I18" s="77">
        <v>7236.72</v>
      </c>
      <c r="J18" s="77">
        <v>3962</v>
      </c>
      <c r="K18" s="77">
        <v>0</v>
      </c>
      <c r="L18" s="77">
        <v>286.71884640000002</v>
      </c>
      <c r="M18" s="78">
        <v>0</v>
      </c>
      <c r="N18" s="78">
        <v>9.1000000000000004E-3</v>
      </c>
      <c r="O18" s="78">
        <v>6.9999999999999999E-4</v>
      </c>
    </row>
    <row r="19" spans="2:15">
      <c r="B19" t="s">
        <v>1145</v>
      </c>
      <c r="C19" t="s">
        <v>1146</v>
      </c>
      <c r="D19" t="s">
        <v>100</v>
      </c>
      <c r="E19" t="s">
        <v>123</v>
      </c>
      <c r="F19" t="s">
        <v>719</v>
      </c>
      <c r="G19" t="s">
        <v>447</v>
      </c>
      <c r="H19" t="s">
        <v>102</v>
      </c>
      <c r="I19" s="77">
        <v>5983.84</v>
      </c>
      <c r="J19" s="77">
        <v>3012</v>
      </c>
      <c r="K19" s="77">
        <v>0</v>
      </c>
      <c r="L19" s="77">
        <v>180.23326080000001</v>
      </c>
      <c r="M19" s="78">
        <v>0</v>
      </c>
      <c r="N19" s="78">
        <v>5.7000000000000002E-3</v>
      </c>
      <c r="O19" s="78">
        <v>4.0000000000000002E-4</v>
      </c>
    </row>
    <row r="20" spans="2:15">
      <c r="B20" t="s">
        <v>1147</v>
      </c>
      <c r="C20" t="s">
        <v>1148</v>
      </c>
      <c r="D20" t="s">
        <v>100</v>
      </c>
      <c r="E20" t="s">
        <v>123</v>
      </c>
      <c r="F20" t="s">
        <v>888</v>
      </c>
      <c r="G20" t="s">
        <v>699</v>
      </c>
      <c r="H20" t="s">
        <v>102</v>
      </c>
      <c r="I20" s="77">
        <v>1148.05</v>
      </c>
      <c r="J20" s="77">
        <v>75810</v>
      </c>
      <c r="K20" s="77">
        <v>0</v>
      </c>
      <c r="L20" s="77">
        <v>870.33670500000005</v>
      </c>
      <c r="M20" s="78">
        <v>0</v>
      </c>
      <c r="N20" s="78">
        <v>2.75E-2</v>
      </c>
      <c r="O20" s="78">
        <v>2E-3</v>
      </c>
    </row>
    <row r="21" spans="2:15">
      <c r="B21" t="s">
        <v>1149</v>
      </c>
      <c r="C21" t="s">
        <v>1150</v>
      </c>
      <c r="D21" t="s">
        <v>100</v>
      </c>
      <c r="E21" t="s">
        <v>123</v>
      </c>
      <c r="F21" t="s">
        <v>639</v>
      </c>
      <c r="G21" t="s">
        <v>565</v>
      </c>
      <c r="H21" t="s">
        <v>102</v>
      </c>
      <c r="I21" s="77">
        <v>743.3</v>
      </c>
      <c r="J21" s="77">
        <v>5193</v>
      </c>
      <c r="K21" s="77">
        <v>0</v>
      </c>
      <c r="L21" s="77">
        <v>38.599569000000002</v>
      </c>
      <c r="M21" s="78">
        <v>0</v>
      </c>
      <c r="N21" s="78">
        <v>1.1999999999999999E-3</v>
      </c>
      <c r="O21" s="78">
        <v>1E-4</v>
      </c>
    </row>
    <row r="22" spans="2:15">
      <c r="B22" t="s">
        <v>1151</v>
      </c>
      <c r="C22" t="s">
        <v>1152</v>
      </c>
      <c r="D22" t="s">
        <v>100</v>
      </c>
      <c r="E22" t="s">
        <v>123</v>
      </c>
      <c r="F22" t="s">
        <v>1153</v>
      </c>
      <c r="G22" t="s">
        <v>565</v>
      </c>
      <c r="H22" t="s">
        <v>102</v>
      </c>
      <c r="I22" s="77">
        <v>23826.7</v>
      </c>
      <c r="J22" s="77">
        <v>1022</v>
      </c>
      <c r="K22" s="77">
        <v>0</v>
      </c>
      <c r="L22" s="77">
        <v>243.50887399999999</v>
      </c>
      <c r="M22" s="78">
        <v>0</v>
      </c>
      <c r="N22" s="78">
        <v>7.7000000000000002E-3</v>
      </c>
      <c r="O22" s="78">
        <v>5.9999999999999995E-4</v>
      </c>
    </row>
    <row r="23" spans="2:15">
      <c r="B23" t="s">
        <v>1154</v>
      </c>
      <c r="C23" t="s">
        <v>1155</v>
      </c>
      <c r="D23" t="s">
        <v>100</v>
      </c>
      <c r="E23" t="s">
        <v>123</v>
      </c>
      <c r="F23" t="s">
        <v>1156</v>
      </c>
      <c r="G23" t="s">
        <v>317</v>
      </c>
      <c r="H23" t="s">
        <v>102</v>
      </c>
      <c r="I23" s="77">
        <v>33505.910000000003</v>
      </c>
      <c r="J23" s="77">
        <v>2059</v>
      </c>
      <c r="K23" s="77">
        <v>0</v>
      </c>
      <c r="L23" s="77">
        <v>689.88668689999997</v>
      </c>
      <c r="M23" s="78">
        <v>0</v>
      </c>
      <c r="N23" s="78">
        <v>2.18E-2</v>
      </c>
      <c r="O23" s="78">
        <v>1.6000000000000001E-3</v>
      </c>
    </row>
    <row r="24" spans="2:15">
      <c r="B24" t="s">
        <v>1157</v>
      </c>
      <c r="C24" t="s">
        <v>1158</v>
      </c>
      <c r="D24" t="s">
        <v>100</v>
      </c>
      <c r="E24" t="s">
        <v>123</v>
      </c>
      <c r="F24" t="s">
        <v>335</v>
      </c>
      <c r="G24" t="s">
        <v>317</v>
      </c>
      <c r="H24" t="s">
        <v>102</v>
      </c>
      <c r="I24" s="77">
        <v>39949.14</v>
      </c>
      <c r="J24" s="77">
        <v>3389</v>
      </c>
      <c r="K24" s="77">
        <v>0</v>
      </c>
      <c r="L24" s="77">
        <v>1353.8763546</v>
      </c>
      <c r="M24" s="78">
        <v>0</v>
      </c>
      <c r="N24" s="78">
        <v>4.2799999999999998E-2</v>
      </c>
      <c r="O24" s="78">
        <v>3.0999999999999999E-3</v>
      </c>
    </row>
    <row r="25" spans="2:15">
      <c r="B25" t="s">
        <v>1159</v>
      </c>
      <c r="C25" t="s">
        <v>1160</v>
      </c>
      <c r="D25" t="s">
        <v>100</v>
      </c>
      <c r="E25" t="s">
        <v>123</v>
      </c>
      <c r="F25" t="s">
        <v>316</v>
      </c>
      <c r="G25" t="s">
        <v>317</v>
      </c>
      <c r="H25" t="s">
        <v>102</v>
      </c>
      <c r="I25" s="77">
        <v>46733.9</v>
      </c>
      <c r="J25" s="77">
        <v>3151</v>
      </c>
      <c r="K25" s="77">
        <v>0</v>
      </c>
      <c r="L25" s="77">
        <v>1472.5851889999999</v>
      </c>
      <c r="M25" s="78">
        <v>0</v>
      </c>
      <c r="N25" s="78">
        <v>4.65E-2</v>
      </c>
      <c r="O25" s="78">
        <v>3.3999999999999998E-3</v>
      </c>
    </row>
    <row r="26" spans="2:15">
      <c r="B26" t="s">
        <v>1161</v>
      </c>
      <c r="C26" t="s">
        <v>1162</v>
      </c>
      <c r="D26" t="s">
        <v>100</v>
      </c>
      <c r="E26" t="s">
        <v>123</v>
      </c>
      <c r="F26" t="s">
        <v>908</v>
      </c>
      <c r="G26" t="s">
        <v>317</v>
      </c>
      <c r="H26" t="s">
        <v>102</v>
      </c>
      <c r="I26" s="77">
        <v>7708.65</v>
      </c>
      <c r="J26" s="77">
        <v>13810</v>
      </c>
      <c r="K26" s="77">
        <v>0</v>
      </c>
      <c r="L26" s="77">
        <v>1064.5645649999999</v>
      </c>
      <c r="M26" s="78">
        <v>0</v>
      </c>
      <c r="N26" s="78">
        <v>3.3599999999999998E-2</v>
      </c>
      <c r="O26" s="78">
        <v>2.5000000000000001E-3</v>
      </c>
    </row>
    <row r="27" spans="2:15">
      <c r="B27" t="s">
        <v>1163</v>
      </c>
      <c r="C27" t="s">
        <v>1164</v>
      </c>
      <c r="D27" t="s">
        <v>100</v>
      </c>
      <c r="E27" t="s">
        <v>123</v>
      </c>
      <c r="F27" t="s">
        <v>1165</v>
      </c>
      <c r="G27" t="s">
        <v>317</v>
      </c>
      <c r="H27" t="s">
        <v>102</v>
      </c>
      <c r="I27" s="77">
        <v>1243.51</v>
      </c>
      <c r="J27" s="77">
        <v>16360</v>
      </c>
      <c r="K27" s="77">
        <v>0</v>
      </c>
      <c r="L27" s="77">
        <v>203.43823599999999</v>
      </c>
      <c r="M27" s="78">
        <v>0</v>
      </c>
      <c r="N27" s="78">
        <v>6.4000000000000003E-3</v>
      </c>
      <c r="O27" s="78">
        <v>5.0000000000000001E-4</v>
      </c>
    </row>
    <row r="28" spans="2:15">
      <c r="B28" t="s">
        <v>1166</v>
      </c>
      <c r="C28" t="s">
        <v>1167</v>
      </c>
      <c r="D28" t="s">
        <v>100</v>
      </c>
      <c r="E28" t="s">
        <v>123</v>
      </c>
      <c r="F28" t="s">
        <v>776</v>
      </c>
      <c r="G28" t="s">
        <v>112</v>
      </c>
      <c r="H28" t="s">
        <v>102</v>
      </c>
      <c r="I28" s="77">
        <v>287.91000000000003</v>
      </c>
      <c r="J28" s="77">
        <v>146100</v>
      </c>
      <c r="K28" s="77">
        <v>3.4210400000000001</v>
      </c>
      <c r="L28" s="77">
        <v>424.05754999999999</v>
      </c>
      <c r="M28" s="78">
        <v>1E-4</v>
      </c>
      <c r="N28" s="78">
        <v>1.34E-2</v>
      </c>
      <c r="O28" s="78">
        <v>1E-3</v>
      </c>
    </row>
    <row r="29" spans="2:15">
      <c r="B29" t="s">
        <v>1168</v>
      </c>
      <c r="C29" t="s">
        <v>1169</v>
      </c>
      <c r="D29" t="s">
        <v>100</v>
      </c>
      <c r="E29" t="s">
        <v>123</v>
      </c>
      <c r="F29" t="s">
        <v>1170</v>
      </c>
      <c r="G29" t="s">
        <v>112</v>
      </c>
      <c r="H29" t="s">
        <v>102</v>
      </c>
      <c r="I29" s="77">
        <v>136.31</v>
      </c>
      <c r="J29" s="77">
        <v>97080</v>
      </c>
      <c r="K29" s="77">
        <v>0</v>
      </c>
      <c r="L29" s="77">
        <v>132.329748</v>
      </c>
      <c r="M29" s="78">
        <v>0</v>
      </c>
      <c r="N29" s="78">
        <v>4.1999999999999997E-3</v>
      </c>
      <c r="O29" s="78">
        <v>2.9999999999999997E-4</v>
      </c>
    </row>
    <row r="30" spans="2:15">
      <c r="B30" t="s">
        <v>1171</v>
      </c>
      <c r="C30" t="s">
        <v>1172</v>
      </c>
      <c r="D30" t="s">
        <v>100</v>
      </c>
      <c r="E30" t="s">
        <v>123</v>
      </c>
      <c r="F30" t="s">
        <v>1173</v>
      </c>
      <c r="G30" t="s">
        <v>708</v>
      </c>
      <c r="H30" t="s">
        <v>102</v>
      </c>
      <c r="I30" s="77">
        <v>2405.7600000000002</v>
      </c>
      <c r="J30" s="77">
        <v>5439</v>
      </c>
      <c r="K30" s="77">
        <v>2.75989</v>
      </c>
      <c r="L30" s="77">
        <v>133.6091764</v>
      </c>
      <c r="M30" s="78">
        <v>0</v>
      </c>
      <c r="N30" s="78">
        <v>4.1999999999999997E-3</v>
      </c>
      <c r="O30" s="78">
        <v>2.9999999999999997E-4</v>
      </c>
    </row>
    <row r="31" spans="2:15">
      <c r="B31" t="s">
        <v>1174</v>
      </c>
      <c r="C31" t="s">
        <v>1175</v>
      </c>
      <c r="D31" t="s">
        <v>100</v>
      </c>
      <c r="E31" t="s">
        <v>123</v>
      </c>
      <c r="F31" t="s">
        <v>1176</v>
      </c>
      <c r="G31" t="s">
        <v>708</v>
      </c>
      <c r="H31" t="s">
        <v>102</v>
      </c>
      <c r="I31" s="77">
        <v>22320.76</v>
      </c>
      <c r="J31" s="77">
        <v>1147</v>
      </c>
      <c r="K31" s="77">
        <v>0</v>
      </c>
      <c r="L31" s="77">
        <v>256.01911719999998</v>
      </c>
      <c r="M31" s="78">
        <v>0</v>
      </c>
      <c r="N31" s="78">
        <v>8.0999999999999996E-3</v>
      </c>
      <c r="O31" s="78">
        <v>5.9999999999999995E-4</v>
      </c>
    </row>
    <row r="32" spans="2:15">
      <c r="B32" t="s">
        <v>1177</v>
      </c>
      <c r="C32" t="s">
        <v>1178</v>
      </c>
      <c r="D32" t="s">
        <v>100</v>
      </c>
      <c r="E32" t="s">
        <v>123</v>
      </c>
      <c r="F32" t="s">
        <v>1179</v>
      </c>
      <c r="G32" t="s">
        <v>708</v>
      </c>
      <c r="H32" t="s">
        <v>102</v>
      </c>
      <c r="I32" s="77">
        <v>128.66999999999999</v>
      </c>
      <c r="J32" s="77">
        <v>56570</v>
      </c>
      <c r="K32" s="77">
        <v>0</v>
      </c>
      <c r="L32" s="77">
        <v>72.788618999999997</v>
      </c>
      <c r="M32" s="78">
        <v>0</v>
      </c>
      <c r="N32" s="78">
        <v>2.3E-3</v>
      </c>
      <c r="O32" s="78">
        <v>2.0000000000000001E-4</v>
      </c>
    </row>
    <row r="33" spans="2:15">
      <c r="B33" t="s">
        <v>1180</v>
      </c>
      <c r="C33" t="s">
        <v>1181</v>
      </c>
      <c r="D33" t="s">
        <v>100</v>
      </c>
      <c r="E33" t="s">
        <v>123</v>
      </c>
      <c r="F33" t="s">
        <v>702</v>
      </c>
      <c r="G33" t="s">
        <v>489</v>
      </c>
      <c r="H33" t="s">
        <v>102</v>
      </c>
      <c r="I33" s="77">
        <v>47092.29</v>
      </c>
      <c r="J33" s="77">
        <v>2107</v>
      </c>
      <c r="K33" s="77">
        <v>0</v>
      </c>
      <c r="L33" s="77">
        <v>992.23455030000002</v>
      </c>
      <c r="M33" s="78">
        <v>0</v>
      </c>
      <c r="N33" s="78">
        <v>3.1300000000000001E-2</v>
      </c>
      <c r="O33" s="78">
        <v>2.3E-3</v>
      </c>
    </row>
    <row r="34" spans="2:15">
      <c r="B34" t="s">
        <v>1182</v>
      </c>
      <c r="C34" t="s">
        <v>1183</v>
      </c>
      <c r="D34" t="s">
        <v>100</v>
      </c>
      <c r="E34" t="s">
        <v>123</v>
      </c>
      <c r="F34" t="s">
        <v>1184</v>
      </c>
      <c r="G34" t="s">
        <v>1185</v>
      </c>
      <c r="H34" t="s">
        <v>102</v>
      </c>
      <c r="I34" s="77">
        <v>1676.3</v>
      </c>
      <c r="J34" s="77">
        <v>9321</v>
      </c>
      <c r="K34" s="77">
        <v>0</v>
      </c>
      <c r="L34" s="77">
        <v>156.24792299999999</v>
      </c>
      <c r="M34" s="78">
        <v>0</v>
      </c>
      <c r="N34" s="78">
        <v>4.8999999999999998E-3</v>
      </c>
      <c r="O34" s="78">
        <v>4.0000000000000002E-4</v>
      </c>
    </row>
    <row r="35" spans="2:15">
      <c r="B35" t="s">
        <v>1186</v>
      </c>
      <c r="C35" t="s">
        <v>1187</v>
      </c>
      <c r="D35" t="s">
        <v>100</v>
      </c>
      <c r="E35" t="s">
        <v>123</v>
      </c>
      <c r="F35" t="s">
        <v>1188</v>
      </c>
      <c r="G35" t="s">
        <v>1185</v>
      </c>
      <c r="H35" t="s">
        <v>102</v>
      </c>
      <c r="I35" s="77">
        <v>322.38</v>
      </c>
      <c r="J35" s="77">
        <v>42120</v>
      </c>
      <c r="K35" s="77">
        <v>0</v>
      </c>
      <c r="L35" s="77">
        <v>135.78645599999999</v>
      </c>
      <c r="M35" s="78">
        <v>0</v>
      </c>
      <c r="N35" s="78">
        <v>4.3E-3</v>
      </c>
      <c r="O35" s="78">
        <v>2.9999999999999997E-4</v>
      </c>
    </row>
    <row r="36" spans="2:15">
      <c r="B36" t="s">
        <v>1189</v>
      </c>
      <c r="C36" t="s">
        <v>1190</v>
      </c>
      <c r="D36" t="s">
        <v>100</v>
      </c>
      <c r="E36" t="s">
        <v>123</v>
      </c>
      <c r="F36" t="s">
        <v>1191</v>
      </c>
      <c r="G36" t="s">
        <v>1192</v>
      </c>
      <c r="H36" t="s">
        <v>102</v>
      </c>
      <c r="I36" s="77">
        <v>3817.96</v>
      </c>
      <c r="J36" s="77">
        <v>8007</v>
      </c>
      <c r="K36" s="77">
        <v>0</v>
      </c>
      <c r="L36" s="77">
        <v>305.70405720000002</v>
      </c>
      <c r="M36" s="78">
        <v>0</v>
      </c>
      <c r="N36" s="78">
        <v>9.7000000000000003E-3</v>
      </c>
      <c r="O36" s="78">
        <v>6.9999999999999999E-4</v>
      </c>
    </row>
    <row r="37" spans="2:15">
      <c r="B37" t="s">
        <v>1193</v>
      </c>
      <c r="C37" t="s">
        <v>1194</v>
      </c>
      <c r="D37" t="s">
        <v>100</v>
      </c>
      <c r="E37" t="s">
        <v>123</v>
      </c>
      <c r="F37" t="s">
        <v>818</v>
      </c>
      <c r="G37" t="s">
        <v>819</v>
      </c>
      <c r="H37" t="s">
        <v>102</v>
      </c>
      <c r="I37" s="77">
        <v>16673.12</v>
      </c>
      <c r="J37" s="77">
        <v>2562</v>
      </c>
      <c r="K37" s="77">
        <v>0</v>
      </c>
      <c r="L37" s="77">
        <v>427.16533440000001</v>
      </c>
      <c r="M37" s="78">
        <v>0</v>
      </c>
      <c r="N37" s="78">
        <v>1.35E-2</v>
      </c>
      <c r="O37" s="78">
        <v>1E-3</v>
      </c>
    </row>
    <row r="38" spans="2:15">
      <c r="B38" t="s">
        <v>1195</v>
      </c>
      <c r="C38" t="s">
        <v>1196</v>
      </c>
      <c r="D38" t="s">
        <v>100</v>
      </c>
      <c r="E38" t="s">
        <v>123</v>
      </c>
      <c r="F38" t="s">
        <v>425</v>
      </c>
      <c r="G38" t="s">
        <v>332</v>
      </c>
      <c r="H38" t="s">
        <v>102</v>
      </c>
      <c r="I38" s="77">
        <v>3346.25</v>
      </c>
      <c r="J38" s="77">
        <v>5860</v>
      </c>
      <c r="K38" s="77">
        <v>0</v>
      </c>
      <c r="L38" s="77">
        <v>196.09025</v>
      </c>
      <c r="M38" s="78">
        <v>0</v>
      </c>
      <c r="N38" s="78">
        <v>6.1999999999999998E-3</v>
      </c>
      <c r="O38" s="78">
        <v>5.0000000000000001E-4</v>
      </c>
    </row>
    <row r="39" spans="2:15">
      <c r="B39" t="s">
        <v>1197</v>
      </c>
      <c r="C39" t="s">
        <v>1198</v>
      </c>
      <c r="D39" t="s">
        <v>100</v>
      </c>
      <c r="E39" t="s">
        <v>123</v>
      </c>
      <c r="F39" t="s">
        <v>1199</v>
      </c>
      <c r="G39" t="s">
        <v>332</v>
      </c>
      <c r="H39" t="s">
        <v>102</v>
      </c>
      <c r="I39" s="77">
        <v>2388</v>
      </c>
      <c r="J39" s="77">
        <v>2610</v>
      </c>
      <c r="K39" s="77">
        <v>0</v>
      </c>
      <c r="L39" s="77">
        <v>62.326799999999999</v>
      </c>
      <c r="M39" s="78">
        <v>0</v>
      </c>
      <c r="N39" s="78">
        <v>2E-3</v>
      </c>
      <c r="O39" s="78">
        <v>1E-4</v>
      </c>
    </row>
    <row r="40" spans="2:15">
      <c r="B40" t="s">
        <v>1200</v>
      </c>
      <c r="C40" t="s">
        <v>1201</v>
      </c>
      <c r="D40" t="s">
        <v>100</v>
      </c>
      <c r="E40" t="s">
        <v>123</v>
      </c>
      <c r="F40" t="s">
        <v>428</v>
      </c>
      <c r="G40" t="s">
        <v>332</v>
      </c>
      <c r="H40" t="s">
        <v>102</v>
      </c>
      <c r="I40" s="77">
        <v>12845.39</v>
      </c>
      <c r="J40" s="77">
        <v>1845</v>
      </c>
      <c r="K40" s="77">
        <v>0</v>
      </c>
      <c r="L40" s="77">
        <v>236.9974455</v>
      </c>
      <c r="M40" s="78">
        <v>0</v>
      </c>
      <c r="N40" s="78">
        <v>7.4999999999999997E-3</v>
      </c>
      <c r="O40" s="78">
        <v>5.0000000000000001E-4</v>
      </c>
    </row>
    <row r="41" spans="2:15">
      <c r="B41" t="s">
        <v>1202</v>
      </c>
      <c r="C41" t="s">
        <v>1203</v>
      </c>
      <c r="D41" t="s">
        <v>100</v>
      </c>
      <c r="E41" t="s">
        <v>123</v>
      </c>
      <c r="F41" t="s">
        <v>439</v>
      </c>
      <c r="G41" t="s">
        <v>332</v>
      </c>
      <c r="H41" t="s">
        <v>102</v>
      </c>
      <c r="I41" s="77">
        <v>908.32</v>
      </c>
      <c r="J41" s="77">
        <v>31500</v>
      </c>
      <c r="K41" s="77">
        <v>0</v>
      </c>
      <c r="L41" s="77">
        <v>286.12079999999997</v>
      </c>
      <c r="M41" s="78">
        <v>0</v>
      </c>
      <c r="N41" s="78">
        <v>8.9999999999999993E-3</v>
      </c>
      <c r="O41" s="78">
        <v>6.9999999999999999E-4</v>
      </c>
    </row>
    <row r="42" spans="2:15">
      <c r="B42" t="s">
        <v>1204</v>
      </c>
      <c r="C42" t="s">
        <v>1205</v>
      </c>
      <c r="D42" t="s">
        <v>100</v>
      </c>
      <c r="E42" t="s">
        <v>123</v>
      </c>
      <c r="F42" t="s">
        <v>382</v>
      </c>
      <c r="G42" t="s">
        <v>332</v>
      </c>
      <c r="H42" t="s">
        <v>102</v>
      </c>
      <c r="I42" s="77">
        <v>51264.88</v>
      </c>
      <c r="J42" s="77">
        <v>916.2</v>
      </c>
      <c r="K42" s="77">
        <v>0</v>
      </c>
      <c r="L42" s="77">
        <v>469.68883055999999</v>
      </c>
      <c r="M42" s="78">
        <v>1E-4</v>
      </c>
      <c r="N42" s="78">
        <v>1.4800000000000001E-2</v>
      </c>
      <c r="O42" s="78">
        <v>1.1000000000000001E-3</v>
      </c>
    </row>
    <row r="43" spans="2:15">
      <c r="B43" t="s">
        <v>1206</v>
      </c>
      <c r="C43" t="s">
        <v>1207</v>
      </c>
      <c r="D43" t="s">
        <v>100</v>
      </c>
      <c r="E43" t="s">
        <v>123</v>
      </c>
      <c r="F43" t="s">
        <v>394</v>
      </c>
      <c r="G43" t="s">
        <v>332</v>
      </c>
      <c r="H43" t="s">
        <v>102</v>
      </c>
      <c r="I43" s="77">
        <v>2247.19</v>
      </c>
      <c r="J43" s="77">
        <v>23790</v>
      </c>
      <c r="K43" s="77">
        <v>2.8385099999999999</v>
      </c>
      <c r="L43" s="77">
        <v>537.44501100000002</v>
      </c>
      <c r="M43" s="78">
        <v>0</v>
      </c>
      <c r="N43" s="78">
        <v>1.7000000000000001E-2</v>
      </c>
      <c r="O43" s="78">
        <v>1.1999999999999999E-3</v>
      </c>
    </row>
    <row r="44" spans="2:15">
      <c r="B44" t="s">
        <v>1208</v>
      </c>
      <c r="C44" t="s">
        <v>1209</v>
      </c>
      <c r="D44" t="s">
        <v>100</v>
      </c>
      <c r="E44" t="s">
        <v>123</v>
      </c>
      <c r="F44" t="s">
        <v>360</v>
      </c>
      <c r="G44" t="s">
        <v>332</v>
      </c>
      <c r="H44" t="s">
        <v>102</v>
      </c>
      <c r="I44" s="77">
        <v>2726.49</v>
      </c>
      <c r="J44" s="77">
        <v>19540</v>
      </c>
      <c r="K44" s="77">
        <v>0</v>
      </c>
      <c r="L44" s="77">
        <v>532.75614599999994</v>
      </c>
      <c r="M44" s="78">
        <v>0</v>
      </c>
      <c r="N44" s="78">
        <v>1.6799999999999999E-2</v>
      </c>
      <c r="O44" s="78">
        <v>1.1999999999999999E-3</v>
      </c>
    </row>
    <row r="45" spans="2:15">
      <c r="B45" t="s">
        <v>1210</v>
      </c>
      <c r="C45" t="s">
        <v>1211</v>
      </c>
      <c r="D45" t="s">
        <v>100</v>
      </c>
      <c r="E45" t="s">
        <v>123</v>
      </c>
      <c r="F45" t="s">
        <v>916</v>
      </c>
      <c r="G45" t="s">
        <v>917</v>
      </c>
      <c r="H45" t="s">
        <v>102</v>
      </c>
      <c r="I45" s="77">
        <v>7546.01</v>
      </c>
      <c r="J45" s="77">
        <v>3863</v>
      </c>
      <c r="K45" s="77">
        <v>0</v>
      </c>
      <c r="L45" s="77">
        <v>291.50236630000001</v>
      </c>
      <c r="M45" s="78">
        <v>0</v>
      </c>
      <c r="N45" s="78">
        <v>9.1999999999999998E-3</v>
      </c>
      <c r="O45" s="78">
        <v>6.9999999999999999E-4</v>
      </c>
    </row>
    <row r="46" spans="2:15">
      <c r="B46" t="s">
        <v>1212</v>
      </c>
      <c r="C46" t="s">
        <v>1213</v>
      </c>
      <c r="D46" t="s">
        <v>100</v>
      </c>
      <c r="E46" t="s">
        <v>123</v>
      </c>
      <c r="F46" t="s">
        <v>1214</v>
      </c>
      <c r="G46" t="s">
        <v>129</v>
      </c>
      <c r="H46" t="s">
        <v>102</v>
      </c>
      <c r="I46" s="77">
        <v>296.86</v>
      </c>
      <c r="J46" s="77">
        <v>64510</v>
      </c>
      <c r="K46" s="77">
        <v>0</v>
      </c>
      <c r="L46" s="77">
        <v>191.50438600000001</v>
      </c>
      <c r="M46" s="78">
        <v>0</v>
      </c>
      <c r="N46" s="78">
        <v>6.0000000000000001E-3</v>
      </c>
      <c r="O46" s="78">
        <v>4.0000000000000002E-4</v>
      </c>
    </row>
    <row r="47" spans="2:15">
      <c r="B47" t="s">
        <v>1215</v>
      </c>
      <c r="C47" t="s">
        <v>1216</v>
      </c>
      <c r="D47" t="s">
        <v>100</v>
      </c>
      <c r="E47" t="s">
        <v>123</v>
      </c>
      <c r="F47" t="s">
        <v>492</v>
      </c>
      <c r="G47" t="s">
        <v>132</v>
      </c>
      <c r="H47" t="s">
        <v>102</v>
      </c>
      <c r="I47" s="77">
        <v>76074.5</v>
      </c>
      <c r="J47" s="77">
        <v>537</v>
      </c>
      <c r="K47" s="77">
        <v>0</v>
      </c>
      <c r="L47" s="77">
        <v>408.52006499999999</v>
      </c>
      <c r="M47" s="78">
        <v>0</v>
      </c>
      <c r="N47" s="78">
        <v>1.29E-2</v>
      </c>
      <c r="O47" s="78">
        <v>8.9999999999999998E-4</v>
      </c>
    </row>
    <row r="48" spans="2:15">
      <c r="B48" s="79" t="s">
        <v>1217</v>
      </c>
      <c r="E48" s="16"/>
      <c r="F48" s="16"/>
      <c r="G48" s="16"/>
      <c r="I48" s="81">
        <v>780537.04</v>
      </c>
      <c r="K48" s="81">
        <v>0</v>
      </c>
      <c r="L48" s="81">
        <v>7389.84943206353</v>
      </c>
      <c r="N48" s="80">
        <v>0.2334</v>
      </c>
      <c r="O48" s="80">
        <v>1.7000000000000001E-2</v>
      </c>
    </row>
    <row r="49" spans="2:15">
      <c r="B49" t="s">
        <v>1218</v>
      </c>
      <c r="C49" t="s">
        <v>1219</v>
      </c>
      <c r="D49" t="s">
        <v>100</v>
      </c>
      <c r="E49" t="s">
        <v>123</v>
      </c>
      <c r="F49" t="s">
        <v>1220</v>
      </c>
      <c r="G49" t="s">
        <v>101</v>
      </c>
      <c r="H49" t="s">
        <v>102</v>
      </c>
      <c r="I49" s="77">
        <v>635.35</v>
      </c>
      <c r="J49" s="77">
        <v>14760</v>
      </c>
      <c r="K49" s="77">
        <v>0</v>
      </c>
      <c r="L49" s="77">
        <v>93.777659999999997</v>
      </c>
      <c r="M49" s="78">
        <v>0</v>
      </c>
      <c r="N49" s="78">
        <v>3.0000000000000001E-3</v>
      </c>
      <c r="O49" s="78">
        <v>2.0000000000000001E-4</v>
      </c>
    </row>
    <row r="50" spans="2:15">
      <c r="B50" t="s">
        <v>1221</v>
      </c>
      <c r="C50" t="s">
        <v>1222</v>
      </c>
      <c r="D50" t="s">
        <v>100</v>
      </c>
      <c r="E50" t="s">
        <v>123</v>
      </c>
      <c r="F50" t="s">
        <v>810</v>
      </c>
      <c r="G50" t="s">
        <v>341</v>
      </c>
      <c r="H50" t="s">
        <v>102</v>
      </c>
      <c r="I50" s="77">
        <v>65279.72</v>
      </c>
      <c r="J50" s="77">
        <v>125.9</v>
      </c>
      <c r="K50" s="77">
        <v>0</v>
      </c>
      <c r="L50" s="77">
        <v>82.187167479999999</v>
      </c>
      <c r="M50" s="78">
        <v>0</v>
      </c>
      <c r="N50" s="78">
        <v>2.5999999999999999E-3</v>
      </c>
      <c r="O50" s="78">
        <v>2.0000000000000001E-4</v>
      </c>
    </row>
    <row r="51" spans="2:15">
      <c r="B51" t="s">
        <v>1223</v>
      </c>
      <c r="C51" t="s">
        <v>1224</v>
      </c>
      <c r="D51" t="s">
        <v>100</v>
      </c>
      <c r="E51" t="s">
        <v>123</v>
      </c>
      <c r="F51" t="s">
        <v>693</v>
      </c>
      <c r="G51" t="s">
        <v>341</v>
      </c>
      <c r="H51" t="s">
        <v>102</v>
      </c>
      <c r="I51" s="77">
        <v>13015.47</v>
      </c>
      <c r="J51" s="77">
        <v>363</v>
      </c>
      <c r="K51" s="77">
        <v>0</v>
      </c>
      <c r="L51" s="77">
        <v>47.2461561</v>
      </c>
      <c r="M51" s="78">
        <v>0</v>
      </c>
      <c r="N51" s="78">
        <v>1.5E-3</v>
      </c>
      <c r="O51" s="78">
        <v>1E-4</v>
      </c>
    </row>
    <row r="52" spans="2:15">
      <c r="B52" t="s">
        <v>1225</v>
      </c>
      <c r="C52" t="s">
        <v>1226</v>
      </c>
      <c r="D52" t="s">
        <v>100</v>
      </c>
      <c r="E52" t="s">
        <v>123</v>
      </c>
      <c r="F52" t="s">
        <v>1227</v>
      </c>
      <c r="G52" t="s">
        <v>341</v>
      </c>
      <c r="H52" t="s">
        <v>102</v>
      </c>
      <c r="I52" s="77">
        <v>713.89</v>
      </c>
      <c r="J52" s="77">
        <v>10550</v>
      </c>
      <c r="K52" s="77">
        <v>0</v>
      </c>
      <c r="L52" s="77">
        <v>75.315394999999995</v>
      </c>
      <c r="M52" s="78">
        <v>1E-4</v>
      </c>
      <c r="N52" s="78">
        <v>2.3999999999999998E-3</v>
      </c>
      <c r="O52" s="78">
        <v>2.0000000000000001E-4</v>
      </c>
    </row>
    <row r="53" spans="2:15">
      <c r="B53" t="s">
        <v>1228</v>
      </c>
      <c r="C53" t="s">
        <v>1229</v>
      </c>
      <c r="D53" t="s">
        <v>100</v>
      </c>
      <c r="E53" t="s">
        <v>123</v>
      </c>
      <c r="F53" t="s">
        <v>582</v>
      </c>
      <c r="G53" t="s">
        <v>341</v>
      </c>
      <c r="H53" t="s">
        <v>102</v>
      </c>
      <c r="I53" s="77">
        <v>638.13</v>
      </c>
      <c r="J53" s="77">
        <v>31450</v>
      </c>
      <c r="K53" s="77">
        <v>0</v>
      </c>
      <c r="L53" s="77">
        <v>200.69188500000001</v>
      </c>
      <c r="M53" s="78">
        <v>1E-4</v>
      </c>
      <c r="N53" s="78">
        <v>6.3E-3</v>
      </c>
      <c r="O53" s="78">
        <v>5.0000000000000001E-4</v>
      </c>
    </row>
    <row r="54" spans="2:15">
      <c r="B54" t="s">
        <v>1230</v>
      </c>
      <c r="C54" t="s">
        <v>1231</v>
      </c>
      <c r="D54" t="s">
        <v>100</v>
      </c>
      <c r="E54" t="s">
        <v>123</v>
      </c>
      <c r="F54" t="s">
        <v>871</v>
      </c>
      <c r="G54" t="s">
        <v>341</v>
      </c>
      <c r="H54" t="s">
        <v>102</v>
      </c>
      <c r="I54" s="77">
        <v>38341.54</v>
      </c>
      <c r="J54" s="77">
        <v>297</v>
      </c>
      <c r="K54" s="77">
        <v>0</v>
      </c>
      <c r="L54" s="77">
        <v>113.8743738</v>
      </c>
      <c r="M54" s="78">
        <v>0</v>
      </c>
      <c r="N54" s="78">
        <v>3.5999999999999999E-3</v>
      </c>
      <c r="O54" s="78">
        <v>2.9999999999999997E-4</v>
      </c>
    </row>
    <row r="55" spans="2:15">
      <c r="B55" t="s">
        <v>1232</v>
      </c>
      <c r="C55" t="s">
        <v>1233</v>
      </c>
      <c r="D55" t="s">
        <v>100</v>
      </c>
      <c r="E55" t="s">
        <v>123</v>
      </c>
      <c r="F55" t="s">
        <v>682</v>
      </c>
      <c r="G55" t="s">
        <v>683</v>
      </c>
      <c r="H55" t="s">
        <v>102</v>
      </c>
      <c r="I55" s="77">
        <v>1458.64</v>
      </c>
      <c r="J55" s="77">
        <v>8861</v>
      </c>
      <c r="K55" s="77">
        <v>0</v>
      </c>
      <c r="L55" s="77">
        <v>129.2500904</v>
      </c>
      <c r="M55" s="78">
        <v>0</v>
      </c>
      <c r="N55" s="78">
        <v>4.1000000000000003E-3</v>
      </c>
      <c r="O55" s="78">
        <v>2.9999999999999997E-4</v>
      </c>
    </row>
    <row r="56" spans="2:15">
      <c r="B56" t="s">
        <v>1234</v>
      </c>
      <c r="C56" t="s">
        <v>1235</v>
      </c>
      <c r="D56" t="s">
        <v>100</v>
      </c>
      <c r="E56" t="s">
        <v>123</v>
      </c>
      <c r="F56" t="s">
        <v>1236</v>
      </c>
      <c r="G56" t="s">
        <v>683</v>
      </c>
      <c r="H56" t="s">
        <v>102</v>
      </c>
      <c r="I56" s="77">
        <v>6369.1</v>
      </c>
      <c r="J56" s="77">
        <v>794.8</v>
      </c>
      <c r="K56" s="77">
        <v>0</v>
      </c>
      <c r="L56" s="77">
        <v>50.621606800000002</v>
      </c>
      <c r="M56" s="78">
        <v>0</v>
      </c>
      <c r="N56" s="78">
        <v>1.6000000000000001E-3</v>
      </c>
      <c r="O56" s="78">
        <v>1E-4</v>
      </c>
    </row>
    <row r="57" spans="2:15">
      <c r="B57" t="s">
        <v>1237</v>
      </c>
      <c r="C57" t="s">
        <v>1238</v>
      </c>
      <c r="D57" t="s">
        <v>100</v>
      </c>
      <c r="E57" t="s">
        <v>123</v>
      </c>
      <c r="F57" t="s">
        <v>609</v>
      </c>
      <c r="G57" t="s">
        <v>610</v>
      </c>
      <c r="H57" t="s">
        <v>102</v>
      </c>
      <c r="I57" s="77">
        <v>125.26</v>
      </c>
      <c r="J57" s="77">
        <v>41100</v>
      </c>
      <c r="K57" s="77">
        <v>0</v>
      </c>
      <c r="L57" s="77">
        <v>51.481859999999998</v>
      </c>
      <c r="M57" s="78">
        <v>0</v>
      </c>
      <c r="N57" s="78">
        <v>1.6000000000000001E-3</v>
      </c>
      <c r="O57" s="78">
        <v>1E-4</v>
      </c>
    </row>
    <row r="58" spans="2:15">
      <c r="B58" t="s">
        <v>1239</v>
      </c>
      <c r="C58" t="s">
        <v>1240</v>
      </c>
      <c r="D58" t="s">
        <v>100</v>
      </c>
      <c r="E58" t="s">
        <v>123</v>
      </c>
      <c r="F58" t="s">
        <v>1241</v>
      </c>
      <c r="G58" t="s">
        <v>447</v>
      </c>
      <c r="H58" t="s">
        <v>102</v>
      </c>
      <c r="I58" s="77">
        <v>360.81</v>
      </c>
      <c r="J58" s="77">
        <v>8921</v>
      </c>
      <c r="K58" s="77">
        <v>0</v>
      </c>
      <c r="L58" s="77">
        <v>32.187860100000002</v>
      </c>
      <c r="M58" s="78">
        <v>0</v>
      </c>
      <c r="N58" s="78">
        <v>1E-3</v>
      </c>
      <c r="O58" s="78">
        <v>1E-4</v>
      </c>
    </row>
    <row r="59" spans="2:15">
      <c r="B59" t="s">
        <v>1242</v>
      </c>
      <c r="C59" t="s">
        <v>1243</v>
      </c>
      <c r="D59" t="s">
        <v>100</v>
      </c>
      <c r="E59" t="s">
        <v>123</v>
      </c>
      <c r="F59" t="s">
        <v>748</v>
      </c>
      <c r="G59" t="s">
        <v>447</v>
      </c>
      <c r="H59" t="s">
        <v>102</v>
      </c>
      <c r="I59" s="77">
        <v>1958.35</v>
      </c>
      <c r="J59" s="77">
        <v>5901</v>
      </c>
      <c r="K59" s="77">
        <v>0</v>
      </c>
      <c r="L59" s="77">
        <v>115.5622335</v>
      </c>
      <c r="M59" s="78">
        <v>0</v>
      </c>
      <c r="N59" s="78">
        <v>3.5999999999999999E-3</v>
      </c>
      <c r="O59" s="78">
        <v>2.9999999999999997E-4</v>
      </c>
    </row>
    <row r="60" spans="2:15">
      <c r="B60" t="s">
        <v>1244</v>
      </c>
      <c r="C60" t="s">
        <v>1245</v>
      </c>
      <c r="D60" t="s">
        <v>100</v>
      </c>
      <c r="E60" t="s">
        <v>123</v>
      </c>
      <c r="F60" t="s">
        <v>1246</v>
      </c>
      <c r="G60" t="s">
        <v>447</v>
      </c>
      <c r="H60" t="s">
        <v>102</v>
      </c>
      <c r="I60" s="77">
        <v>1794.16</v>
      </c>
      <c r="J60" s="77">
        <v>8890</v>
      </c>
      <c r="K60" s="77">
        <v>0</v>
      </c>
      <c r="L60" s="77">
        <v>159.50082399999999</v>
      </c>
      <c r="M60" s="78">
        <v>0</v>
      </c>
      <c r="N60" s="78">
        <v>5.0000000000000001E-3</v>
      </c>
      <c r="O60" s="78">
        <v>4.0000000000000002E-4</v>
      </c>
    </row>
    <row r="61" spans="2:15">
      <c r="B61" t="s">
        <v>1247</v>
      </c>
      <c r="C61" t="s">
        <v>1248</v>
      </c>
      <c r="D61" t="s">
        <v>100</v>
      </c>
      <c r="E61" t="s">
        <v>123</v>
      </c>
      <c r="F61" t="s">
        <v>1249</v>
      </c>
      <c r="G61" t="s">
        <v>565</v>
      </c>
      <c r="H61" t="s">
        <v>102</v>
      </c>
      <c r="I61" s="77">
        <v>3964.88</v>
      </c>
      <c r="J61" s="77">
        <v>887.7</v>
      </c>
      <c r="K61" s="77">
        <v>0</v>
      </c>
      <c r="L61" s="77">
        <v>35.196239759999997</v>
      </c>
      <c r="M61" s="78">
        <v>0</v>
      </c>
      <c r="N61" s="78">
        <v>1.1000000000000001E-3</v>
      </c>
      <c r="O61" s="78">
        <v>1E-4</v>
      </c>
    </row>
    <row r="62" spans="2:15">
      <c r="B62" t="s">
        <v>1250</v>
      </c>
      <c r="C62" t="s">
        <v>1251</v>
      </c>
      <c r="D62" t="s">
        <v>100</v>
      </c>
      <c r="E62" t="s">
        <v>123</v>
      </c>
      <c r="F62" t="s">
        <v>826</v>
      </c>
      <c r="G62" t="s">
        <v>565</v>
      </c>
      <c r="H62" t="s">
        <v>102</v>
      </c>
      <c r="I62" s="77">
        <v>9767.52</v>
      </c>
      <c r="J62" s="77">
        <v>1369</v>
      </c>
      <c r="K62" s="77">
        <v>0</v>
      </c>
      <c r="L62" s="77">
        <v>133.7173488</v>
      </c>
      <c r="M62" s="78">
        <v>0</v>
      </c>
      <c r="N62" s="78">
        <v>4.1999999999999997E-3</v>
      </c>
      <c r="O62" s="78">
        <v>2.9999999999999997E-4</v>
      </c>
    </row>
    <row r="63" spans="2:15">
      <c r="B63" t="s">
        <v>1252</v>
      </c>
      <c r="C63" t="s">
        <v>1253</v>
      </c>
      <c r="D63" t="s">
        <v>100</v>
      </c>
      <c r="E63" t="s">
        <v>123</v>
      </c>
      <c r="F63" t="s">
        <v>839</v>
      </c>
      <c r="G63" t="s">
        <v>565</v>
      </c>
      <c r="H63" t="s">
        <v>102</v>
      </c>
      <c r="I63" s="77">
        <v>894.61</v>
      </c>
      <c r="J63" s="77">
        <v>19810</v>
      </c>
      <c r="K63" s="77">
        <v>0</v>
      </c>
      <c r="L63" s="77">
        <v>177.222241</v>
      </c>
      <c r="M63" s="78">
        <v>1E-4</v>
      </c>
      <c r="N63" s="78">
        <v>5.5999999999999999E-3</v>
      </c>
      <c r="O63" s="78">
        <v>4.0000000000000002E-4</v>
      </c>
    </row>
    <row r="64" spans="2:15">
      <c r="B64" t="s">
        <v>1254</v>
      </c>
      <c r="C64" t="s">
        <v>1255</v>
      </c>
      <c r="D64" t="s">
        <v>100</v>
      </c>
      <c r="E64" t="s">
        <v>123</v>
      </c>
      <c r="F64" t="s">
        <v>1256</v>
      </c>
      <c r="G64" t="s">
        <v>565</v>
      </c>
      <c r="H64" t="s">
        <v>102</v>
      </c>
      <c r="I64" s="77">
        <v>527.1</v>
      </c>
      <c r="J64" s="77">
        <v>9978</v>
      </c>
      <c r="K64" s="77">
        <v>0</v>
      </c>
      <c r="L64" s="77">
        <v>52.594037999999998</v>
      </c>
      <c r="M64" s="78">
        <v>0</v>
      </c>
      <c r="N64" s="78">
        <v>1.6999999999999999E-3</v>
      </c>
      <c r="O64" s="78">
        <v>1E-4</v>
      </c>
    </row>
    <row r="65" spans="2:15">
      <c r="B65" t="s">
        <v>1257</v>
      </c>
      <c r="C65" t="s">
        <v>1258</v>
      </c>
      <c r="D65" t="s">
        <v>100</v>
      </c>
      <c r="E65" t="s">
        <v>123</v>
      </c>
      <c r="F65" t="s">
        <v>564</v>
      </c>
      <c r="G65" t="s">
        <v>565</v>
      </c>
      <c r="H65" t="s">
        <v>102</v>
      </c>
      <c r="I65" s="77">
        <v>690.54</v>
      </c>
      <c r="J65" s="77">
        <v>24790</v>
      </c>
      <c r="K65" s="77">
        <v>0</v>
      </c>
      <c r="L65" s="77">
        <v>171.184866</v>
      </c>
      <c r="M65" s="78">
        <v>0</v>
      </c>
      <c r="N65" s="78">
        <v>5.4000000000000003E-3</v>
      </c>
      <c r="O65" s="78">
        <v>4.0000000000000002E-4</v>
      </c>
    </row>
    <row r="66" spans="2:15">
      <c r="B66" t="s">
        <v>1259</v>
      </c>
      <c r="C66" t="s">
        <v>1260</v>
      </c>
      <c r="D66" t="s">
        <v>100</v>
      </c>
      <c r="E66" t="s">
        <v>123</v>
      </c>
      <c r="F66" t="s">
        <v>1261</v>
      </c>
      <c r="G66" t="s">
        <v>565</v>
      </c>
      <c r="H66" t="s">
        <v>102</v>
      </c>
      <c r="I66" s="77">
        <v>10647.01</v>
      </c>
      <c r="J66" s="77">
        <v>950.7</v>
      </c>
      <c r="K66" s="77">
        <v>0</v>
      </c>
      <c r="L66" s="77">
        <v>101.22112407</v>
      </c>
      <c r="M66" s="78">
        <v>0</v>
      </c>
      <c r="N66" s="78">
        <v>3.2000000000000002E-3</v>
      </c>
      <c r="O66" s="78">
        <v>2.0000000000000001E-4</v>
      </c>
    </row>
    <row r="67" spans="2:15">
      <c r="B67" t="s">
        <v>1262</v>
      </c>
      <c r="C67" t="s">
        <v>1263</v>
      </c>
      <c r="D67" t="s">
        <v>100</v>
      </c>
      <c r="E67" t="s">
        <v>123</v>
      </c>
      <c r="F67" t="s">
        <v>1264</v>
      </c>
      <c r="G67" t="s">
        <v>565</v>
      </c>
      <c r="H67" t="s">
        <v>102</v>
      </c>
      <c r="I67" s="77">
        <v>606.32000000000005</v>
      </c>
      <c r="J67" s="77">
        <v>8450</v>
      </c>
      <c r="K67" s="77">
        <v>0</v>
      </c>
      <c r="L67" s="77">
        <v>51.23404</v>
      </c>
      <c r="M67" s="78">
        <v>0</v>
      </c>
      <c r="N67" s="78">
        <v>1.6000000000000001E-3</v>
      </c>
      <c r="O67" s="78">
        <v>1E-4</v>
      </c>
    </row>
    <row r="68" spans="2:15">
      <c r="B68" t="s">
        <v>1265</v>
      </c>
      <c r="C68" t="s">
        <v>1266</v>
      </c>
      <c r="D68" t="s">
        <v>100</v>
      </c>
      <c r="E68" t="s">
        <v>123</v>
      </c>
      <c r="F68" t="s">
        <v>863</v>
      </c>
      <c r="G68" t="s">
        <v>565</v>
      </c>
      <c r="H68" t="s">
        <v>102</v>
      </c>
      <c r="I68" s="77">
        <v>436.89</v>
      </c>
      <c r="J68" s="77">
        <v>3816</v>
      </c>
      <c r="K68" s="77">
        <v>0</v>
      </c>
      <c r="L68" s="77">
        <v>16.6717224</v>
      </c>
      <c r="M68" s="78">
        <v>0</v>
      </c>
      <c r="N68" s="78">
        <v>5.0000000000000001E-4</v>
      </c>
      <c r="O68" s="78">
        <v>0</v>
      </c>
    </row>
    <row r="69" spans="2:15">
      <c r="B69" t="s">
        <v>1267</v>
      </c>
      <c r="C69" t="s">
        <v>1268</v>
      </c>
      <c r="D69" t="s">
        <v>100</v>
      </c>
      <c r="E69" t="s">
        <v>123</v>
      </c>
      <c r="F69" t="s">
        <v>854</v>
      </c>
      <c r="G69" t="s">
        <v>565</v>
      </c>
      <c r="H69" t="s">
        <v>102</v>
      </c>
      <c r="I69" s="77">
        <v>2513.6799999999998</v>
      </c>
      <c r="J69" s="77">
        <v>2810.000172</v>
      </c>
      <c r="K69" s="77">
        <v>0</v>
      </c>
      <c r="L69" s="77">
        <v>70.634412323529602</v>
      </c>
      <c r="M69" s="78">
        <v>0</v>
      </c>
      <c r="N69" s="78">
        <v>2.2000000000000001E-3</v>
      </c>
      <c r="O69" s="78">
        <v>2.0000000000000001E-4</v>
      </c>
    </row>
    <row r="70" spans="2:15">
      <c r="B70" t="s">
        <v>1269</v>
      </c>
      <c r="C70" t="s">
        <v>1270</v>
      </c>
      <c r="D70" t="s">
        <v>100</v>
      </c>
      <c r="E70" t="s">
        <v>123</v>
      </c>
      <c r="F70" t="s">
        <v>1271</v>
      </c>
      <c r="G70" t="s">
        <v>317</v>
      </c>
      <c r="H70" t="s">
        <v>102</v>
      </c>
      <c r="I70" s="77">
        <v>42.55</v>
      </c>
      <c r="J70" s="77">
        <v>17300</v>
      </c>
      <c r="K70" s="77">
        <v>0</v>
      </c>
      <c r="L70" s="77">
        <v>7.3611500000000003</v>
      </c>
      <c r="M70" s="78">
        <v>0</v>
      </c>
      <c r="N70" s="78">
        <v>2.0000000000000001E-4</v>
      </c>
      <c r="O70" s="78">
        <v>0</v>
      </c>
    </row>
    <row r="71" spans="2:15">
      <c r="B71" t="s">
        <v>1272</v>
      </c>
      <c r="C71" t="s">
        <v>1273</v>
      </c>
      <c r="D71" t="s">
        <v>100</v>
      </c>
      <c r="E71" t="s">
        <v>123</v>
      </c>
      <c r="F71" t="s">
        <v>1274</v>
      </c>
      <c r="G71" t="s">
        <v>112</v>
      </c>
      <c r="H71" t="s">
        <v>102</v>
      </c>
      <c r="I71" s="77">
        <v>674.78</v>
      </c>
      <c r="J71" s="77">
        <v>12130</v>
      </c>
      <c r="K71" s="77">
        <v>0</v>
      </c>
      <c r="L71" s="77">
        <v>81.850814</v>
      </c>
      <c r="M71" s="78">
        <v>0</v>
      </c>
      <c r="N71" s="78">
        <v>2.5999999999999999E-3</v>
      </c>
      <c r="O71" s="78">
        <v>2.0000000000000001E-4</v>
      </c>
    </row>
    <row r="72" spans="2:15">
      <c r="B72" t="s">
        <v>1275</v>
      </c>
      <c r="C72" t="s">
        <v>1276</v>
      </c>
      <c r="D72" t="s">
        <v>100</v>
      </c>
      <c r="E72" t="s">
        <v>123</v>
      </c>
      <c r="F72" t="s">
        <v>558</v>
      </c>
      <c r="G72" t="s">
        <v>112</v>
      </c>
      <c r="H72" t="s">
        <v>102</v>
      </c>
      <c r="I72" s="77">
        <v>111157.99</v>
      </c>
      <c r="J72" s="77">
        <v>58.3</v>
      </c>
      <c r="K72" s="77">
        <v>0</v>
      </c>
      <c r="L72" s="77">
        <v>64.805108169999997</v>
      </c>
      <c r="M72" s="78">
        <v>1E-4</v>
      </c>
      <c r="N72" s="78">
        <v>2E-3</v>
      </c>
      <c r="O72" s="78">
        <v>1E-4</v>
      </c>
    </row>
    <row r="73" spans="2:15">
      <c r="B73" t="s">
        <v>1277</v>
      </c>
      <c r="C73" t="s">
        <v>1278</v>
      </c>
      <c r="D73" t="s">
        <v>100</v>
      </c>
      <c r="E73" t="s">
        <v>123</v>
      </c>
      <c r="F73" t="s">
        <v>1279</v>
      </c>
      <c r="G73" t="s">
        <v>112</v>
      </c>
      <c r="H73" t="s">
        <v>102</v>
      </c>
      <c r="I73" s="77">
        <v>478.99</v>
      </c>
      <c r="J73" s="77">
        <v>42230</v>
      </c>
      <c r="K73" s="77">
        <v>0</v>
      </c>
      <c r="L73" s="77">
        <v>202.277477</v>
      </c>
      <c r="M73" s="78">
        <v>1E-4</v>
      </c>
      <c r="N73" s="78">
        <v>6.4000000000000003E-3</v>
      </c>
      <c r="O73" s="78">
        <v>5.0000000000000001E-4</v>
      </c>
    </row>
    <row r="74" spans="2:15">
      <c r="B74" t="s">
        <v>1280</v>
      </c>
      <c r="C74" t="s">
        <v>1281</v>
      </c>
      <c r="D74" t="s">
        <v>100</v>
      </c>
      <c r="E74" t="s">
        <v>123</v>
      </c>
      <c r="F74" t="s">
        <v>707</v>
      </c>
      <c r="G74" t="s">
        <v>708</v>
      </c>
      <c r="H74" t="s">
        <v>102</v>
      </c>
      <c r="I74" s="77">
        <v>246275.67</v>
      </c>
      <c r="J74" s="77">
        <v>165.6</v>
      </c>
      <c r="K74" s="77">
        <v>0</v>
      </c>
      <c r="L74" s="77">
        <v>407.83250951999997</v>
      </c>
      <c r="M74" s="78">
        <v>1E-4</v>
      </c>
      <c r="N74" s="78">
        <v>1.29E-2</v>
      </c>
      <c r="O74" s="78">
        <v>8.9999999999999998E-4</v>
      </c>
    </row>
    <row r="75" spans="2:15">
      <c r="B75" t="s">
        <v>1282</v>
      </c>
      <c r="C75" t="s">
        <v>1283</v>
      </c>
      <c r="D75" t="s">
        <v>100</v>
      </c>
      <c r="E75" t="s">
        <v>123</v>
      </c>
      <c r="F75" t="s">
        <v>1284</v>
      </c>
      <c r="G75" t="s">
        <v>708</v>
      </c>
      <c r="H75" t="s">
        <v>102</v>
      </c>
      <c r="I75" s="77">
        <v>2124.75</v>
      </c>
      <c r="J75" s="77">
        <v>2923</v>
      </c>
      <c r="K75" s="77">
        <v>0</v>
      </c>
      <c r="L75" s="77">
        <v>62.1064425</v>
      </c>
      <c r="M75" s="78">
        <v>0</v>
      </c>
      <c r="N75" s="78">
        <v>2E-3</v>
      </c>
      <c r="O75" s="78">
        <v>1E-4</v>
      </c>
    </row>
    <row r="76" spans="2:15">
      <c r="B76" t="s">
        <v>1285</v>
      </c>
      <c r="C76" t="s">
        <v>1286</v>
      </c>
      <c r="D76" t="s">
        <v>100</v>
      </c>
      <c r="E76" t="s">
        <v>123</v>
      </c>
      <c r="F76" t="s">
        <v>1287</v>
      </c>
      <c r="G76" t="s">
        <v>708</v>
      </c>
      <c r="H76" t="s">
        <v>102</v>
      </c>
      <c r="I76" s="77">
        <v>4561.2299999999996</v>
      </c>
      <c r="J76" s="77">
        <v>2185</v>
      </c>
      <c r="K76" s="77">
        <v>0</v>
      </c>
      <c r="L76" s="77">
        <v>99.662875499999998</v>
      </c>
      <c r="M76" s="78">
        <v>0</v>
      </c>
      <c r="N76" s="78">
        <v>3.0999999999999999E-3</v>
      </c>
      <c r="O76" s="78">
        <v>2.0000000000000001E-4</v>
      </c>
    </row>
    <row r="77" spans="2:15">
      <c r="B77" t="s">
        <v>1288</v>
      </c>
      <c r="C77" t="s">
        <v>1289</v>
      </c>
      <c r="D77" t="s">
        <v>100</v>
      </c>
      <c r="E77" t="s">
        <v>123</v>
      </c>
      <c r="F77" t="s">
        <v>1290</v>
      </c>
      <c r="G77" t="s">
        <v>708</v>
      </c>
      <c r="H77" t="s">
        <v>102</v>
      </c>
      <c r="I77" s="77">
        <v>28271.24</v>
      </c>
      <c r="J77" s="77">
        <v>317.89999999999998</v>
      </c>
      <c r="K77" s="77">
        <v>0</v>
      </c>
      <c r="L77" s="77">
        <v>89.874271960000002</v>
      </c>
      <c r="M77" s="78">
        <v>0</v>
      </c>
      <c r="N77" s="78">
        <v>2.8E-3</v>
      </c>
      <c r="O77" s="78">
        <v>2.0000000000000001E-4</v>
      </c>
    </row>
    <row r="78" spans="2:15">
      <c r="B78" t="s">
        <v>1291</v>
      </c>
      <c r="C78" t="s">
        <v>1292</v>
      </c>
      <c r="D78" t="s">
        <v>100</v>
      </c>
      <c r="E78" t="s">
        <v>123</v>
      </c>
      <c r="F78" t="s">
        <v>1293</v>
      </c>
      <c r="G78" t="s">
        <v>489</v>
      </c>
      <c r="H78" t="s">
        <v>102</v>
      </c>
      <c r="I78" s="77">
        <v>372.71</v>
      </c>
      <c r="J78" s="77">
        <v>15780</v>
      </c>
      <c r="K78" s="77">
        <v>0</v>
      </c>
      <c r="L78" s="77">
        <v>58.813637999999997</v>
      </c>
      <c r="M78" s="78">
        <v>0</v>
      </c>
      <c r="N78" s="78">
        <v>1.9E-3</v>
      </c>
      <c r="O78" s="78">
        <v>1E-4</v>
      </c>
    </row>
    <row r="79" spans="2:15">
      <c r="B79" t="s">
        <v>1294</v>
      </c>
      <c r="C79" t="s">
        <v>1295</v>
      </c>
      <c r="D79" t="s">
        <v>100</v>
      </c>
      <c r="E79" t="s">
        <v>123</v>
      </c>
      <c r="F79" t="s">
        <v>1296</v>
      </c>
      <c r="G79" t="s">
        <v>1185</v>
      </c>
      <c r="H79" t="s">
        <v>102</v>
      </c>
      <c r="I79" s="77">
        <v>681.34</v>
      </c>
      <c r="J79" s="77">
        <v>23500</v>
      </c>
      <c r="K79" s="77">
        <v>0</v>
      </c>
      <c r="L79" s="77">
        <v>160.11490000000001</v>
      </c>
      <c r="M79" s="78">
        <v>0</v>
      </c>
      <c r="N79" s="78">
        <v>5.1000000000000004E-3</v>
      </c>
      <c r="O79" s="78">
        <v>4.0000000000000002E-4</v>
      </c>
    </row>
    <row r="80" spans="2:15">
      <c r="B80" t="s">
        <v>1297</v>
      </c>
      <c r="C80" t="s">
        <v>1298</v>
      </c>
      <c r="D80" t="s">
        <v>100</v>
      </c>
      <c r="E80" t="s">
        <v>123</v>
      </c>
      <c r="F80" t="s">
        <v>1299</v>
      </c>
      <c r="G80" t="s">
        <v>1192</v>
      </c>
      <c r="H80" t="s">
        <v>102</v>
      </c>
      <c r="I80" s="77">
        <v>3836.83</v>
      </c>
      <c r="J80" s="77">
        <v>864</v>
      </c>
      <c r="K80" s="77">
        <v>0</v>
      </c>
      <c r="L80" s="77">
        <v>33.150211200000001</v>
      </c>
      <c r="M80" s="78">
        <v>0</v>
      </c>
      <c r="N80" s="78">
        <v>1E-3</v>
      </c>
      <c r="O80" s="78">
        <v>1E-4</v>
      </c>
    </row>
    <row r="81" spans="2:15">
      <c r="B81" t="s">
        <v>1300</v>
      </c>
      <c r="C81" t="s">
        <v>1301</v>
      </c>
      <c r="D81" t="s">
        <v>100</v>
      </c>
      <c r="E81" t="s">
        <v>123</v>
      </c>
      <c r="F81" t="s">
        <v>658</v>
      </c>
      <c r="G81" t="s">
        <v>659</v>
      </c>
      <c r="H81" t="s">
        <v>102</v>
      </c>
      <c r="I81" s="77">
        <v>1115.46</v>
      </c>
      <c r="J81" s="77">
        <v>38400</v>
      </c>
      <c r="K81" s="77">
        <v>0</v>
      </c>
      <c r="L81" s="77">
        <v>428.33663999999999</v>
      </c>
      <c r="M81" s="78">
        <v>1E-4</v>
      </c>
      <c r="N81" s="78">
        <v>1.35E-2</v>
      </c>
      <c r="O81" s="78">
        <v>1E-3</v>
      </c>
    </row>
    <row r="82" spans="2:15">
      <c r="B82" t="s">
        <v>1302</v>
      </c>
      <c r="C82" t="s">
        <v>1303</v>
      </c>
      <c r="D82" t="s">
        <v>100</v>
      </c>
      <c r="E82" t="s">
        <v>123</v>
      </c>
      <c r="F82" t="s">
        <v>1304</v>
      </c>
      <c r="G82" t="s">
        <v>767</v>
      </c>
      <c r="H82" t="s">
        <v>102</v>
      </c>
      <c r="I82" s="77">
        <v>272.39</v>
      </c>
      <c r="J82" s="77">
        <v>3186</v>
      </c>
      <c r="K82" s="77">
        <v>0</v>
      </c>
      <c r="L82" s="77">
        <v>8.6783453999999995</v>
      </c>
      <c r="M82" s="78">
        <v>0</v>
      </c>
      <c r="N82" s="78">
        <v>2.9999999999999997E-4</v>
      </c>
      <c r="O82" s="78">
        <v>0</v>
      </c>
    </row>
    <row r="83" spans="2:15">
      <c r="B83" t="s">
        <v>1305</v>
      </c>
      <c r="C83" t="s">
        <v>1306</v>
      </c>
      <c r="D83" t="s">
        <v>100</v>
      </c>
      <c r="E83" t="s">
        <v>123</v>
      </c>
      <c r="F83" t="s">
        <v>1307</v>
      </c>
      <c r="G83" t="s">
        <v>767</v>
      </c>
      <c r="H83" t="s">
        <v>102</v>
      </c>
      <c r="I83" s="77">
        <v>625.64</v>
      </c>
      <c r="J83" s="77">
        <v>11980</v>
      </c>
      <c r="K83" s="77">
        <v>0</v>
      </c>
      <c r="L83" s="77">
        <v>74.951672000000002</v>
      </c>
      <c r="M83" s="78">
        <v>1E-4</v>
      </c>
      <c r="N83" s="78">
        <v>2.3999999999999998E-3</v>
      </c>
      <c r="O83" s="78">
        <v>2.0000000000000001E-4</v>
      </c>
    </row>
    <row r="84" spans="2:15">
      <c r="B84" t="s">
        <v>1308</v>
      </c>
      <c r="C84" t="s">
        <v>1309</v>
      </c>
      <c r="D84" t="s">
        <v>100</v>
      </c>
      <c r="E84" t="s">
        <v>123</v>
      </c>
      <c r="F84" t="s">
        <v>1310</v>
      </c>
      <c r="G84" t="s">
        <v>767</v>
      </c>
      <c r="H84" t="s">
        <v>102</v>
      </c>
      <c r="I84" s="77">
        <v>315.45</v>
      </c>
      <c r="J84" s="77">
        <v>26950</v>
      </c>
      <c r="K84" s="77">
        <v>0</v>
      </c>
      <c r="L84" s="77">
        <v>85.013774999999995</v>
      </c>
      <c r="M84" s="78">
        <v>0</v>
      </c>
      <c r="N84" s="78">
        <v>2.7000000000000001E-3</v>
      </c>
      <c r="O84" s="78">
        <v>2.0000000000000001E-4</v>
      </c>
    </row>
    <row r="85" spans="2:15">
      <c r="B85" t="s">
        <v>1311</v>
      </c>
      <c r="C85" t="s">
        <v>1312</v>
      </c>
      <c r="D85" t="s">
        <v>100</v>
      </c>
      <c r="E85" t="s">
        <v>123</v>
      </c>
      <c r="F85" t="s">
        <v>1313</v>
      </c>
      <c r="G85" t="s">
        <v>819</v>
      </c>
      <c r="H85" t="s">
        <v>102</v>
      </c>
      <c r="I85" s="77">
        <v>9444.61</v>
      </c>
      <c r="J85" s="77">
        <v>1178</v>
      </c>
      <c r="K85" s="77">
        <v>0</v>
      </c>
      <c r="L85" s="77">
        <v>111.2575058</v>
      </c>
      <c r="M85" s="78">
        <v>1E-4</v>
      </c>
      <c r="N85" s="78">
        <v>3.5000000000000001E-3</v>
      </c>
      <c r="O85" s="78">
        <v>2.9999999999999997E-4</v>
      </c>
    </row>
    <row r="86" spans="2:15">
      <c r="B86" t="s">
        <v>1314</v>
      </c>
      <c r="C86" t="s">
        <v>1315</v>
      </c>
      <c r="D86" t="s">
        <v>100</v>
      </c>
      <c r="E86" t="s">
        <v>123</v>
      </c>
      <c r="F86" t="s">
        <v>1316</v>
      </c>
      <c r="G86" t="s">
        <v>627</v>
      </c>
      <c r="H86" t="s">
        <v>102</v>
      </c>
      <c r="I86" s="77">
        <v>716.07</v>
      </c>
      <c r="J86" s="77">
        <v>3661</v>
      </c>
      <c r="K86" s="77">
        <v>0</v>
      </c>
      <c r="L86" s="77">
        <v>26.215322700000002</v>
      </c>
      <c r="M86" s="78">
        <v>0</v>
      </c>
      <c r="N86" s="78">
        <v>8.0000000000000004E-4</v>
      </c>
      <c r="O86" s="78">
        <v>1E-4</v>
      </c>
    </row>
    <row r="87" spans="2:15">
      <c r="B87" t="s">
        <v>1317</v>
      </c>
      <c r="C87" t="s">
        <v>1318</v>
      </c>
      <c r="D87" t="s">
        <v>100</v>
      </c>
      <c r="E87" t="s">
        <v>123</v>
      </c>
      <c r="F87" t="s">
        <v>1319</v>
      </c>
      <c r="G87" t="s">
        <v>627</v>
      </c>
      <c r="H87" t="s">
        <v>102</v>
      </c>
      <c r="I87" s="77">
        <v>127.17</v>
      </c>
      <c r="J87" s="77">
        <v>5580</v>
      </c>
      <c r="K87" s="77">
        <v>0</v>
      </c>
      <c r="L87" s="77">
        <v>7.0960859999999997</v>
      </c>
      <c r="M87" s="78">
        <v>0</v>
      </c>
      <c r="N87" s="78">
        <v>2.0000000000000001E-4</v>
      </c>
      <c r="O87" s="78">
        <v>0</v>
      </c>
    </row>
    <row r="88" spans="2:15">
      <c r="B88" t="s">
        <v>1320</v>
      </c>
      <c r="C88" t="s">
        <v>1321</v>
      </c>
      <c r="D88" t="s">
        <v>100</v>
      </c>
      <c r="E88" t="s">
        <v>123</v>
      </c>
      <c r="F88" t="s">
        <v>645</v>
      </c>
      <c r="G88" t="s">
        <v>627</v>
      </c>
      <c r="H88" t="s">
        <v>102</v>
      </c>
      <c r="I88" s="77">
        <v>8898.4</v>
      </c>
      <c r="J88" s="77">
        <v>1167</v>
      </c>
      <c r="K88" s="77">
        <v>0</v>
      </c>
      <c r="L88" s="77">
        <v>103.844328</v>
      </c>
      <c r="M88" s="78">
        <v>0</v>
      </c>
      <c r="N88" s="78">
        <v>3.3E-3</v>
      </c>
      <c r="O88" s="78">
        <v>2.0000000000000001E-4</v>
      </c>
    </row>
    <row r="89" spans="2:15">
      <c r="B89" t="s">
        <v>1322</v>
      </c>
      <c r="C89" t="s">
        <v>1323</v>
      </c>
      <c r="D89" t="s">
        <v>100</v>
      </c>
      <c r="E89" t="s">
        <v>123</v>
      </c>
      <c r="F89" t="s">
        <v>1324</v>
      </c>
      <c r="G89" t="s">
        <v>627</v>
      </c>
      <c r="H89" t="s">
        <v>102</v>
      </c>
      <c r="I89" s="77">
        <v>1275.01</v>
      </c>
      <c r="J89" s="77">
        <v>4892</v>
      </c>
      <c r="K89" s="77">
        <v>0</v>
      </c>
      <c r="L89" s="77">
        <v>62.373489200000002</v>
      </c>
      <c r="M89" s="78">
        <v>0</v>
      </c>
      <c r="N89" s="78">
        <v>2E-3</v>
      </c>
      <c r="O89" s="78">
        <v>1E-4</v>
      </c>
    </row>
    <row r="90" spans="2:15">
      <c r="B90" t="s">
        <v>1325</v>
      </c>
      <c r="C90" t="s">
        <v>1326</v>
      </c>
      <c r="D90" t="s">
        <v>100</v>
      </c>
      <c r="E90" t="s">
        <v>123</v>
      </c>
      <c r="F90" t="s">
        <v>648</v>
      </c>
      <c r="G90" t="s">
        <v>332</v>
      </c>
      <c r="H90" t="s">
        <v>102</v>
      </c>
      <c r="I90" s="77">
        <v>766.52</v>
      </c>
      <c r="J90" s="77">
        <v>3380</v>
      </c>
      <c r="K90" s="77">
        <v>0</v>
      </c>
      <c r="L90" s="77">
        <v>25.908376000000001</v>
      </c>
      <c r="M90" s="78">
        <v>0</v>
      </c>
      <c r="N90" s="78">
        <v>8.0000000000000004E-4</v>
      </c>
      <c r="O90" s="78">
        <v>1E-4</v>
      </c>
    </row>
    <row r="91" spans="2:15">
      <c r="B91" t="s">
        <v>1327</v>
      </c>
      <c r="C91" t="s">
        <v>1328</v>
      </c>
      <c r="D91" t="s">
        <v>100</v>
      </c>
      <c r="E91" t="s">
        <v>123</v>
      </c>
      <c r="F91" t="s">
        <v>450</v>
      </c>
      <c r="G91" t="s">
        <v>332</v>
      </c>
      <c r="H91" t="s">
        <v>102</v>
      </c>
      <c r="I91" s="77">
        <v>154.77000000000001</v>
      </c>
      <c r="J91" s="77">
        <v>71190</v>
      </c>
      <c r="K91" s="77">
        <v>0</v>
      </c>
      <c r="L91" s="77">
        <v>110.180763</v>
      </c>
      <c r="M91" s="78">
        <v>0</v>
      </c>
      <c r="N91" s="78">
        <v>3.5000000000000001E-3</v>
      </c>
      <c r="O91" s="78">
        <v>2.9999999999999997E-4</v>
      </c>
    </row>
    <row r="92" spans="2:15">
      <c r="B92" t="s">
        <v>1329</v>
      </c>
      <c r="C92" t="s">
        <v>1330</v>
      </c>
      <c r="D92" t="s">
        <v>100</v>
      </c>
      <c r="E92" t="s">
        <v>123</v>
      </c>
      <c r="F92" t="s">
        <v>1331</v>
      </c>
      <c r="G92" t="s">
        <v>332</v>
      </c>
      <c r="H92" t="s">
        <v>102</v>
      </c>
      <c r="I92" s="77">
        <v>3918.79</v>
      </c>
      <c r="J92" s="77">
        <v>858.7</v>
      </c>
      <c r="K92" s="77">
        <v>0</v>
      </c>
      <c r="L92" s="77">
        <v>33.650649729999998</v>
      </c>
      <c r="M92" s="78">
        <v>0</v>
      </c>
      <c r="N92" s="78">
        <v>1.1000000000000001E-3</v>
      </c>
      <c r="O92" s="78">
        <v>1E-4</v>
      </c>
    </row>
    <row r="93" spans="2:15">
      <c r="B93" t="s">
        <v>1332</v>
      </c>
      <c r="C93" t="s">
        <v>1333</v>
      </c>
      <c r="D93" t="s">
        <v>100</v>
      </c>
      <c r="E93" t="s">
        <v>123</v>
      </c>
      <c r="F93" t="s">
        <v>480</v>
      </c>
      <c r="G93" t="s">
        <v>332</v>
      </c>
      <c r="H93" t="s">
        <v>102</v>
      </c>
      <c r="I93" s="77">
        <v>1926.32</v>
      </c>
      <c r="J93" s="77">
        <v>6819</v>
      </c>
      <c r="K93" s="77">
        <v>0</v>
      </c>
      <c r="L93" s="77">
        <v>131.35576080000001</v>
      </c>
      <c r="M93" s="78">
        <v>1E-4</v>
      </c>
      <c r="N93" s="78">
        <v>4.1000000000000003E-3</v>
      </c>
      <c r="O93" s="78">
        <v>2.9999999999999997E-4</v>
      </c>
    </row>
    <row r="94" spans="2:15">
      <c r="B94" t="s">
        <v>1334</v>
      </c>
      <c r="C94" t="s">
        <v>1335</v>
      </c>
      <c r="D94" t="s">
        <v>100</v>
      </c>
      <c r="E94" t="s">
        <v>123</v>
      </c>
      <c r="F94" t="s">
        <v>619</v>
      </c>
      <c r="G94" t="s">
        <v>332</v>
      </c>
      <c r="H94" t="s">
        <v>102</v>
      </c>
      <c r="I94" s="77">
        <v>61207.47</v>
      </c>
      <c r="J94" s="77">
        <v>156.1</v>
      </c>
      <c r="K94" s="77">
        <v>0</v>
      </c>
      <c r="L94" s="77">
        <v>95.544860670000006</v>
      </c>
      <c r="M94" s="78">
        <v>1E-4</v>
      </c>
      <c r="N94" s="78">
        <v>3.0000000000000001E-3</v>
      </c>
      <c r="O94" s="78">
        <v>2.0000000000000001E-4</v>
      </c>
    </row>
    <row r="95" spans="2:15">
      <c r="B95" t="s">
        <v>1336</v>
      </c>
      <c r="C95" t="s">
        <v>1337</v>
      </c>
      <c r="D95" t="s">
        <v>100</v>
      </c>
      <c r="E95" t="s">
        <v>123</v>
      </c>
      <c r="F95" t="s">
        <v>413</v>
      </c>
      <c r="G95" t="s">
        <v>332</v>
      </c>
      <c r="H95" t="s">
        <v>102</v>
      </c>
      <c r="I95" s="77">
        <v>773.56</v>
      </c>
      <c r="J95" s="77">
        <v>21760</v>
      </c>
      <c r="K95" s="77">
        <v>0</v>
      </c>
      <c r="L95" s="77">
        <v>168.32665600000001</v>
      </c>
      <c r="M95" s="78">
        <v>1E-4</v>
      </c>
      <c r="N95" s="78">
        <v>5.3E-3</v>
      </c>
      <c r="O95" s="78">
        <v>4.0000000000000002E-4</v>
      </c>
    </row>
    <row r="96" spans="2:15">
      <c r="B96" t="s">
        <v>1338</v>
      </c>
      <c r="C96" t="s">
        <v>1339</v>
      </c>
      <c r="D96" t="s">
        <v>100</v>
      </c>
      <c r="E96" t="s">
        <v>123</v>
      </c>
      <c r="F96" t="s">
        <v>416</v>
      </c>
      <c r="G96" t="s">
        <v>332</v>
      </c>
      <c r="H96" t="s">
        <v>102</v>
      </c>
      <c r="I96" s="77">
        <v>11104.24</v>
      </c>
      <c r="J96" s="77">
        <v>1555</v>
      </c>
      <c r="K96" s="77">
        <v>0</v>
      </c>
      <c r="L96" s="77">
        <v>172.67093199999999</v>
      </c>
      <c r="M96" s="78">
        <v>1E-4</v>
      </c>
      <c r="N96" s="78">
        <v>5.4999999999999997E-3</v>
      </c>
      <c r="O96" s="78">
        <v>4.0000000000000002E-4</v>
      </c>
    </row>
    <row r="97" spans="2:15">
      <c r="B97" t="s">
        <v>1340</v>
      </c>
      <c r="C97" t="s">
        <v>1341</v>
      </c>
      <c r="D97" t="s">
        <v>100</v>
      </c>
      <c r="E97" t="s">
        <v>123</v>
      </c>
      <c r="F97" t="s">
        <v>1342</v>
      </c>
      <c r="G97" t="s">
        <v>125</v>
      </c>
      <c r="H97" t="s">
        <v>102</v>
      </c>
      <c r="I97" s="77">
        <v>2916.64</v>
      </c>
      <c r="J97" s="77">
        <v>2246</v>
      </c>
      <c r="K97" s="77">
        <v>0</v>
      </c>
      <c r="L97" s="77">
        <v>65.507734400000004</v>
      </c>
      <c r="M97" s="78">
        <v>0</v>
      </c>
      <c r="N97" s="78">
        <v>2.0999999999999999E-3</v>
      </c>
      <c r="O97" s="78">
        <v>2.0000000000000001E-4</v>
      </c>
    </row>
    <row r="98" spans="2:15">
      <c r="B98" t="s">
        <v>1343</v>
      </c>
      <c r="C98" t="s">
        <v>1344</v>
      </c>
      <c r="D98" t="s">
        <v>100</v>
      </c>
      <c r="E98" t="s">
        <v>123</v>
      </c>
      <c r="F98" t="s">
        <v>1345</v>
      </c>
      <c r="G98" t="s">
        <v>1346</v>
      </c>
      <c r="H98" t="s">
        <v>102</v>
      </c>
      <c r="I98" s="77">
        <v>4467.17</v>
      </c>
      <c r="J98" s="77">
        <v>4003</v>
      </c>
      <c r="K98" s="77">
        <v>0</v>
      </c>
      <c r="L98" s="77">
        <v>178.8208151</v>
      </c>
      <c r="M98" s="78">
        <v>0</v>
      </c>
      <c r="N98" s="78">
        <v>5.5999999999999999E-3</v>
      </c>
      <c r="O98" s="78">
        <v>4.0000000000000002E-4</v>
      </c>
    </row>
    <row r="99" spans="2:15">
      <c r="B99" t="s">
        <v>1347</v>
      </c>
      <c r="C99" t="s">
        <v>1348</v>
      </c>
      <c r="D99" t="s">
        <v>100</v>
      </c>
      <c r="E99" t="s">
        <v>123</v>
      </c>
      <c r="F99" t="s">
        <v>1349</v>
      </c>
      <c r="G99" t="s">
        <v>712</v>
      </c>
      <c r="H99" t="s">
        <v>102</v>
      </c>
      <c r="I99" s="77">
        <v>868.06</v>
      </c>
      <c r="J99" s="77">
        <v>8131</v>
      </c>
      <c r="K99" s="77">
        <v>0</v>
      </c>
      <c r="L99" s="77">
        <v>70.581958599999993</v>
      </c>
      <c r="M99" s="78">
        <v>0</v>
      </c>
      <c r="N99" s="78">
        <v>2.2000000000000001E-3</v>
      </c>
      <c r="O99" s="78">
        <v>2.0000000000000001E-4</v>
      </c>
    </row>
    <row r="100" spans="2:15">
      <c r="B100" t="s">
        <v>1350</v>
      </c>
      <c r="C100" t="s">
        <v>1351</v>
      </c>
      <c r="D100" t="s">
        <v>100</v>
      </c>
      <c r="E100" t="s">
        <v>123</v>
      </c>
      <c r="F100" t="s">
        <v>1352</v>
      </c>
      <c r="G100" t="s">
        <v>712</v>
      </c>
      <c r="H100" t="s">
        <v>102</v>
      </c>
      <c r="I100" s="77">
        <v>718.9</v>
      </c>
      <c r="J100" s="77">
        <v>15550</v>
      </c>
      <c r="K100" s="77">
        <v>0</v>
      </c>
      <c r="L100" s="77">
        <v>111.78895</v>
      </c>
      <c r="M100" s="78">
        <v>0</v>
      </c>
      <c r="N100" s="78">
        <v>3.5000000000000001E-3</v>
      </c>
      <c r="O100" s="78">
        <v>2.9999999999999997E-4</v>
      </c>
    </row>
    <row r="101" spans="2:15">
      <c r="B101" t="s">
        <v>1353</v>
      </c>
      <c r="C101" t="s">
        <v>1354</v>
      </c>
      <c r="D101" t="s">
        <v>100</v>
      </c>
      <c r="E101" t="s">
        <v>123</v>
      </c>
      <c r="F101" t="s">
        <v>1355</v>
      </c>
      <c r="G101" t="s">
        <v>712</v>
      </c>
      <c r="H101" t="s">
        <v>102</v>
      </c>
      <c r="I101" s="77">
        <v>317.64999999999998</v>
      </c>
      <c r="J101" s="77">
        <v>26410</v>
      </c>
      <c r="K101" s="77">
        <v>0</v>
      </c>
      <c r="L101" s="77">
        <v>83.891364999999993</v>
      </c>
      <c r="M101" s="78">
        <v>0</v>
      </c>
      <c r="N101" s="78">
        <v>2.5999999999999999E-3</v>
      </c>
      <c r="O101" s="78">
        <v>2.0000000000000001E-4</v>
      </c>
    </row>
    <row r="102" spans="2:15">
      <c r="B102" t="s">
        <v>1356</v>
      </c>
      <c r="C102" t="s">
        <v>1357</v>
      </c>
      <c r="D102" t="s">
        <v>100</v>
      </c>
      <c r="E102" t="s">
        <v>123</v>
      </c>
      <c r="F102" t="s">
        <v>1358</v>
      </c>
      <c r="G102" t="s">
        <v>712</v>
      </c>
      <c r="H102" t="s">
        <v>102</v>
      </c>
      <c r="I102" s="77">
        <v>1166.1099999999999</v>
      </c>
      <c r="J102" s="77">
        <v>7500</v>
      </c>
      <c r="K102" s="77">
        <v>0</v>
      </c>
      <c r="L102" s="77">
        <v>87.458250000000007</v>
      </c>
      <c r="M102" s="78">
        <v>0</v>
      </c>
      <c r="N102" s="78">
        <v>2.8E-3</v>
      </c>
      <c r="O102" s="78">
        <v>2.0000000000000001E-4</v>
      </c>
    </row>
    <row r="103" spans="2:15">
      <c r="B103" t="s">
        <v>1359</v>
      </c>
      <c r="C103" t="s">
        <v>1360</v>
      </c>
      <c r="D103" t="s">
        <v>100</v>
      </c>
      <c r="E103" t="s">
        <v>123</v>
      </c>
      <c r="F103" t="s">
        <v>1361</v>
      </c>
      <c r="G103" t="s">
        <v>712</v>
      </c>
      <c r="H103" t="s">
        <v>102</v>
      </c>
      <c r="I103" s="77">
        <v>284.20999999999998</v>
      </c>
      <c r="J103" s="77">
        <v>21820</v>
      </c>
      <c r="K103" s="77">
        <v>0</v>
      </c>
      <c r="L103" s="77">
        <v>62.014622000000003</v>
      </c>
      <c r="M103" s="78">
        <v>0</v>
      </c>
      <c r="N103" s="78">
        <v>2E-3</v>
      </c>
      <c r="O103" s="78">
        <v>1E-4</v>
      </c>
    </row>
    <row r="104" spans="2:15">
      <c r="B104" t="s">
        <v>1362</v>
      </c>
      <c r="C104" t="s">
        <v>1363</v>
      </c>
      <c r="D104" t="s">
        <v>100</v>
      </c>
      <c r="E104" t="s">
        <v>123</v>
      </c>
      <c r="F104" t="s">
        <v>711</v>
      </c>
      <c r="G104" t="s">
        <v>712</v>
      </c>
      <c r="H104" t="s">
        <v>102</v>
      </c>
      <c r="I104" s="77">
        <v>20456.12</v>
      </c>
      <c r="J104" s="77">
        <v>1769</v>
      </c>
      <c r="K104" s="77">
        <v>0</v>
      </c>
      <c r="L104" s="77">
        <v>361.86876280000001</v>
      </c>
      <c r="M104" s="78">
        <v>1E-4</v>
      </c>
      <c r="N104" s="78">
        <v>1.14E-2</v>
      </c>
      <c r="O104" s="78">
        <v>8.0000000000000004E-4</v>
      </c>
    </row>
    <row r="105" spans="2:15">
      <c r="B105" t="s">
        <v>1364</v>
      </c>
      <c r="C105" t="s">
        <v>1365</v>
      </c>
      <c r="D105" t="s">
        <v>100</v>
      </c>
      <c r="E105" t="s">
        <v>123</v>
      </c>
      <c r="F105" t="s">
        <v>1366</v>
      </c>
      <c r="G105" t="s">
        <v>1367</v>
      </c>
      <c r="H105" t="s">
        <v>102</v>
      </c>
      <c r="I105" s="77">
        <v>6033.52</v>
      </c>
      <c r="J105" s="77">
        <v>4801</v>
      </c>
      <c r="K105" s="77">
        <v>0</v>
      </c>
      <c r="L105" s="77">
        <v>289.66929520000002</v>
      </c>
      <c r="M105" s="78">
        <v>1E-4</v>
      </c>
      <c r="N105" s="78">
        <v>9.1000000000000004E-3</v>
      </c>
      <c r="O105" s="78">
        <v>6.9999999999999999E-4</v>
      </c>
    </row>
    <row r="106" spans="2:15">
      <c r="B106" t="s">
        <v>1368</v>
      </c>
      <c r="C106" t="s">
        <v>1369</v>
      </c>
      <c r="D106" t="s">
        <v>100</v>
      </c>
      <c r="E106" t="s">
        <v>123</v>
      </c>
      <c r="F106" t="s">
        <v>1370</v>
      </c>
      <c r="G106" t="s">
        <v>1367</v>
      </c>
      <c r="H106" t="s">
        <v>102</v>
      </c>
      <c r="I106" s="77">
        <v>1470.29</v>
      </c>
      <c r="J106" s="77">
        <v>19750</v>
      </c>
      <c r="K106" s="77">
        <v>0</v>
      </c>
      <c r="L106" s="77">
        <v>290.38227499999999</v>
      </c>
      <c r="M106" s="78">
        <v>1E-4</v>
      </c>
      <c r="N106" s="78">
        <v>9.1999999999999998E-3</v>
      </c>
      <c r="O106" s="78">
        <v>6.9999999999999999E-4</v>
      </c>
    </row>
    <row r="107" spans="2:15">
      <c r="B107" t="s">
        <v>1371</v>
      </c>
      <c r="C107" t="s">
        <v>1372</v>
      </c>
      <c r="D107" t="s">
        <v>100</v>
      </c>
      <c r="E107" t="s">
        <v>123</v>
      </c>
      <c r="F107" t="s">
        <v>1373</v>
      </c>
      <c r="G107" t="s">
        <v>1367</v>
      </c>
      <c r="H107" t="s">
        <v>102</v>
      </c>
      <c r="I107" s="77">
        <v>4082.14</v>
      </c>
      <c r="J107" s="77">
        <v>7800</v>
      </c>
      <c r="K107" s="77">
        <v>0</v>
      </c>
      <c r="L107" s="77">
        <v>318.40692000000001</v>
      </c>
      <c r="M107" s="78">
        <v>1E-4</v>
      </c>
      <c r="N107" s="78">
        <v>1.01E-2</v>
      </c>
      <c r="O107" s="78">
        <v>6.9999999999999999E-4</v>
      </c>
    </row>
    <row r="108" spans="2:15">
      <c r="B108" t="s">
        <v>1374</v>
      </c>
      <c r="C108" t="s">
        <v>1375</v>
      </c>
      <c r="D108" t="s">
        <v>100</v>
      </c>
      <c r="E108" t="s">
        <v>123</v>
      </c>
      <c r="F108" t="s">
        <v>1376</v>
      </c>
      <c r="G108" t="s">
        <v>127</v>
      </c>
      <c r="H108" t="s">
        <v>102</v>
      </c>
      <c r="I108" s="77">
        <v>393.36</v>
      </c>
      <c r="J108" s="77">
        <v>31220</v>
      </c>
      <c r="K108" s="77">
        <v>0</v>
      </c>
      <c r="L108" s="77">
        <v>122.80699199999999</v>
      </c>
      <c r="M108" s="78">
        <v>1E-4</v>
      </c>
      <c r="N108" s="78">
        <v>3.8999999999999998E-3</v>
      </c>
      <c r="O108" s="78">
        <v>2.9999999999999997E-4</v>
      </c>
    </row>
    <row r="109" spans="2:15">
      <c r="B109" t="s">
        <v>1377</v>
      </c>
      <c r="C109" t="s">
        <v>1378</v>
      </c>
      <c r="D109" t="s">
        <v>100</v>
      </c>
      <c r="E109" t="s">
        <v>123</v>
      </c>
      <c r="F109" t="s">
        <v>1379</v>
      </c>
      <c r="G109" t="s">
        <v>127</v>
      </c>
      <c r="H109" t="s">
        <v>102</v>
      </c>
      <c r="I109" s="77">
        <v>49846.080000000002</v>
      </c>
      <c r="J109" s="77">
        <v>178.2</v>
      </c>
      <c r="K109" s="77">
        <v>0</v>
      </c>
      <c r="L109" s="77">
        <v>88.825714559999994</v>
      </c>
      <c r="M109" s="78">
        <v>1E-4</v>
      </c>
      <c r="N109" s="78">
        <v>2.8E-3</v>
      </c>
      <c r="O109" s="78">
        <v>2.0000000000000001E-4</v>
      </c>
    </row>
    <row r="110" spans="2:15">
      <c r="B110" t="s">
        <v>1380</v>
      </c>
      <c r="C110" t="s">
        <v>1381</v>
      </c>
      <c r="D110" t="s">
        <v>100</v>
      </c>
      <c r="E110" t="s">
        <v>123</v>
      </c>
      <c r="F110" t="s">
        <v>1382</v>
      </c>
      <c r="G110" t="s">
        <v>128</v>
      </c>
      <c r="H110" t="s">
        <v>102</v>
      </c>
      <c r="I110" s="77">
        <v>1418.97</v>
      </c>
      <c r="J110" s="77">
        <v>566.6</v>
      </c>
      <c r="K110" s="77">
        <v>0</v>
      </c>
      <c r="L110" s="77">
        <v>8.0398840200000006</v>
      </c>
      <c r="M110" s="78">
        <v>0</v>
      </c>
      <c r="N110" s="78">
        <v>2.9999999999999997E-4</v>
      </c>
      <c r="O110" s="78">
        <v>0</v>
      </c>
    </row>
    <row r="111" spans="2:15">
      <c r="B111" t="s">
        <v>1383</v>
      </c>
      <c r="C111" t="s">
        <v>1384</v>
      </c>
      <c r="D111" t="s">
        <v>100</v>
      </c>
      <c r="E111" t="s">
        <v>123</v>
      </c>
      <c r="F111" t="s">
        <v>1385</v>
      </c>
      <c r="G111" t="s">
        <v>128</v>
      </c>
      <c r="H111" t="s">
        <v>102</v>
      </c>
      <c r="I111" s="77">
        <v>3970.31</v>
      </c>
      <c r="J111" s="77">
        <v>1575</v>
      </c>
      <c r="K111" s="77">
        <v>0</v>
      </c>
      <c r="L111" s="77">
        <v>62.532382499999997</v>
      </c>
      <c r="M111" s="78">
        <v>0</v>
      </c>
      <c r="N111" s="78">
        <v>2E-3</v>
      </c>
      <c r="O111" s="78">
        <v>1E-4</v>
      </c>
    </row>
    <row r="112" spans="2:15">
      <c r="B112" t="s">
        <v>1386</v>
      </c>
      <c r="C112" t="s">
        <v>1387</v>
      </c>
      <c r="D112" t="s">
        <v>100</v>
      </c>
      <c r="E112" t="s">
        <v>123</v>
      </c>
      <c r="F112" t="s">
        <v>1388</v>
      </c>
      <c r="G112" t="s">
        <v>129</v>
      </c>
      <c r="H112" t="s">
        <v>102</v>
      </c>
      <c r="I112" s="77">
        <v>441.04</v>
      </c>
      <c r="J112" s="77">
        <v>8834</v>
      </c>
      <c r="K112" s="77">
        <v>0</v>
      </c>
      <c r="L112" s="77">
        <v>38.961473599999998</v>
      </c>
      <c r="M112" s="78">
        <v>0</v>
      </c>
      <c r="N112" s="78">
        <v>1.1999999999999999E-3</v>
      </c>
      <c r="O112" s="78">
        <v>1E-4</v>
      </c>
    </row>
    <row r="113" spans="2:15">
      <c r="B113" t="s">
        <v>1389</v>
      </c>
      <c r="C113" t="s">
        <v>1390</v>
      </c>
      <c r="D113" t="s">
        <v>100</v>
      </c>
      <c r="E113" t="s">
        <v>123</v>
      </c>
      <c r="F113" t="s">
        <v>1391</v>
      </c>
      <c r="G113" t="s">
        <v>129</v>
      </c>
      <c r="H113" t="s">
        <v>102</v>
      </c>
      <c r="I113" s="77">
        <v>17.7</v>
      </c>
      <c r="J113" s="77">
        <v>11690</v>
      </c>
      <c r="K113" s="77">
        <v>0</v>
      </c>
      <c r="L113" s="77">
        <v>2.0691299999999999</v>
      </c>
      <c r="M113" s="78">
        <v>0</v>
      </c>
      <c r="N113" s="78">
        <v>1E-4</v>
      </c>
      <c r="O113" s="78">
        <v>0</v>
      </c>
    </row>
    <row r="114" spans="2:15">
      <c r="B114" t="s">
        <v>1392</v>
      </c>
      <c r="C114" t="s">
        <v>1393</v>
      </c>
      <c r="D114" t="s">
        <v>100</v>
      </c>
      <c r="E114" t="s">
        <v>123</v>
      </c>
      <c r="F114" t="s">
        <v>797</v>
      </c>
      <c r="G114" t="s">
        <v>132</v>
      </c>
      <c r="H114" t="s">
        <v>102</v>
      </c>
      <c r="I114" s="77">
        <v>10510.63</v>
      </c>
      <c r="J114" s="77">
        <v>1494</v>
      </c>
      <c r="K114" s="77">
        <v>0</v>
      </c>
      <c r="L114" s="77">
        <v>157.0288122</v>
      </c>
      <c r="M114" s="78">
        <v>1E-4</v>
      </c>
      <c r="N114" s="78">
        <v>5.0000000000000001E-3</v>
      </c>
      <c r="O114" s="78">
        <v>4.0000000000000002E-4</v>
      </c>
    </row>
    <row r="115" spans="2:15">
      <c r="B115" t="s">
        <v>1394</v>
      </c>
      <c r="C115" t="s">
        <v>1395</v>
      </c>
      <c r="D115" t="s">
        <v>100</v>
      </c>
      <c r="E115" t="s">
        <v>123</v>
      </c>
      <c r="F115" t="s">
        <v>579</v>
      </c>
      <c r="G115" t="s">
        <v>132</v>
      </c>
      <c r="H115" t="s">
        <v>102</v>
      </c>
      <c r="I115" s="77">
        <v>9299.2199999999993</v>
      </c>
      <c r="J115" s="77">
        <v>1232</v>
      </c>
      <c r="K115" s="77">
        <v>0</v>
      </c>
      <c r="L115" s="77">
        <v>114.5663904</v>
      </c>
      <c r="M115" s="78">
        <v>1E-4</v>
      </c>
      <c r="N115" s="78">
        <v>3.5999999999999999E-3</v>
      </c>
      <c r="O115" s="78">
        <v>2.9999999999999997E-4</v>
      </c>
    </row>
    <row r="116" spans="2:15">
      <c r="B116" s="79" t="s">
        <v>1396</v>
      </c>
      <c r="E116" s="16"/>
      <c r="F116" s="16"/>
      <c r="G116" s="16"/>
      <c r="I116" s="81">
        <v>178505.64</v>
      </c>
      <c r="K116" s="81">
        <v>1.67195</v>
      </c>
      <c r="L116" s="81">
        <v>1379.1489960900001</v>
      </c>
      <c r="N116" s="80">
        <v>4.36E-2</v>
      </c>
      <c r="O116" s="80">
        <v>3.2000000000000002E-3</v>
      </c>
    </row>
    <row r="117" spans="2:15">
      <c r="B117" t="s">
        <v>1397</v>
      </c>
      <c r="C117" t="s">
        <v>1398</v>
      </c>
      <c r="D117" t="s">
        <v>100</v>
      </c>
      <c r="E117" t="s">
        <v>123</v>
      </c>
      <c r="F117" t="s">
        <v>1399</v>
      </c>
      <c r="G117" t="s">
        <v>1400</v>
      </c>
      <c r="H117" t="s">
        <v>102</v>
      </c>
      <c r="I117" s="77">
        <v>698.34</v>
      </c>
      <c r="J117" s="77">
        <v>129.5</v>
      </c>
      <c r="K117" s="77">
        <v>0</v>
      </c>
      <c r="L117" s="77">
        <v>0.90435030000000005</v>
      </c>
      <c r="M117" s="78">
        <v>0</v>
      </c>
      <c r="N117" s="78">
        <v>0</v>
      </c>
      <c r="O117" s="78">
        <v>0</v>
      </c>
    </row>
    <row r="118" spans="2:15">
      <c r="B118" t="s">
        <v>1401</v>
      </c>
      <c r="C118" t="s">
        <v>1402</v>
      </c>
      <c r="D118" t="s">
        <v>100</v>
      </c>
      <c r="E118" t="s">
        <v>123</v>
      </c>
      <c r="F118" t="s">
        <v>1403</v>
      </c>
      <c r="G118" t="s">
        <v>1400</v>
      </c>
      <c r="H118" t="s">
        <v>102</v>
      </c>
      <c r="I118" s="77">
        <v>1558.03</v>
      </c>
      <c r="J118" s="77">
        <v>5999</v>
      </c>
      <c r="K118" s="77">
        <v>0</v>
      </c>
      <c r="L118" s="77">
        <v>93.466219699999996</v>
      </c>
      <c r="M118" s="78">
        <v>1E-4</v>
      </c>
      <c r="N118" s="78">
        <v>3.0000000000000001E-3</v>
      </c>
      <c r="O118" s="78">
        <v>2.0000000000000001E-4</v>
      </c>
    </row>
    <row r="119" spans="2:15">
      <c r="B119" t="s">
        <v>1404</v>
      </c>
      <c r="C119" t="s">
        <v>1405</v>
      </c>
      <c r="D119" t="s">
        <v>100</v>
      </c>
      <c r="E119" t="s">
        <v>123</v>
      </c>
      <c r="F119" t="s">
        <v>1406</v>
      </c>
      <c r="G119" t="s">
        <v>341</v>
      </c>
      <c r="H119" t="s">
        <v>102</v>
      </c>
      <c r="I119" s="77">
        <v>884.8</v>
      </c>
      <c r="J119" s="77">
        <v>3094</v>
      </c>
      <c r="K119" s="77">
        <v>0</v>
      </c>
      <c r="L119" s="77">
        <v>27.375712</v>
      </c>
      <c r="M119" s="78">
        <v>1E-4</v>
      </c>
      <c r="N119" s="78">
        <v>8.9999999999999998E-4</v>
      </c>
      <c r="O119" s="78">
        <v>1E-4</v>
      </c>
    </row>
    <row r="120" spans="2:15">
      <c r="B120" t="s">
        <v>1407</v>
      </c>
      <c r="C120" t="s">
        <v>1408</v>
      </c>
      <c r="D120" t="s">
        <v>100</v>
      </c>
      <c r="E120" t="s">
        <v>123</v>
      </c>
      <c r="F120" t="s">
        <v>876</v>
      </c>
      <c r="G120" t="s">
        <v>683</v>
      </c>
      <c r="H120" t="s">
        <v>102</v>
      </c>
      <c r="I120" s="77">
        <v>137.19</v>
      </c>
      <c r="J120" s="77">
        <v>5877</v>
      </c>
      <c r="K120" s="77">
        <v>0</v>
      </c>
      <c r="L120" s="77">
        <v>8.0626563000000004</v>
      </c>
      <c r="M120" s="78">
        <v>0</v>
      </c>
      <c r="N120" s="78">
        <v>2.9999999999999997E-4</v>
      </c>
      <c r="O120" s="78">
        <v>0</v>
      </c>
    </row>
    <row r="121" spans="2:15">
      <c r="B121" t="s">
        <v>1409</v>
      </c>
      <c r="C121" t="s">
        <v>1410</v>
      </c>
      <c r="D121" t="s">
        <v>100</v>
      </c>
      <c r="E121" t="s">
        <v>123</v>
      </c>
      <c r="F121" t="s">
        <v>1411</v>
      </c>
      <c r="G121" t="s">
        <v>683</v>
      </c>
      <c r="H121" t="s">
        <v>102</v>
      </c>
      <c r="I121" s="77">
        <v>1416.03</v>
      </c>
      <c r="J121" s="77">
        <v>1258</v>
      </c>
      <c r="K121" s="77">
        <v>0</v>
      </c>
      <c r="L121" s="77">
        <v>17.8136574</v>
      </c>
      <c r="M121" s="78">
        <v>0</v>
      </c>
      <c r="N121" s="78">
        <v>5.9999999999999995E-4</v>
      </c>
      <c r="O121" s="78">
        <v>0</v>
      </c>
    </row>
    <row r="122" spans="2:15">
      <c r="B122" t="s">
        <v>1412</v>
      </c>
      <c r="C122" t="s">
        <v>1413</v>
      </c>
      <c r="D122" t="s">
        <v>100</v>
      </c>
      <c r="E122" t="s">
        <v>123</v>
      </c>
      <c r="F122" t="s">
        <v>1414</v>
      </c>
      <c r="G122" t="s">
        <v>683</v>
      </c>
      <c r="H122" t="s">
        <v>102</v>
      </c>
      <c r="I122" s="77">
        <v>1620.8</v>
      </c>
      <c r="J122" s="77">
        <v>670.4</v>
      </c>
      <c r="K122" s="77">
        <v>0</v>
      </c>
      <c r="L122" s="77">
        <v>10.8658432</v>
      </c>
      <c r="M122" s="78">
        <v>0</v>
      </c>
      <c r="N122" s="78">
        <v>2.9999999999999997E-4</v>
      </c>
      <c r="O122" s="78">
        <v>0</v>
      </c>
    </row>
    <row r="123" spans="2:15">
      <c r="B123" t="s">
        <v>1415</v>
      </c>
      <c r="C123" t="s">
        <v>1416</v>
      </c>
      <c r="D123" t="s">
        <v>100</v>
      </c>
      <c r="E123" t="s">
        <v>123</v>
      </c>
      <c r="F123" t="s">
        <v>1417</v>
      </c>
      <c r="G123" t="s">
        <v>683</v>
      </c>
      <c r="H123" t="s">
        <v>102</v>
      </c>
      <c r="I123" s="77">
        <v>1530.6</v>
      </c>
      <c r="J123" s="77">
        <v>571.70000000000005</v>
      </c>
      <c r="K123" s="77">
        <v>0</v>
      </c>
      <c r="L123" s="77">
        <v>8.7504401999999999</v>
      </c>
      <c r="M123" s="78">
        <v>0</v>
      </c>
      <c r="N123" s="78">
        <v>2.9999999999999997E-4</v>
      </c>
      <c r="O123" s="78">
        <v>0</v>
      </c>
    </row>
    <row r="124" spans="2:15">
      <c r="B124" t="s">
        <v>1418</v>
      </c>
      <c r="C124" t="s">
        <v>1419</v>
      </c>
      <c r="D124" t="s">
        <v>100</v>
      </c>
      <c r="E124" t="s">
        <v>123</v>
      </c>
      <c r="F124" t="s">
        <v>1420</v>
      </c>
      <c r="G124" t="s">
        <v>610</v>
      </c>
      <c r="H124" t="s">
        <v>102</v>
      </c>
      <c r="I124" s="77">
        <v>15911.12</v>
      </c>
      <c r="J124" s="77">
        <v>161.5</v>
      </c>
      <c r="K124" s="77">
        <v>0</v>
      </c>
      <c r="L124" s="77">
        <v>25.696458799999998</v>
      </c>
      <c r="M124" s="78">
        <v>1E-4</v>
      </c>
      <c r="N124" s="78">
        <v>8.0000000000000004E-4</v>
      </c>
      <c r="O124" s="78">
        <v>1E-4</v>
      </c>
    </row>
    <row r="125" spans="2:15">
      <c r="B125" t="s">
        <v>1421</v>
      </c>
      <c r="C125" t="s">
        <v>1422</v>
      </c>
      <c r="D125" t="s">
        <v>100</v>
      </c>
      <c r="E125" t="s">
        <v>123</v>
      </c>
      <c r="F125" t="s">
        <v>1423</v>
      </c>
      <c r="G125" t="s">
        <v>1424</v>
      </c>
      <c r="H125" t="s">
        <v>102</v>
      </c>
      <c r="I125" s="77">
        <v>469.89</v>
      </c>
      <c r="J125" s="77">
        <v>2052</v>
      </c>
      <c r="K125" s="77">
        <v>0</v>
      </c>
      <c r="L125" s="77">
        <v>9.6421428000000002</v>
      </c>
      <c r="M125" s="78">
        <v>0</v>
      </c>
      <c r="N125" s="78">
        <v>2.9999999999999997E-4</v>
      </c>
      <c r="O125" s="78">
        <v>0</v>
      </c>
    </row>
    <row r="126" spans="2:15">
      <c r="B126" t="s">
        <v>1425</v>
      </c>
      <c r="C126" t="s">
        <v>1426</v>
      </c>
      <c r="D126" t="s">
        <v>100</v>
      </c>
      <c r="E126" t="s">
        <v>123</v>
      </c>
      <c r="F126" t="s">
        <v>1427</v>
      </c>
      <c r="G126" t="s">
        <v>565</v>
      </c>
      <c r="H126" t="s">
        <v>102</v>
      </c>
      <c r="I126" s="77">
        <v>348.43</v>
      </c>
      <c r="J126" s="77">
        <v>27970</v>
      </c>
      <c r="K126" s="77">
        <v>0</v>
      </c>
      <c r="L126" s="77">
        <v>97.455871000000002</v>
      </c>
      <c r="M126" s="78">
        <v>1E-4</v>
      </c>
      <c r="N126" s="78">
        <v>3.0999999999999999E-3</v>
      </c>
      <c r="O126" s="78">
        <v>2.0000000000000001E-4</v>
      </c>
    </row>
    <row r="127" spans="2:15">
      <c r="B127" t="s">
        <v>1428</v>
      </c>
      <c r="C127" t="s">
        <v>1429</v>
      </c>
      <c r="D127" t="s">
        <v>100</v>
      </c>
      <c r="E127" t="s">
        <v>123</v>
      </c>
      <c r="F127" t="s">
        <v>1430</v>
      </c>
      <c r="G127" t="s">
        <v>565</v>
      </c>
      <c r="H127" t="s">
        <v>102</v>
      </c>
      <c r="I127" s="77">
        <v>10.83</v>
      </c>
      <c r="J127" s="77">
        <v>136.9</v>
      </c>
      <c r="K127" s="77">
        <v>0</v>
      </c>
      <c r="L127" s="77">
        <v>1.4826270000000001E-2</v>
      </c>
      <c r="M127" s="78">
        <v>0</v>
      </c>
      <c r="N127" s="78">
        <v>0</v>
      </c>
      <c r="O127" s="78">
        <v>0</v>
      </c>
    </row>
    <row r="128" spans="2:15">
      <c r="B128" t="s">
        <v>1431</v>
      </c>
      <c r="C128" t="s">
        <v>1432</v>
      </c>
      <c r="D128" t="s">
        <v>100</v>
      </c>
      <c r="E128" t="s">
        <v>123</v>
      </c>
      <c r="F128" t="s">
        <v>868</v>
      </c>
      <c r="G128" t="s">
        <v>565</v>
      </c>
      <c r="H128" t="s">
        <v>102</v>
      </c>
      <c r="I128" s="77">
        <v>1416.03</v>
      </c>
      <c r="J128" s="77">
        <v>429</v>
      </c>
      <c r="K128" s="77">
        <v>0</v>
      </c>
      <c r="L128" s="77">
        <v>6.0747686999999999</v>
      </c>
      <c r="M128" s="78">
        <v>0</v>
      </c>
      <c r="N128" s="78">
        <v>2.0000000000000001E-4</v>
      </c>
      <c r="O128" s="78">
        <v>0</v>
      </c>
    </row>
    <row r="129" spans="2:15">
      <c r="B129" t="s">
        <v>1433</v>
      </c>
      <c r="C129" t="s">
        <v>1434</v>
      </c>
      <c r="D129" t="s">
        <v>100</v>
      </c>
      <c r="E129" t="s">
        <v>123</v>
      </c>
      <c r="F129" t="s">
        <v>1435</v>
      </c>
      <c r="G129" t="s">
        <v>565</v>
      </c>
      <c r="H129" t="s">
        <v>102</v>
      </c>
      <c r="I129" s="77">
        <v>1624.33</v>
      </c>
      <c r="J129" s="77">
        <v>3146</v>
      </c>
      <c r="K129" s="77">
        <v>0</v>
      </c>
      <c r="L129" s="77">
        <v>51.101421799999997</v>
      </c>
      <c r="M129" s="78">
        <v>0</v>
      </c>
      <c r="N129" s="78">
        <v>1.6000000000000001E-3</v>
      </c>
      <c r="O129" s="78">
        <v>1E-4</v>
      </c>
    </row>
    <row r="130" spans="2:15">
      <c r="B130" t="s">
        <v>1436</v>
      </c>
      <c r="C130" t="s">
        <v>1437</v>
      </c>
      <c r="D130" t="s">
        <v>100</v>
      </c>
      <c r="E130" t="s">
        <v>123</v>
      </c>
      <c r="F130" t="s">
        <v>1438</v>
      </c>
      <c r="G130" t="s">
        <v>1439</v>
      </c>
      <c r="H130" t="s">
        <v>102</v>
      </c>
      <c r="I130" s="77">
        <v>236.44</v>
      </c>
      <c r="J130" s="77">
        <v>1868</v>
      </c>
      <c r="K130" s="77">
        <v>0</v>
      </c>
      <c r="L130" s="77">
        <v>4.4166992</v>
      </c>
      <c r="M130" s="78">
        <v>1E-4</v>
      </c>
      <c r="N130" s="78">
        <v>1E-4</v>
      </c>
      <c r="O130" s="78">
        <v>0</v>
      </c>
    </row>
    <row r="131" spans="2:15">
      <c r="B131" t="s">
        <v>1440</v>
      </c>
      <c r="C131" t="s">
        <v>1441</v>
      </c>
      <c r="D131" t="s">
        <v>100</v>
      </c>
      <c r="E131" t="s">
        <v>123</v>
      </c>
      <c r="F131" t="s">
        <v>1442</v>
      </c>
      <c r="G131" t="s">
        <v>1443</v>
      </c>
      <c r="H131" t="s">
        <v>102</v>
      </c>
      <c r="I131" s="77">
        <v>929.38</v>
      </c>
      <c r="J131" s="77">
        <v>472.1</v>
      </c>
      <c r="K131" s="77">
        <v>0</v>
      </c>
      <c r="L131" s="77">
        <v>4.3876029799999996</v>
      </c>
      <c r="M131" s="78">
        <v>0</v>
      </c>
      <c r="N131" s="78">
        <v>1E-4</v>
      </c>
      <c r="O131" s="78">
        <v>0</v>
      </c>
    </row>
    <row r="132" spans="2:15">
      <c r="B132" t="s">
        <v>1444</v>
      </c>
      <c r="C132" t="s">
        <v>1445</v>
      </c>
      <c r="D132" t="s">
        <v>100</v>
      </c>
      <c r="E132" t="s">
        <v>123</v>
      </c>
      <c r="F132" t="s">
        <v>1446</v>
      </c>
      <c r="G132" t="s">
        <v>112</v>
      </c>
      <c r="H132" t="s">
        <v>102</v>
      </c>
      <c r="I132" s="77">
        <v>974.27</v>
      </c>
      <c r="J132" s="77">
        <v>2414</v>
      </c>
      <c r="K132" s="77">
        <v>0</v>
      </c>
      <c r="L132" s="77">
        <v>23.518877799999999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1447</v>
      </c>
      <c r="C133" t="s">
        <v>1448</v>
      </c>
      <c r="D133" t="s">
        <v>100</v>
      </c>
      <c r="E133" t="s">
        <v>123</v>
      </c>
      <c r="F133" t="s">
        <v>1449</v>
      </c>
      <c r="G133" t="s">
        <v>112</v>
      </c>
      <c r="H133" t="s">
        <v>102</v>
      </c>
      <c r="I133" s="77">
        <v>226.75</v>
      </c>
      <c r="J133" s="77">
        <v>11370</v>
      </c>
      <c r="K133" s="77">
        <v>0</v>
      </c>
      <c r="L133" s="77">
        <v>25.781475</v>
      </c>
      <c r="M133" s="78">
        <v>0</v>
      </c>
      <c r="N133" s="78">
        <v>8.0000000000000004E-4</v>
      </c>
      <c r="O133" s="78">
        <v>1E-4</v>
      </c>
    </row>
    <row r="134" spans="2:15">
      <c r="B134" t="s">
        <v>1450</v>
      </c>
      <c r="C134" t="s">
        <v>1451</v>
      </c>
      <c r="D134" t="s">
        <v>100</v>
      </c>
      <c r="E134" t="s">
        <v>123</v>
      </c>
      <c r="F134" t="s">
        <v>1452</v>
      </c>
      <c r="G134" t="s">
        <v>112</v>
      </c>
      <c r="H134" t="s">
        <v>102</v>
      </c>
      <c r="I134" s="77">
        <v>5354</v>
      </c>
      <c r="J134" s="77">
        <v>570</v>
      </c>
      <c r="K134" s="77">
        <v>0.52663000000000004</v>
      </c>
      <c r="L134" s="77">
        <v>31.044429999999998</v>
      </c>
      <c r="M134" s="78">
        <v>0</v>
      </c>
      <c r="N134" s="78">
        <v>1E-3</v>
      </c>
      <c r="O134" s="78">
        <v>1E-4</v>
      </c>
    </row>
    <row r="135" spans="2:15">
      <c r="B135" t="s">
        <v>1453</v>
      </c>
      <c r="C135" t="s">
        <v>1454</v>
      </c>
      <c r="D135" t="s">
        <v>100</v>
      </c>
      <c r="E135" t="s">
        <v>123</v>
      </c>
      <c r="F135" t="s">
        <v>686</v>
      </c>
      <c r="G135" t="s">
        <v>112</v>
      </c>
      <c r="H135" t="s">
        <v>102</v>
      </c>
      <c r="I135" s="77">
        <v>758.91</v>
      </c>
      <c r="J135" s="77">
        <v>7</v>
      </c>
      <c r="K135" s="77">
        <v>0</v>
      </c>
      <c r="L135" s="77">
        <v>5.3123700000000003E-2</v>
      </c>
      <c r="M135" s="78">
        <v>0</v>
      </c>
      <c r="N135" s="78">
        <v>0</v>
      </c>
      <c r="O135" s="78">
        <v>0</v>
      </c>
    </row>
    <row r="136" spans="2:15">
      <c r="B136" t="s">
        <v>1455</v>
      </c>
      <c r="C136" t="s">
        <v>1456</v>
      </c>
      <c r="D136" t="s">
        <v>100</v>
      </c>
      <c r="E136" t="s">
        <v>123</v>
      </c>
      <c r="F136" t="s">
        <v>1457</v>
      </c>
      <c r="G136" t="s">
        <v>112</v>
      </c>
      <c r="H136" t="s">
        <v>102</v>
      </c>
      <c r="I136" s="77">
        <v>1119.1099999999999</v>
      </c>
      <c r="J136" s="77">
        <v>9315</v>
      </c>
      <c r="K136" s="77">
        <v>0</v>
      </c>
      <c r="L136" s="77">
        <v>104.2450965</v>
      </c>
      <c r="M136" s="78">
        <v>0</v>
      </c>
      <c r="N136" s="78">
        <v>3.3E-3</v>
      </c>
      <c r="O136" s="78">
        <v>2.0000000000000001E-4</v>
      </c>
    </row>
    <row r="137" spans="2:15">
      <c r="B137" t="s">
        <v>1458</v>
      </c>
      <c r="C137" t="s">
        <v>1459</v>
      </c>
      <c r="D137" t="s">
        <v>100</v>
      </c>
      <c r="E137" t="s">
        <v>123</v>
      </c>
      <c r="F137" t="s">
        <v>1460</v>
      </c>
      <c r="G137" t="s">
        <v>708</v>
      </c>
      <c r="H137" t="s">
        <v>102</v>
      </c>
      <c r="I137" s="77">
        <v>1126.0999999999999</v>
      </c>
      <c r="J137" s="77">
        <v>1233</v>
      </c>
      <c r="K137" s="77">
        <v>0</v>
      </c>
      <c r="L137" s="77">
        <v>13.884812999999999</v>
      </c>
      <c r="M137" s="78">
        <v>1E-4</v>
      </c>
      <c r="N137" s="78">
        <v>4.0000000000000002E-4</v>
      </c>
      <c r="O137" s="78">
        <v>0</v>
      </c>
    </row>
    <row r="138" spans="2:15">
      <c r="B138" t="s">
        <v>1461</v>
      </c>
      <c r="C138" t="s">
        <v>1462</v>
      </c>
      <c r="D138" t="s">
        <v>100</v>
      </c>
      <c r="E138" t="s">
        <v>123</v>
      </c>
      <c r="F138" t="s">
        <v>1463</v>
      </c>
      <c r="G138" t="s">
        <v>1464</v>
      </c>
      <c r="H138" t="s">
        <v>102</v>
      </c>
      <c r="I138" s="77">
        <v>1548.46</v>
      </c>
      <c r="J138" s="77">
        <v>514.70000000000005</v>
      </c>
      <c r="K138" s="77">
        <v>0</v>
      </c>
      <c r="L138" s="77">
        <v>7.9699236200000003</v>
      </c>
      <c r="M138" s="78">
        <v>1E-4</v>
      </c>
      <c r="N138" s="78">
        <v>2.9999999999999997E-4</v>
      </c>
      <c r="O138" s="78">
        <v>0</v>
      </c>
    </row>
    <row r="139" spans="2:15">
      <c r="B139" t="s">
        <v>1465</v>
      </c>
      <c r="C139" t="s">
        <v>1466</v>
      </c>
      <c r="D139" t="s">
        <v>100</v>
      </c>
      <c r="E139" t="s">
        <v>123</v>
      </c>
      <c r="F139" t="s">
        <v>1467</v>
      </c>
      <c r="G139" t="s">
        <v>489</v>
      </c>
      <c r="H139" t="s">
        <v>102</v>
      </c>
      <c r="I139" s="77">
        <v>1916.37</v>
      </c>
      <c r="J139" s="77">
        <v>1146</v>
      </c>
      <c r="K139" s="77">
        <v>0</v>
      </c>
      <c r="L139" s="77">
        <v>21.961600199999999</v>
      </c>
      <c r="M139" s="78">
        <v>1E-4</v>
      </c>
      <c r="N139" s="78">
        <v>6.9999999999999999E-4</v>
      </c>
      <c r="O139" s="78">
        <v>1E-4</v>
      </c>
    </row>
    <row r="140" spans="2:15">
      <c r="B140" t="s">
        <v>1468</v>
      </c>
      <c r="C140" t="s">
        <v>1469</v>
      </c>
      <c r="D140" t="s">
        <v>100</v>
      </c>
      <c r="E140" t="s">
        <v>123</v>
      </c>
      <c r="F140" t="s">
        <v>1470</v>
      </c>
      <c r="G140" t="s">
        <v>489</v>
      </c>
      <c r="H140" t="s">
        <v>102</v>
      </c>
      <c r="I140" s="77">
        <v>1196.44</v>
      </c>
      <c r="J140" s="77">
        <v>702.3</v>
      </c>
      <c r="K140" s="77">
        <v>0</v>
      </c>
      <c r="L140" s="77">
        <v>8.4025981200000004</v>
      </c>
      <c r="M140" s="78">
        <v>1E-4</v>
      </c>
      <c r="N140" s="78">
        <v>2.9999999999999997E-4</v>
      </c>
      <c r="O140" s="78">
        <v>0</v>
      </c>
    </row>
    <row r="141" spans="2:15">
      <c r="B141" t="s">
        <v>1471</v>
      </c>
      <c r="C141" t="s">
        <v>1472</v>
      </c>
      <c r="D141" t="s">
        <v>100</v>
      </c>
      <c r="E141" t="s">
        <v>123</v>
      </c>
      <c r="F141" t="s">
        <v>1473</v>
      </c>
      <c r="G141" t="s">
        <v>489</v>
      </c>
      <c r="H141" t="s">
        <v>102</v>
      </c>
      <c r="I141" s="77">
        <v>522.73</v>
      </c>
      <c r="J141" s="77">
        <v>535.29999999999995</v>
      </c>
      <c r="K141" s="77">
        <v>0</v>
      </c>
      <c r="L141" s="77">
        <v>2.79817369</v>
      </c>
      <c r="M141" s="78">
        <v>0</v>
      </c>
      <c r="N141" s="78">
        <v>1E-4</v>
      </c>
      <c r="O141" s="78">
        <v>0</v>
      </c>
    </row>
    <row r="142" spans="2:15">
      <c r="B142" t="s">
        <v>1474</v>
      </c>
      <c r="C142" t="s">
        <v>1475</v>
      </c>
      <c r="D142" t="s">
        <v>100</v>
      </c>
      <c r="E142" t="s">
        <v>123</v>
      </c>
      <c r="F142" t="s">
        <v>1476</v>
      </c>
      <c r="G142" t="s">
        <v>489</v>
      </c>
      <c r="H142" t="s">
        <v>102</v>
      </c>
      <c r="I142" s="77">
        <v>9126.58</v>
      </c>
      <c r="J142" s="77">
        <v>1040</v>
      </c>
      <c r="K142" s="77">
        <v>0</v>
      </c>
      <c r="L142" s="77">
        <v>94.916432</v>
      </c>
      <c r="M142" s="78">
        <v>1E-4</v>
      </c>
      <c r="N142" s="78">
        <v>3.0000000000000001E-3</v>
      </c>
      <c r="O142" s="78">
        <v>2.0000000000000001E-4</v>
      </c>
    </row>
    <row r="143" spans="2:15">
      <c r="B143" t="s">
        <v>1477</v>
      </c>
      <c r="C143" t="s">
        <v>1478</v>
      </c>
      <c r="D143" t="s">
        <v>100</v>
      </c>
      <c r="E143" t="s">
        <v>123</v>
      </c>
      <c r="F143" t="s">
        <v>1479</v>
      </c>
      <c r="G143" t="s">
        <v>489</v>
      </c>
      <c r="H143" t="s">
        <v>102</v>
      </c>
      <c r="I143" s="77">
        <v>1146.8499999999999</v>
      </c>
      <c r="J143" s="77">
        <v>3273</v>
      </c>
      <c r="K143" s="77">
        <v>0</v>
      </c>
      <c r="L143" s="77">
        <v>37.536400499999999</v>
      </c>
      <c r="M143" s="78">
        <v>0</v>
      </c>
      <c r="N143" s="78">
        <v>1.1999999999999999E-3</v>
      </c>
      <c r="O143" s="78">
        <v>1E-4</v>
      </c>
    </row>
    <row r="144" spans="2:15">
      <c r="B144" t="s">
        <v>1480</v>
      </c>
      <c r="C144" t="s">
        <v>1481</v>
      </c>
      <c r="D144" t="s">
        <v>100</v>
      </c>
      <c r="E144" t="s">
        <v>123</v>
      </c>
      <c r="F144" t="s">
        <v>1482</v>
      </c>
      <c r="G144" t="s">
        <v>489</v>
      </c>
      <c r="H144" t="s">
        <v>102</v>
      </c>
      <c r="I144" s="77">
        <v>5862.17</v>
      </c>
      <c r="J144" s="77">
        <v>279.10000000000002</v>
      </c>
      <c r="K144" s="77">
        <v>0</v>
      </c>
      <c r="L144" s="77">
        <v>16.361316469999998</v>
      </c>
      <c r="M144" s="78">
        <v>1E-4</v>
      </c>
      <c r="N144" s="78">
        <v>5.0000000000000001E-4</v>
      </c>
      <c r="O144" s="78">
        <v>0</v>
      </c>
    </row>
    <row r="145" spans="2:15">
      <c r="B145" t="s">
        <v>1483</v>
      </c>
      <c r="C145" t="s">
        <v>1484</v>
      </c>
      <c r="D145" t="s">
        <v>100</v>
      </c>
      <c r="E145" t="s">
        <v>123</v>
      </c>
      <c r="F145" t="s">
        <v>1485</v>
      </c>
      <c r="G145" t="s">
        <v>489</v>
      </c>
      <c r="H145" t="s">
        <v>102</v>
      </c>
      <c r="I145" s="77">
        <v>354.01</v>
      </c>
      <c r="J145" s="77">
        <v>5515</v>
      </c>
      <c r="K145" s="77">
        <v>0.21240000000000001</v>
      </c>
      <c r="L145" s="77">
        <v>19.736051499999999</v>
      </c>
      <c r="M145" s="78">
        <v>0</v>
      </c>
      <c r="N145" s="78">
        <v>5.9999999999999995E-4</v>
      </c>
      <c r="O145" s="78">
        <v>0</v>
      </c>
    </row>
    <row r="146" spans="2:15">
      <c r="B146" t="s">
        <v>1486</v>
      </c>
      <c r="C146" t="s">
        <v>1487</v>
      </c>
      <c r="D146" t="s">
        <v>100</v>
      </c>
      <c r="E146" t="s">
        <v>123</v>
      </c>
      <c r="F146" t="s">
        <v>1488</v>
      </c>
      <c r="G146" t="s">
        <v>489</v>
      </c>
      <c r="H146" t="s">
        <v>102</v>
      </c>
      <c r="I146" s="77">
        <v>1388.13</v>
      </c>
      <c r="J146" s="77">
        <v>1053</v>
      </c>
      <c r="K146" s="77">
        <v>0</v>
      </c>
      <c r="L146" s="77">
        <v>14.6170089</v>
      </c>
      <c r="M146" s="78">
        <v>1E-4</v>
      </c>
      <c r="N146" s="78">
        <v>5.0000000000000001E-4</v>
      </c>
      <c r="O146" s="78">
        <v>0</v>
      </c>
    </row>
    <row r="147" spans="2:15">
      <c r="B147" t="s">
        <v>1489</v>
      </c>
      <c r="C147" t="s">
        <v>1490</v>
      </c>
      <c r="D147" t="s">
        <v>100</v>
      </c>
      <c r="E147" t="s">
        <v>123</v>
      </c>
      <c r="F147" t="s">
        <v>1491</v>
      </c>
      <c r="G147" t="s">
        <v>1192</v>
      </c>
      <c r="H147" t="s">
        <v>102</v>
      </c>
      <c r="I147" s="77">
        <v>829.97</v>
      </c>
      <c r="J147" s="77">
        <v>1966</v>
      </c>
      <c r="K147" s="77">
        <v>0.93291999999999997</v>
      </c>
      <c r="L147" s="77">
        <v>17.250130200000001</v>
      </c>
      <c r="M147" s="78">
        <v>1E-4</v>
      </c>
      <c r="N147" s="78">
        <v>5.0000000000000001E-4</v>
      </c>
      <c r="O147" s="78">
        <v>0</v>
      </c>
    </row>
    <row r="148" spans="2:15">
      <c r="B148" t="s">
        <v>1492</v>
      </c>
      <c r="C148" t="s">
        <v>1493</v>
      </c>
      <c r="D148" t="s">
        <v>100</v>
      </c>
      <c r="E148" t="s">
        <v>123</v>
      </c>
      <c r="F148" t="s">
        <v>1494</v>
      </c>
      <c r="G148" t="s">
        <v>1192</v>
      </c>
      <c r="H148" t="s">
        <v>102</v>
      </c>
      <c r="I148" s="77">
        <v>35</v>
      </c>
      <c r="J148" s="77">
        <v>14700</v>
      </c>
      <c r="K148" s="77">
        <v>0</v>
      </c>
      <c r="L148" s="77">
        <v>5.1449999999999996</v>
      </c>
      <c r="M148" s="78">
        <v>0</v>
      </c>
      <c r="N148" s="78">
        <v>2.0000000000000001E-4</v>
      </c>
      <c r="O148" s="78">
        <v>0</v>
      </c>
    </row>
    <row r="149" spans="2:15">
      <c r="B149" t="s">
        <v>1495</v>
      </c>
      <c r="C149" t="s">
        <v>1496</v>
      </c>
      <c r="D149" t="s">
        <v>100</v>
      </c>
      <c r="E149" t="s">
        <v>123</v>
      </c>
      <c r="F149" t="s">
        <v>1497</v>
      </c>
      <c r="G149" t="s">
        <v>1192</v>
      </c>
      <c r="H149" t="s">
        <v>102</v>
      </c>
      <c r="I149" s="77">
        <v>604.25</v>
      </c>
      <c r="J149" s="77">
        <v>8299</v>
      </c>
      <c r="K149" s="77">
        <v>0</v>
      </c>
      <c r="L149" s="77">
        <v>50.146707499999998</v>
      </c>
      <c r="M149" s="78">
        <v>0</v>
      </c>
      <c r="N149" s="78">
        <v>1.6000000000000001E-3</v>
      </c>
      <c r="O149" s="78">
        <v>1E-4</v>
      </c>
    </row>
    <row r="150" spans="2:15">
      <c r="B150" t="s">
        <v>1498</v>
      </c>
      <c r="C150" t="s">
        <v>1499</v>
      </c>
      <c r="D150" t="s">
        <v>100</v>
      </c>
      <c r="E150" t="s">
        <v>123</v>
      </c>
      <c r="F150" t="s">
        <v>1500</v>
      </c>
      <c r="G150" t="s">
        <v>1501</v>
      </c>
      <c r="H150" t="s">
        <v>102</v>
      </c>
      <c r="I150" s="77">
        <v>1150.52</v>
      </c>
      <c r="J150" s="77">
        <v>738.2</v>
      </c>
      <c r="K150" s="77">
        <v>0</v>
      </c>
      <c r="L150" s="77">
        <v>8.4931386399999997</v>
      </c>
      <c r="M150" s="78">
        <v>0</v>
      </c>
      <c r="N150" s="78">
        <v>2.9999999999999997E-4</v>
      </c>
      <c r="O150" s="78">
        <v>0</v>
      </c>
    </row>
    <row r="151" spans="2:15">
      <c r="B151" t="s">
        <v>1502</v>
      </c>
      <c r="C151" t="s">
        <v>1503</v>
      </c>
      <c r="D151" t="s">
        <v>100</v>
      </c>
      <c r="E151" t="s">
        <v>123</v>
      </c>
      <c r="F151" t="s">
        <v>1504</v>
      </c>
      <c r="G151" t="s">
        <v>659</v>
      </c>
      <c r="H151" t="s">
        <v>102</v>
      </c>
      <c r="I151" s="77">
        <v>570.98</v>
      </c>
      <c r="J151" s="77">
        <v>6895</v>
      </c>
      <c r="K151" s="77">
        <v>0</v>
      </c>
      <c r="L151" s="77">
        <v>39.369070999999998</v>
      </c>
      <c r="M151" s="78">
        <v>0</v>
      </c>
      <c r="N151" s="78">
        <v>1.1999999999999999E-3</v>
      </c>
      <c r="O151" s="78">
        <v>1E-4</v>
      </c>
    </row>
    <row r="152" spans="2:15">
      <c r="B152" t="s">
        <v>1505</v>
      </c>
      <c r="C152" t="s">
        <v>1506</v>
      </c>
      <c r="D152" t="s">
        <v>100</v>
      </c>
      <c r="E152" t="s">
        <v>123</v>
      </c>
      <c r="F152" t="s">
        <v>1507</v>
      </c>
      <c r="G152" t="s">
        <v>767</v>
      </c>
      <c r="H152" t="s">
        <v>102</v>
      </c>
      <c r="I152" s="77">
        <v>1699.23</v>
      </c>
      <c r="J152" s="77">
        <v>542.5</v>
      </c>
      <c r="K152" s="77">
        <v>0</v>
      </c>
      <c r="L152" s="77">
        <v>9.2183227500000005</v>
      </c>
      <c r="M152" s="78">
        <v>0</v>
      </c>
      <c r="N152" s="78">
        <v>2.9999999999999997E-4</v>
      </c>
      <c r="O152" s="78">
        <v>0</v>
      </c>
    </row>
    <row r="153" spans="2:15">
      <c r="B153" t="s">
        <v>1508</v>
      </c>
      <c r="C153" t="s">
        <v>1509</v>
      </c>
      <c r="D153" t="s">
        <v>100</v>
      </c>
      <c r="E153" t="s">
        <v>123</v>
      </c>
      <c r="F153" t="s">
        <v>1510</v>
      </c>
      <c r="G153" t="s">
        <v>767</v>
      </c>
      <c r="H153" t="s">
        <v>102</v>
      </c>
      <c r="I153" s="77">
        <v>5862.36</v>
      </c>
      <c r="J153" s="77">
        <v>192.8</v>
      </c>
      <c r="K153" s="77">
        <v>0</v>
      </c>
      <c r="L153" s="77">
        <v>11.30263008</v>
      </c>
      <c r="M153" s="78">
        <v>0</v>
      </c>
      <c r="N153" s="78">
        <v>4.0000000000000002E-4</v>
      </c>
      <c r="O153" s="78">
        <v>0</v>
      </c>
    </row>
    <row r="154" spans="2:15">
      <c r="B154" t="s">
        <v>1511</v>
      </c>
      <c r="C154" t="s">
        <v>1512</v>
      </c>
      <c r="D154" t="s">
        <v>100</v>
      </c>
      <c r="E154" t="s">
        <v>123</v>
      </c>
      <c r="F154" t="s">
        <v>1513</v>
      </c>
      <c r="G154" t="s">
        <v>767</v>
      </c>
      <c r="H154" t="s">
        <v>102</v>
      </c>
      <c r="I154" s="77">
        <v>2250.96</v>
      </c>
      <c r="J154" s="77">
        <v>759.4</v>
      </c>
      <c r="K154" s="77">
        <v>0</v>
      </c>
      <c r="L154" s="77">
        <v>17.093790240000001</v>
      </c>
      <c r="M154" s="78">
        <v>1E-4</v>
      </c>
      <c r="N154" s="78">
        <v>5.0000000000000001E-4</v>
      </c>
      <c r="O154" s="78">
        <v>0</v>
      </c>
    </row>
    <row r="155" spans="2:15">
      <c r="B155" t="s">
        <v>1514</v>
      </c>
      <c r="C155" t="s">
        <v>1515</v>
      </c>
      <c r="D155" t="s">
        <v>100</v>
      </c>
      <c r="E155" t="s">
        <v>123</v>
      </c>
      <c r="F155" t="s">
        <v>1516</v>
      </c>
      <c r="G155" t="s">
        <v>819</v>
      </c>
      <c r="H155" t="s">
        <v>102</v>
      </c>
      <c r="I155" s="77">
        <v>472.34</v>
      </c>
      <c r="J155" s="77">
        <v>9300</v>
      </c>
      <c r="K155" s="77">
        <v>0</v>
      </c>
      <c r="L155" s="77">
        <v>43.927619999999997</v>
      </c>
      <c r="M155" s="78">
        <v>1E-4</v>
      </c>
      <c r="N155" s="78">
        <v>1.4E-3</v>
      </c>
      <c r="O155" s="78">
        <v>1E-4</v>
      </c>
    </row>
    <row r="156" spans="2:15">
      <c r="B156" t="s">
        <v>1517</v>
      </c>
      <c r="C156" t="s">
        <v>1518</v>
      </c>
      <c r="D156" t="s">
        <v>100</v>
      </c>
      <c r="E156" t="s">
        <v>123</v>
      </c>
      <c r="F156" t="s">
        <v>1519</v>
      </c>
      <c r="G156" t="s">
        <v>819</v>
      </c>
      <c r="H156" t="s">
        <v>102</v>
      </c>
      <c r="I156" s="77">
        <v>6372.13</v>
      </c>
      <c r="J156" s="77">
        <v>424.7</v>
      </c>
      <c r="K156" s="77">
        <v>0</v>
      </c>
      <c r="L156" s="77">
        <v>27.06243611</v>
      </c>
      <c r="M156" s="78">
        <v>0</v>
      </c>
      <c r="N156" s="78">
        <v>8.9999999999999998E-4</v>
      </c>
      <c r="O156" s="78">
        <v>1E-4</v>
      </c>
    </row>
    <row r="157" spans="2:15">
      <c r="B157" t="s">
        <v>1520</v>
      </c>
      <c r="C157" t="s">
        <v>1521</v>
      </c>
      <c r="D157" t="s">
        <v>100</v>
      </c>
      <c r="E157" t="s">
        <v>123</v>
      </c>
      <c r="F157" t="s">
        <v>1522</v>
      </c>
      <c r="G157" t="s">
        <v>819</v>
      </c>
      <c r="H157" t="s">
        <v>102</v>
      </c>
      <c r="I157" s="77">
        <v>99.4</v>
      </c>
      <c r="J157" s="77">
        <v>18850</v>
      </c>
      <c r="K157" s="77">
        <v>0</v>
      </c>
      <c r="L157" s="77">
        <v>18.736899999999999</v>
      </c>
      <c r="M157" s="78">
        <v>0</v>
      </c>
      <c r="N157" s="78">
        <v>5.9999999999999995E-4</v>
      </c>
      <c r="O157" s="78">
        <v>0</v>
      </c>
    </row>
    <row r="158" spans="2:15">
      <c r="B158" t="s">
        <v>1523</v>
      </c>
      <c r="C158" t="s">
        <v>1524</v>
      </c>
      <c r="D158" t="s">
        <v>100</v>
      </c>
      <c r="E158" t="s">
        <v>123</v>
      </c>
      <c r="F158" t="s">
        <v>1525</v>
      </c>
      <c r="G158" t="s">
        <v>819</v>
      </c>
      <c r="H158" t="s">
        <v>102</v>
      </c>
      <c r="I158" s="77">
        <v>717.46</v>
      </c>
      <c r="J158" s="77">
        <v>226</v>
      </c>
      <c r="K158" s="77">
        <v>0</v>
      </c>
      <c r="L158" s="77">
        <v>1.6214595999999999</v>
      </c>
      <c r="M158" s="78">
        <v>0</v>
      </c>
      <c r="N158" s="78">
        <v>1E-4</v>
      </c>
      <c r="O158" s="78">
        <v>0</v>
      </c>
    </row>
    <row r="159" spans="2:15">
      <c r="B159" t="s">
        <v>1526</v>
      </c>
      <c r="C159" t="s">
        <v>1527</v>
      </c>
      <c r="D159" t="s">
        <v>100</v>
      </c>
      <c r="E159" t="s">
        <v>123</v>
      </c>
      <c r="F159" t="s">
        <v>1528</v>
      </c>
      <c r="G159" t="s">
        <v>627</v>
      </c>
      <c r="H159" t="s">
        <v>102</v>
      </c>
      <c r="I159" s="77">
        <v>6937.86</v>
      </c>
      <c r="J159" s="77">
        <v>435.2</v>
      </c>
      <c r="K159" s="77">
        <v>0</v>
      </c>
      <c r="L159" s="77">
        <v>30.19356672</v>
      </c>
      <c r="M159" s="78">
        <v>0</v>
      </c>
      <c r="N159" s="78">
        <v>1E-3</v>
      </c>
      <c r="O159" s="78">
        <v>1E-4</v>
      </c>
    </row>
    <row r="160" spans="2:15">
      <c r="B160" t="s">
        <v>1529</v>
      </c>
      <c r="C160" t="s">
        <v>1530</v>
      </c>
      <c r="D160" t="s">
        <v>100</v>
      </c>
      <c r="E160" t="s">
        <v>123</v>
      </c>
      <c r="F160" t="s">
        <v>881</v>
      </c>
      <c r="G160" t="s">
        <v>332</v>
      </c>
      <c r="H160" t="s">
        <v>102</v>
      </c>
      <c r="I160" s="77">
        <v>7858.96</v>
      </c>
      <c r="J160" s="77">
        <v>470.9</v>
      </c>
      <c r="K160" s="77">
        <v>0</v>
      </c>
      <c r="L160" s="77">
        <v>37.00784264</v>
      </c>
      <c r="M160" s="78">
        <v>1E-4</v>
      </c>
      <c r="N160" s="78">
        <v>1.1999999999999999E-3</v>
      </c>
      <c r="O160" s="78">
        <v>1E-4</v>
      </c>
    </row>
    <row r="161" spans="2:15">
      <c r="B161" t="s">
        <v>1531</v>
      </c>
      <c r="C161" t="s">
        <v>1532</v>
      </c>
      <c r="D161" t="s">
        <v>100</v>
      </c>
      <c r="E161" t="s">
        <v>123</v>
      </c>
      <c r="F161" t="s">
        <v>1533</v>
      </c>
      <c r="G161" t="s">
        <v>1534</v>
      </c>
      <c r="H161" t="s">
        <v>102</v>
      </c>
      <c r="I161" s="77">
        <v>17126.29</v>
      </c>
      <c r="J161" s="77">
        <v>165.9</v>
      </c>
      <c r="K161" s="77">
        <v>0</v>
      </c>
      <c r="L161" s="77">
        <v>28.412515110000001</v>
      </c>
      <c r="M161" s="78">
        <v>1E-4</v>
      </c>
      <c r="N161" s="78">
        <v>8.9999999999999998E-4</v>
      </c>
      <c r="O161" s="78">
        <v>1E-4</v>
      </c>
    </row>
    <row r="162" spans="2:15">
      <c r="B162" t="s">
        <v>1535</v>
      </c>
      <c r="C162" t="s">
        <v>1536</v>
      </c>
      <c r="D162" t="s">
        <v>100</v>
      </c>
      <c r="E162" t="s">
        <v>123</v>
      </c>
      <c r="F162" t="s">
        <v>1537</v>
      </c>
      <c r="G162" t="s">
        <v>1538</v>
      </c>
      <c r="H162" t="s">
        <v>102</v>
      </c>
      <c r="I162" s="77">
        <v>5083.75</v>
      </c>
      <c r="J162" s="77">
        <v>669.3</v>
      </c>
      <c r="K162" s="77">
        <v>0</v>
      </c>
      <c r="L162" s="77">
        <v>34.025538750000003</v>
      </c>
      <c r="M162" s="78">
        <v>1E-4</v>
      </c>
      <c r="N162" s="78">
        <v>1.1000000000000001E-3</v>
      </c>
      <c r="O162" s="78">
        <v>1E-4</v>
      </c>
    </row>
    <row r="163" spans="2:15">
      <c r="B163" t="s">
        <v>1539</v>
      </c>
      <c r="C163" t="s">
        <v>1540</v>
      </c>
      <c r="D163" t="s">
        <v>100</v>
      </c>
      <c r="E163" t="s">
        <v>123</v>
      </c>
      <c r="F163" t="s">
        <v>1541</v>
      </c>
      <c r="G163" t="s">
        <v>125</v>
      </c>
      <c r="H163" t="s">
        <v>102</v>
      </c>
      <c r="I163" s="77">
        <v>33.090000000000003</v>
      </c>
      <c r="J163" s="77">
        <v>7518</v>
      </c>
      <c r="K163" s="77">
        <v>0</v>
      </c>
      <c r="L163" s="77">
        <v>2.4877061999999999</v>
      </c>
      <c r="M163" s="78">
        <v>0</v>
      </c>
      <c r="N163" s="78">
        <v>1E-4</v>
      </c>
      <c r="O163" s="78">
        <v>0</v>
      </c>
    </row>
    <row r="164" spans="2:15">
      <c r="B164" t="s">
        <v>1542</v>
      </c>
      <c r="C164" t="s">
        <v>1543</v>
      </c>
      <c r="D164" t="s">
        <v>100</v>
      </c>
      <c r="E164" t="s">
        <v>123</v>
      </c>
      <c r="F164" t="s">
        <v>1544</v>
      </c>
      <c r="G164" t="s">
        <v>125</v>
      </c>
      <c r="H164" t="s">
        <v>102</v>
      </c>
      <c r="I164" s="77">
        <v>5714.11</v>
      </c>
      <c r="J164" s="77">
        <v>129.69999999999999</v>
      </c>
      <c r="K164" s="77">
        <v>0</v>
      </c>
      <c r="L164" s="77">
        <v>7.4112006700000004</v>
      </c>
      <c r="M164" s="78">
        <v>1E-4</v>
      </c>
      <c r="N164" s="78">
        <v>2.0000000000000001E-4</v>
      </c>
      <c r="O164" s="78">
        <v>0</v>
      </c>
    </row>
    <row r="165" spans="2:15">
      <c r="B165" t="s">
        <v>1545</v>
      </c>
      <c r="C165" t="s">
        <v>1546</v>
      </c>
      <c r="D165" t="s">
        <v>100</v>
      </c>
      <c r="E165" t="s">
        <v>123</v>
      </c>
      <c r="F165" t="s">
        <v>1547</v>
      </c>
      <c r="G165" t="s">
        <v>125</v>
      </c>
      <c r="H165" t="s">
        <v>102</v>
      </c>
      <c r="I165" s="77">
        <v>1439.11</v>
      </c>
      <c r="J165" s="77">
        <v>372.1</v>
      </c>
      <c r="K165" s="77">
        <v>0</v>
      </c>
      <c r="L165" s="77">
        <v>5.35492831</v>
      </c>
      <c r="M165" s="78">
        <v>1E-4</v>
      </c>
      <c r="N165" s="78">
        <v>2.0000000000000001E-4</v>
      </c>
      <c r="O165" s="78">
        <v>0</v>
      </c>
    </row>
    <row r="166" spans="2:15">
      <c r="B166" t="s">
        <v>1548</v>
      </c>
      <c r="C166" t="s">
        <v>1549</v>
      </c>
      <c r="D166" t="s">
        <v>100</v>
      </c>
      <c r="E166" t="s">
        <v>123</v>
      </c>
      <c r="F166" t="s">
        <v>1550</v>
      </c>
      <c r="G166" t="s">
        <v>125</v>
      </c>
      <c r="H166" t="s">
        <v>102</v>
      </c>
      <c r="I166" s="77">
        <v>467.29</v>
      </c>
      <c r="J166" s="77">
        <v>540</v>
      </c>
      <c r="K166" s="77">
        <v>0</v>
      </c>
      <c r="L166" s="77">
        <v>2.5233660000000002</v>
      </c>
      <c r="M166" s="78">
        <v>1E-4</v>
      </c>
      <c r="N166" s="78">
        <v>1E-4</v>
      </c>
      <c r="O166" s="78">
        <v>0</v>
      </c>
    </row>
    <row r="167" spans="2:15">
      <c r="B167" t="s">
        <v>1551</v>
      </c>
      <c r="C167" t="s">
        <v>1552</v>
      </c>
      <c r="D167" t="s">
        <v>100</v>
      </c>
      <c r="E167" t="s">
        <v>123</v>
      </c>
      <c r="F167" t="s">
        <v>1553</v>
      </c>
      <c r="G167" t="s">
        <v>125</v>
      </c>
      <c r="H167" t="s">
        <v>102</v>
      </c>
      <c r="I167" s="77">
        <v>3809.19</v>
      </c>
      <c r="J167" s="77">
        <v>241</v>
      </c>
      <c r="K167" s="77">
        <v>0</v>
      </c>
      <c r="L167" s="77">
        <v>9.1801478999999997</v>
      </c>
      <c r="M167" s="78">
        <v>0</v>
      </c>
      <c r="N167" s="78">
        <v>2.9999999999999997E-4</v>
      </c>
      <c r="O167" s="78">
        <v>0</v>
      </c>
    </row>
    <row r="168" spans="2:15">
      <c r="B168" t="s">
        <v>1554</v>
      </c>
      <c r="C168" t="s">
        <v>1555</v>
      </c>
      <c r="D168" t="s">
        <v>100</v>
      </c>
      <c r="E168" t="s">
        <v>123</v>
      </c>
      <c r="F168" t="s">
        <v>1556</v>
      </c>
      <c r="G168" t="s">
        <v>1346</v>
      </c>
      <c r="H168" t="s">
        <v>102</v>
      </c>
      <c r="I168" s="77">
        <v>1434.8</v>
      </c>
      <c r="J168" s="77">
        <v>171.5</v>
      </c>
      <c r="K168" s="77">
        <v>0</v>
      </c>
      <c r="L168" s="77">
        <v>2.4606819999999998</v>
      </c>
      <c r="M168" s="78">
        <v>0</v>
      </c>
      <c r="N168" s="78">
        <v>1E-4</v>
      </c>
      <c r="O168" s="78">
        <v>0</v>
      </c>
    </row>
    <row r="169" spans="2:15">
      <c r="B169" t="s">
        <v>1557</v>
      </c>
      <c r="C169" t="s">
        <v>1558</v>
      </c>
      <c r="D169" t="s">
        <v>100</v>
      </c>
      <c r="E169" t="s">
        <v>123</v>
      </c>
      <c r="F169" t="s">
        <v>1559</v>
      </c>
      <c r="G169" t="s">
        <v>1346</v>
      </c>
      <c r="H169" t="s">
        <v>102</v>
      </c>
      <c r="I169" s="77">
        <v>5957.44</v>
      </c>
      <c r="J169" s="77">
        <v>17.600000000000001</v>
      </c>
      <c r="K169" s="77">
        <v>0</v>
      </c>
      <c r="L169" s="77">
        <v>1.0485094399999999</v>
      </c>
      <c r="M169" s="78">
        <v>1E-4</v>
      </c>
      <c r="N169" s="78">
        <v>0</v>
      </c>
      <c r="O169" s="78">
        <v>0</v>
      </c>
    </row>
    <row r="170" spans="2:15">
      <c r="B170" t="s">
        <v>1560</v>
      </c>
      <c r="C170" t="s">
        <v>1561</v>
      </c>
      <c r="D170" t="s">
        <v>100</v>
      </c>
      <c r="E170" t="s">
        <v>123</v>
      </c>
      <c r="F170" t="s">
        <v>1562</v>
      </c>
      <c r="G170" t="s">
        <v>1346</v>
      </c>
      <c r="H170" t="s">
        <v>102</v>
      </c>
      <c r="I170" s="77">
        <v>954.78</v>
      </c>
      <c r="J170" s="77">
        <v>591.1</v>
      </c>
      <c r="K170" s="77">
        <v>0</v>
      </c>
      <c r="L170" s="77">
        <v>5.6437045799999996</v>
      </c>
      <c r="M170" s="78">
        <v>0</v>
      </c>
      <c r="N170" s="78">
        <v>2.0000000000000001E-4</v>
      </c>
      <c r="O170" s="78">
        <v>0</v>
      </c>
    </row>
    <row r="171" spans="2:15">
      <c r="B171" t="s">
        <v>1563</v>
      </c>
      <c r="C171" t="s">
        <v>1564</v>
      </c>
      <c r="D171" t="s">
        <v>100</v>
      </c>
      <c r="E171" t="s">
        <v>123</v>
      </c>
      <c r="F171" t="s">
        <v>1565</v>
      </c>
      <c r="G171" t="s">
        <v>712</v>
      </c>
      <c r="H171" t="s">
        <v>102</v>
      </c>
      <c r="I171" s="77">
        <v>3579.15</v>
      </c>
      <c r="J171" s="77">
        <v>93.6</v>
      </c>
      <c r="K171" s="77">
        <v>0</v>
      </c>
      <c r="L171" s="77">
        <v>3.3500844000000001</v>
      </c>
      <c r="M171" s="78">
        <v>0</v>
      </c>
      <c r="N171" s="78">
        <v>1E-4</v>
      </c>
      <c r="O171" s="78">
        <v>0</v>
      </c>
    </row>
    <row r="172" spans="2:15">
      <c r="B172" t="s">
        <v>1566</v>
      </c>
      <c r="C172" t="s">
        <v>1567</v>
      </c>
      <c r="D172" t="s">
        <v>100</v>
      </c>
      <c r="E172" t="s">
        <v>123</v>
      </c>
      <c r="F172" t="s">
        <v>1568</v>
      </c>
      <c r="G172" t="s">
        <v>712</v>
      </c>
      <c r="H172" t="s">
        <v>102</v>
      </c>
      <c r="I172" s="77">
        <v>2380.08</v>
      </c>
      <c r="J172" s="77">
        <v>268</v>
      </c>
      <c r="K172" s="77">
        <v>0</v>
      </c>
      <c r="L172" s="77">
        <v>6.3786144</v>
      </c>
      <c r="M172" s="78">
        <v>0</v>
      </c>
      <c r="N172" s="78">
        <v>2.0000000000000001E-4</v>
      </c>
      <c r="O172" s="78">
        <v>0</v>
      </c>
    </row>
    <row r="173" spans="2:15">
      <c r="B173" t="s">
        <v>1569</v>
      </c>
      <c r="C173" t="s">
        <v>1570</v>
      </c>
      <c r="D173" t="s">
        <v>100</v>
      </c>
      <c r="E173" t="s">
        <v>123</v>
      </c>
      <c r="F173" t="s">
        <v>1571</v>
      </c>
      <c r="G173" t="s">
        <v>712</v>
      </c>
      <c r="H173" t="s">
        <v>102</v>
      </c>
      <c r="I173" s="77">
        <v>3165.94</v>
      </c>
      <c r="J173" s="77">
        <v>716.9</v>
      </c>
      <c r="K173" s="77">
        <v>0</v>
      </c>
      <c r="L173" s="77">
        <v>22.696623859999999</v>
      </c>
      <c r="M173" s="78">
        <v>0</v>
      </c>
      <c r="N173" s="78">
        <v>6.9999999999999999E-4</v>
      </c>
      <c r="O173" s="78">
        <v>1E-4</v>
      </c>
    </row>
    <row r="174" spans="2:15">
      <c r="B174" t="s">
        <v>1572</v>
      </c>
      <c r="C174" t="s">
        <v>1573</v>
      </c>
      <c r="D174" t="s">
        <v>100</v>
      </c>
      <c r="E174" t="s">
        <v>123</v>
      </c>
      <c r="F174" t="s">
        <v>1574</v>
      </c>
      <c r="G174" t="s">
        <v>127</v>
      </c>
      <c r="H174" t="s">
        <v>102</v>
      </c>
      <c r="I174" s="77">
        <v>3090.54</v>
      </c>
      <c r="J174" s="77">
        <v>426.8</v>
      </c>
      <c r="K174" s="77">
        <v>0</v>
      </c>
      <c r="L174" s="77">
        <v>13.190424719999999</v>
      </c>
      <c r="M174" s="78">
        <v>1E-4</v>
      </c>
      <c r="N174" s="78">
        <v>4.0000000000000002E-4</v>
      </c>
      <c r="O174" s="78">
        <v>0</v>
      </c>
    </row>
    <row r="175" spans="2:15">
      <c r="B175" t="s">
        <v>1575</v>
      </c>
      <c r="C175" t="s">
        <v>1576</v>
      </c>
      <c r="D175" t="s">
        <v>100</v>
      </c>
      <c r="E175" t="s">
        <v>123</v>
      </c>
      <c r="F175" t="s">
        <v>1577</v>
      </c>
      <c r="G175" t="s">
        <v>127</v>
      </c>
      <c r="H175" t="s">
        <v>102</v>
      </c>
      <c r="I175" s="77">
        <v>1359.01</v>
      </c>
      <c r="J175" s="77">
        <v>2113</v>
      </c>
      <c r="K175" s="77">
        <v>0</v>
      </c>
      <c r="L175" s="77">
        <v>28.715881299999999</v>
      </c>
      <c r="M175" s="78">
        <v>1E-4</v>
      </c>
      <c r="N175" s="78">
        <v>8.9999999999999998E-4</v>
      </c>
      <c r="O175" s="78">
        <v>1E-4</v>
      </c>
    </row>
    <row r="176" spans="2:15">
      <c r="B176" t="s">
        <v>1578</v>
      </c>
      <c r="C176" t="s">
        <v>1579</v>
      </c>
      <c r="D176" t="s">
        <v>100</v>
      </c>
      <c r="E176" t="s">
        <v>123</v>
      </c>
      <c r="F176" t="s">
        <v>1580</v>
      </c>
      <c r="G176" t="s">
        <v>127</v>
      </c>
      <c r="H176" t="s">
        <v>102</v>
      </c>
      <c r="I176" s="77">
        <v>520.1</v>
      </c>
      <c r="J176" s="77">
        <v>1870</v>
      </c>
      <c r="K176" s="77">
        <v>0</v>
      </c>
      <c r="L176" s="77">
        <v>9.7258700000000005</v>
      </c>
      <c r="M176" s="78">
        <v>1E-4</v>
      </c>
      <c r="N176" s="78">
        <v>2.9999999999999997E-4</v>
      </c>
      <c r="O176" s="78">
        <v>0</v>
      </c>
    </row>
    <row r="177" spans="2:15">
      <c r="B177" t="s">
        <v>1581</v>
      </c>
      <c r="C177" t="s">
        <v>1582</v>
      </c>
      <c r="D177" t="s">
        <v>100</v>
      </c>
      <c r="E177" t="s">
        <v>123</v>
      </c>
      <c r="F177" t="s">
        <v>1583</v>
      </c>
      <c r="G177" t="s">
        <v>127</v>
      </c>
      <c r="H177" t="s">
        <v>102</v>
      </c>
      <c r="I177" s="77">
        <v>5522.51</v>
      </c>
      <c r="J177" s="77">
        <v>405.3</v>
      </c>
      <c r="K177" s="77">
        <v>0</v>
      </c>
      <c r="L177" s="77">
        <v>22.382733030000001</v>
      </c>
      <c r="M177" s="78">
        <v>1E-4</v>
      </c>
      <c r="N177" s="78">
        <v>6.9999999999999999E-4</v>
      </c>
      <c r="O177" s="78">
        <v>1E-4</v>
      </c>
    </row>
    <row r="178" spans="2:15">
      <c r="B178" t="s">
        <v>1584</v>
      </c>
      <c r="C178" t="s">
        <v>1585</v>
      </c>
      <c r="D178" t="s">
        <v>100</v>
      </c>
      <c r="E178" t="s">
        <v>123</v>
      </c>
      <c r="F178" t="s">
        <v>1586</v>
      </c>
      <c r="G178" t="s">
        <v>127</v>
      </c>
      <c r="H178" t="s">
        <v>102</v>
      </c>
      <c r="I178" s="77">
        <v>8015.25</v>
      </c>
      <c r="J178" s="77">
        <v>500.1</v>
      </c>
      <c r="K178" s="77">
        <v>0</v>
      </c>
      <c r="L178" s="77">
        <v>40.084265250000001</v>
      </c>
      <c r="M178" s="78">
        <v>1E-4</v>
      </c>
      <c r="N178" s="78">
        <v>1.2999999999999999E-3</v>
      </c>
      <c r="O178" s="78">
        <v>1E-4</v>
      </c>
    </row>
    <row r="179" spans="2:15">
      <c r="B179" t="s">
        <v>1587</v>
      </c>
      <c r="C179" t="s">
        <v>1588</v>
      </c>
      <c r="D179" t="s">
        <v>100</v>
      </c>
      <c r="E179" t="s">
        <v>123</v>
      </c>
      <c r="F179" t="s">
        <v>1589</v>
      </c>
      <c r="G179" t="s">
        <v>127</v>
      </c>
      <c r="H179" t="s">
        <v>102</v>
      </c>
      <c r="I179" s="77">
        <v>830.65</v>
      </c>
      <c r="J179" s="77">
        <v>1493</v>
      </c>
      <c r="K179" s="77">
        <v>0</v>
      </c>
      <c r="L179" s="77">
        <v>12.401604499999999</v>
      </c>
      <c r="M179" s="78">
        <v>1E-4</v>
      </c>
      <c r="N179" s="78">
        <v>4.0000000000000002E-4</v>
      </c>
      <c r="O179" s="78">
        <v>0</v>
      </c>
    </row>
    <row r="180" spans="2:15">
      <c r="B180" t="s">
        <v>1590</v>
      </c>
      <c r="C180" t="s">
        <v>1591</v>
      </c>
      <c r="D180" t="s">
        <v>100</v>
      </c>
      <c r="E180" t="s">
        <v>123</v>
      </c>
      <c r="F180" t="s">
        <v>1592</v>
      </c>
      <c r="G180" t="s">
        <v>129</v>
      </c>
      <c r="H180" t="s">
        <v>102</v>
      </c>
      <c r="I180" s="77">
        <v>475.42</v>
      </c>
      <c r="J180" s="77">
        <v>2240</v>
      </c>
      <c r="K180" s="77">
        <v>0</v>
      </c>
      <c r="L180" s="77">
        <v>10.649407999999999</v>
      </c>
      <c r="M180" s="78">
        <v>0</v>
      </c>
      <c r="N180" s="78">
        <v>2.9999999999999997E-4</v>
      </c>
      <c r="O180" s="78">
        <v>0</v>
      </c>
    </row>
    <row r="181" spans="2:15">
      <c r="B181" t="s">
        <v>1593</v>
      </c>
      <c r="C181" t="s">
        <v>1594</v>
      </c>
      <c r="D181" t="s">
        <v>100</v>
      </c>
      <c r="E181" t="s">
        <v>123</v>
      </c>
      <c r="F181" t="s">
        <v>1595</v>
      </c>
      <c r="G181" t="s">
        <v>129</v>
      </c>
      <c r="H181" t="s">
        <v>102</v>
      </c>
      <c r="I181" s="77">
        <v>9340.83</v>
      </c>
      <c r="J181" s="77">
        <v>53.2</v>
      </c>
      <c r="K181" s="77">
        <v>0</v>
      </c>
      <c r="L181" s="77">
        <v>4.96932156</v>
      </c>
      <c r="M181" s="78">
        <v>1E-4</v>
      </c>
      <c r="N181" s="78">
        <v>2.0000000000000001E-4</v>
      </c>
      <c r="O181" s="78">
        <v>0</v>
      </c>
    </row>
    <row r="182" spans="2:15">
      <c r="B182" t="s">
        <v>1596</v>
      </c>
      <c r="C182" t="s">
        <v>1597</v>
      </c>
      <c r="D182" t="s">
        <v>100</v>
      </c>
      <c r="E182" t="s">
        <v>123</v>
      </c>
      <c r="F182" t="s">
        <v>1598</v>
      </c>
      <c r="G182" t="s">
        <v>129</v>
      </c>
      <c r="H182" t="s">
        <v>102</v>
      </c>
      <c r="I182" s="77">
        <v>1331.77</v>
      </c>
      <c r="J182" s="77">
        <v>47.4</v>
      </c>
      <c r="K182" s="77">
        <v>0</v>
      </c>
      <c r="L182" s="77">
        <v>0.63125898000000003</v>
      </c>
      <c r="M182" s="78">
        <v>0</v>
      </c>
      <c r="N182" s="78">
        <v>0</v>
      </c>
      <c r="O182" s="78">
        <v>0</v>
      </c>
    </row>
    <row r="183" spans="2:15">
      <c r="B183" s="79" t="s">
        <v>1599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208</v>
      </c>
      <c r="C184" t="s">
        <v>208</v>
      </c>
      <c r="E184" s="16"/>
      <c r="F184" s="16"/>
      <c r="G184" t="s">
        <v>208</v>
      </c>
      <c r="H184" t="s">
        <v>208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216</v>
      </c>
      <c r="E185" s="16"/>
      <c r="F185" s="16"/>
      <c r="G185" s="16"/>
      <c r="I185" s="81">
        <v>90174.85</v>
      </c>
      <c r="K185" s="81">
        <v>5.4234099999999996</v>
      </c>
      <c r="L185" s="81">
        <v>8981.1909989109899</v>
      </c>
      <c r="N185" s="80">
        <v>0.28360000000000002</v>
      </c>
      <c r="O185" s="80">
        <v>2.07E-2</v>
      </c>
    </row>
    <row r="186" spans="2:15">
      <c r="B186" s="79" t="s">
        <v>312</v>
      </c>
      <c r="E186" s="16"/>
      <c r="F186" s="16"/>
      <c r="G186" s="16"/>
      <c r="I186" s="81">
        <v>47713.74</v>
      </c>
      <c r="K186" s="81">
        <v>0</v>
      </c>
      <c r="L186" s="81">
        <v>3031.5269547613157</v>
      </c>
      <c r="N186" s="80">
        <v>9.5699999999999993E-2</v>
      </c>
      <c r="O186" s="80">
        <v>7.0000000000000001E-3</v>
      </c>
    </row>
    <row r="187" spans="2:15">
      <c r="B187" t="s">
        <v>1600</v>
      </c>
      <c r="C187" t="s">
        <v>1601</v>
      </c>
      <c r="D187" t="s">
        <v>1602</v>
      </c>
      <c r="E187" t="s">
        <v>894</v>
      </c>
      <c r="F187" t="s">
        <v>1603</v>
      </c>
      <c r="G187" t="s">
        <v>965</v>
      </c>
      <c r="H187" t="s">
        <v>106</v>
      </c>
      <c r="I187" s="77">
        <v>189.18</v>
      </c>
      <c r="J187" s="77">
        <v>4109</v>
      </c>
      <c r="K187" s="77">
        <v>0</v>
      </c>
      <c r="L187" s="77">
        <v>29.9198404638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1604</v>
      </c>
      <c r="C188" t="s">
        <v>1605</v>
      </c>
      <c r="D188" t="s">
        <v>1606</v>
      </c>
      <c r="E188" t="s">
        <v>894</v>
      </c>
      <c r="F188" t="s">
        <v>1607</v>
      </c>
      <c r="G188" t="s">
        <v>957</v>
      </c>
      <c r="H188" t="s">
        <v>106</v>
      </c>
      <c r="I188" s="77">
        <v>331.83</v>
      </c>
      <c r="J188" s="77">
        <v>1832</v>
      </c>
      <c r="K188" s="77">
        <v>0</v>
      </c>
      <c r="L188" s="77">
        <v>23.398554434400001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1608</v>
      </c>
      <c r="C189" t="s">
        <v>1609</v>
      </c>
      <c r="D189" t="s">
        <v>1602</v>
      </c>
      <c r="E189" t="s">
        <v>894</v>
      </c>
      <c r="F189" t="s">
        <v>1610</v>
      </c>
      <c r="G189" t="s">
        <v>1000</v>
      </c>
      <c r="H189" t="s">
        <v>106</v>
      </c>
      <c r="I189" s="77">
        <v>249.9</v>
      </c>
      <c r="J189" s="77">
        <v>2381</v>
      </c>
      <c r="K189" s="77">
        <v>0</v>
      </c>
      <c r="L189" s="77">
        <v>22.902008031000001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1611</v>
      </c>
      <c r="C190" t="s">
        <v>1612</v>
      </c>
      <c r="D190" t="s">
        <v>1602</v>
      </c>
      <c r="E190" t="s">
        <v>894</v>
      </c>
      <c r="F190" t="s">
        <v>1138</v>
      </c>
      <c r="G190" t="s">
        <v>912</v>
      </c>
      <c r="H190" t="s">
        <v>106</v>
      </c>
      <c r="I190" s="77">
        <v>749.45</v>
      </c>
      <c r="J190" s="77">
        <v>6955</v>
      </c>
      <c r="K190" s="77">
        <v>0</v>
      </c>
      <c r="L190" s="77">
        <v>200.62622862750001</v>
      </c>
      <c r="M190" s="78">
        <v>0</v>
      </c>
      <c r="N190" s="78">
        <v>6.3E-3</v>
      </c>
      <c r="O190" s="78">
        <v>5.0000000000000001E-4</v>
      </c>
    </row>
    <row r="191" spans="2:15">
      <c r="B191" t="s">
        <v>1613</v>
      </c>
      <c r="C191" t="s">
        <v>1614</v>
      </c>
      <c r="D191" t="s">
        <v>1606</v>
      </c>
      <c r="E191" t="s">
        <v>894</v>
      </c>
      <c r="F191" t="s">
        <v>1615</v>
      </c>
      <c r="G191" t="s">
        <v>1048</v>
      </c>
      <c r="H191" t="s">
        <v>106</v>
      </c>
      <c r="I191" s="77">
        <v>523.34</v>
      </c>
      <c r="J191" s="77">
        <v>3095</v>
      </c>
      <c r="K191" s="77">
        <v>0</v>
      </c>
      <c r="L191" s="77">
        <v>62.343688677000003</v>
      </c>
      <c r="M191" s="78">
        <v>0</v>
      </c>
      <c r="N191" s="78">
        <v>2E-3</v>
      </c>
      <c r="O191" s="78">
        <v>1E-4</v>
      </c>
    </row>
    <row r="192" spans="2:15">
      <c r="B192" t="s">
        <v>1616</v>
      </c>
      <c r="C192" t="s">
        <v>1617</v>
      </c>
      <c r="D192" t="s">
        <v>1606</v>
      </c>
      <c r="E192" t="s">
        <v>894</v>
      </c>
      <c r="F192" t="s">
        <v>1618</v>
      </c>
      <c r="G192" t="s">
        <v>1045</v>
      </c>
      <c r="H192" t="s">
        <v>106</v>
      </c>
      <c r="I192" s="77">
        <v>871.31</v>
      </c>
      <c r="J192" s="77">
        <v>169</v>
      </c>
      <c r="K192" s="77">
        <v>0</v>
      </c>
      <c r="L192" s="77">
        <v>5.6677060011</v>
      </c>
      <c r="M192" s="78">
        <v>0</v>
      </c>
      <c r="N192" s="78">
        <v>2.0000000000000001E-4</v>
      </c>
      <c r="O192" s="78">
        <v>0</v>
      </c>
    </row>
    <row r="193" spans="2:15">
      <c r="B193" t="s">
        <v>1619</v>
      </c>
      <c r="C193" t="s">
        <v>1620</v>
      </c>
      <c r="D193" t="s">
        <v>1606</v>
      </c>
      <c r="E193" t="s">
        <v>894</v>
      </c>
      <c r="F193" t="s">
        <v>1621</v>
      </c>
      <c r="G193" t="s">
        <v>1045</v>
      </c>
      <c r="H193" t="s">
        <v>106</v>
      </c>
      <c r="I193" s="77">
        <v>459.01</v>
      </c>
      <c r="J193" s="77">
        <v>1428.9995999999978</v>
      </c>
      <c r="K193" s="77">
        <v>0</v>
      </c>
      <c r="L193" s="77">
        <v>25.246557345182001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1622</v>
      </c>
      <c r="C194" t="s">
        <v>1623</v>
      </c>
      <c r="D194" t="s">
        <v>1602</v>
      </c>
      <c r="E194" t="s">
        <v>894</v>
      </c>
      <c r="F194" t="s">
        <v>1624</v>
      </c>
      <c r="G194" t="s">
        <v>1625</v>
      </c>
      <c r="H194" t="s">
        <v>106</v>
      </c>
      <c r="I194" s="77">
        <v>341.26</v>
      </c>
      <c r="J194" s="77">
        <v>3884</v>
      </c>
      <c r="K194" s="77">
        <v>0</v>
      </c>
      <c r="L194" s="77">
        <v>51.016718301600001</v>
      </c>
      <c r="M194" s="78">
        <v>0</v>
      </c>
      <c r="N194" s="78">
        <v>1.6000000000000001E-3</v>
      </c>
      <c r="O194" s="78">
        <v>1E-4</v>
      </c>
    </row>
    <row r="195" spans="2:15">
      <c r="B195" t="s">
        <v>1626</v>
      </c>
      <c r="C195" t="s">
        <v>1627</v>
      </c>
      <c r="D195" t="s">
        <v>1606</v>
      </c>
      <c r="E195" t="s">
        <v>894</v>
      </c>
      <c r="F195" t="s">
        <v>1628</v>
      </c>
      <c r="G195" t="s">
        <v>1629</v>
      </c>
      <c r="H195" t="s">
        <v>106</v>
      </c>
      <c r="I195" s="77">
        <v>324.17</v>
      </c>
      <c r="J195" s="77">
        <v>13074</v>
      </c>
      <c r="K195" s="77">
        <v>0</v>
      </c>
      <c r="L195" s="77">
        <v>163.12826334420001</v>
      </c>
      <c r="M195" s="78">
        <v>0</v>
      </c>
      <c r="N195" s="78">
        <v>5.1999999999999998E-3</v>
      </c>
      <c r="O195" s="78">
        <v>4.0000000000000002E-4</v>
      </c>
    </row>
    <row r="196" spans="2:15">
      <c r="B196" t="s">
        <v>1630</v>
      </c>
      <c r="C196" t="s">
        <v>1631</v>
      </c>
      <c r="D196" t="s">
        <v>1606</v>
      </c>
      <c r="E196" t="s">
        <v>894</v>
      </c>
      <c r="F196" t="s">
        <v>1296</v>
      </c>
      <c r="G196" t="s">
        <v>1629</v>
      </c>
      <c r="H196" t="s">
        <v>106</v>
      </c>
      <c r="I196" s="77">
        <v>798.62</v>
      </c>
      <c r="J196" s="77">
        <v>6371</v>
      </c>
      <c r="K196" s="77">
        <v>0</v>
      </c>
      <c r="L196" s="77">
        <v>195.83742868979999</v>
      </c>
      <c r="M196" s="78">
        <v>0</v>
      </c>
      <c r="N196" s="78">
        <v>6.1999999999999998E-3</v>
      </c>
      <c r="O196" s="78">
        <v>5.0000000000000001E-4</v>
      </c>
    </row>
    <row r="197" spans="2:15">
      <c r="B197" t="s">
        <v>1632</v>
      </c>
      <c r="C197" t="s">
        <v>1633</v>
      </c>
      <c r="D197" t="s">
        <v>1606</v>
      </c>
      <c r="E197" t="s">
        <v>894</v>
      </c>
      <c r="F197" t="s">
        <v>1634</v>
      </c>
      <c r="G197" t="s">
        <v>1003</v>
      </c>
      <c r="H197" t="s">
        <v>106</v>
      </c>
      <c r="I197" s="77">
        <v>271.91000000000003</v>
      </c>
      <c r="J197" s="77">
        <v>2533</v>
      </c>
      <c r="K197" s="77">
        <v>0</v>
      </c>
      <c r="L197" s="77">
        <v>26.5099116747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1635</v>
      </c>
      <c r="C198" t="s">
        <v>1636</v>
      </c>
      <c r="D198" t="s">
        <v>1606</v>
      </c>
      <c r="E198" t="s">
        <v>894</v>
      </c>
      <c r="F198" t="s">
        <v>1637</v>
      </c>
      <c r="G198" t="s">
        <v>1003</v>
      </c>
      <c r="H198" t="s">
        <v>106</v>
      </c>
      <c r="I198" s="77">
        <v>69.86</v>
      </c>
      <c r="J198" s="77">
        <v>15887</v>
      </c>
      <c r="K198" s="77">
        <v>0</v>
      </c>
      <c r="L198" s="77">
        <v>42.718735411799997</v>
      </c>
      <c r="M198" s="78">
        <v>0</v>
      </c>
      <c r="N198" s="78">
        <v>1.2999999999999999E-3</v>
      </c>
      <c r="O198" s="78">
        <v>1E-4</v>
      </c>
    </row>
    <row r="199" spans="2:15">
      <c r="B199" t="s">
        <v>1638</v>
      </c>
      <c r="C199" t="s">
        <v>1639</v>
      </c>
      <c r="D199" t="s">
        <v>1602</v>
      </c>
      <c r="E199" t="s">
        <v>894</v>
      </c>
      <c r="F199" t="s">
        <v>1640</v>
      </c>
      <c r="G199" t="s">
        <v>1003</v>
      </c>
      <c r="H199" t="s">
        <v>106</v>
      </c>
      <c r="I199" s="77">
        <v>522.9</v>
      </c>
      <c r="J199" s="77">
        <v>451</v>
      </c>
      <c r="K199" s="77">
        <v>0</v>
      </c>
      <c r="L199" s="77">
        <v>9.0770158710000004</v>
      </c>
      <c r="M199" s="78">
        <v>0</v>
      </c>
      <c r="N199" s="78">
        <v>2.9999999999999997E-4</v>
      </c>
      <c r="O199" s="78">
        <v>0</v>
      </c>
    </row>
    <row r="200" spans="2:15">
      <c r="B200" t="s">
        <v>1641</v>
      </c>
      <c r="C200" t="s">
        <v>1642</v>
      </c>
      <c r="D200" t="s">
        <v>1602</v>
      </c>
      <c r="E200" t="s">
        <v>894</v>
      </c>
      <c r="F200" t="s">
        <v>1643</v>
      </c>
      <c r="G200" t="s">
        <v>1003</v>
      </c>
      <c r="H200" t="s">
        <v>106</v>
      </c>
      <c r="I200" s="77">
        <v>1123.58</v>
      </c>
      <c r="J200" s="77">
        <v>578</v>
      </c>
      <c r="K200" s="77">
        <v>0</v>
      </c>
      <c r="L200" s="77">
        <v>24.996531447599999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1644</v>
      </c>
      <c r="C201" t="s">
        <v>1645</v>
      </c>
      <c r="D201" t="s">
        <v>1606</v>
      </c>
      <c r="E201" t="s">
        <v>894</v>
      </c>
      <c r="F201" t="s">
        <v>1646</v>
      </c>
      <c r="G201" t="s">
        <v>1003</v>
      </c>
      <c r="H201" t="s">
        <v>120</v>
      </c>
      <c r="I201" s="77">
        <v>9416.59</v>
      </c>
      <c r="J201" s="77">
        <v>3.7</v>
      </c>
      <c r="K201" s="77">
        <v>0</v>
      </c>
      <c r="L201" s="77">
        <v>0.85772516669400001</v>
      </c>
      <c r="M201" s="78">
        <v>0</v>
      </c>
      <c r="N201" s="78">
        <v>0</v>
      </c>
      <c r="O201" s="78">
        <v>0</v>
      </c>
    </row>
    <row r="202" spans="2:15">
      <c r="B202" t="s">
        <v>1647</v>
      </c>
      <c r="C202" t="s">
        <v>1648</v>
      </c>
      <c r="D202" t="s">
        <v>1606</v>
      </c>
      <c r="E202" t="s">
        <v>894</v>
      </c>
      <c r="F202" t="s">
        <v>1649</v>
      </c>
      <c r="G202" t="s">
        <v>1003</v>
      </c>
      <c r="H202" t="s">
        <v>106</v>
      </c>
      <c r="I202" s="77">
        <v>153.63999999999999</v>
      </c>
      <c r="J202" s="77">
        <v>2314.9998999999934</v>
      </c>
      <c r="K202" s="77">
        <v>0</v>
      </c>
      <c r="L202" s="77">
        <v>13.689991742639601</v>
      </c>
      <c r="M202" s="78">
        <v>0</v>
      </c>
      <c r="N202" s="78">
        <v>4.0000000000000002E-4</v>
      </c>
      <c r="O202" s="78">
        <v>0</v>
      </c>
    </row>
    <row r="203" spans="2:15">
      <c r="B203" t="s">
        <v>1650</v>
      </c>
      <c r="C203" t="s">
        <v>1651</v>
      </c>
      <c r="D203" t="s">
        <v>1606</v>
      </c>
      <c r="E203" t="s">
        <v>894</v>
      </c>
      <c r="F203" t="s">
        <v>1652</v>
      </c>
      <c r="G203" t="s">
        <v>1003</v>
      </c>
      <c r="H203" t="s">
        <v>106</v>
      </c>
      <c r="I203" s="77">
        <v>178.44</v>
      </c>
      <c r="J203" s="77">
        <v>9109</v>
      </c>
      <c r="K203" s="77">
        <v>0</v>
      </c>
      <c r="L203" s="77">
        <v>62.562029360399997</v>
      </c>
      <c r="M203" s="78">
        <v>0</v>
      </c>
      <c r="N203" s="78">
        <v>2E-3</v>
      </c>
      <c r="O203" s="78">
        <v>1E-4</v>
      </c>
    </row>
    <row r="204" spans="2:15">
      <c r="B204" t="s">
        <v>1653</v>
      </c>
      <c r="C204" t="s">
        <v>1654</v>
      </c>
      <c r="D204" t="s">
        <v>1606</v>
      </c>
      <c r="E204" t="s">
        <v>894</v>
      </c>
      <c r="F204" t="s">
        <v>1655</v>
      </c>
      <c r="G204" t="s">
        <v>1003</v>
      </c>
      <c r="H204" t="s">
        <v>106</v>
      </c>
      <c r="I204" s="77">
        <v>66.55</v>
      </c>
      <c r="J204" s="77">
        <v>16354</v>
      </c>
      <c r="K204" s="77">
        <v>0</v>
      </c>
      <c r="L204" s="77">
        <v>41.890926362999998</v>
      </c>
      <c r="M204" s="78">
        <v>0</v>
      </c>
      <c r="N204" s="78">
        <v>1.2999999999999999E-3</v>
      </c>
      <c r="O204" s="78">
        <v>1E-4</v>
      </c>
    </row>
    <row r="205" spans="2:15">
      <c r="B205" t="s">
        <v>1656</v>
      </c>
      <c r="C205" t="s">
        <v>1657</v>
      </c>
      <c r="D205" t="s">
        <v>1606</v>
      </c>
      <c r="E205" t="s">
        <v>894</v>
      </c>
      <c r="F205" t="s">
        <v>1658</v>
      </c>
      <c r="G205" t="s">
        <v>1003</v>
      </c>
      <c r="H205" t="s">
        <v>106</v>
      </c>
      <c r="I205" s="77">
        <v>63.72</v>
      </c>
      <c r="J205" s="77">
        <v>13399</v>
      </c>
      <c r="K205" s="77">
        <v>0</v>
      </c>
      <c r="L205" s="77">
        <v>32.862156937199998</v>
      </c>
      <c r="M205" s="78">
        <v>0</v>
      </c>
      <c r="N205" s="78">
        <v>1E-3</v>
      </c>
      <c r="O205" s="78">
        <v>1E-4</v>
      </c>
    </row>
    <row r="206" spans="2:15">
      <c r="B206" t="s">
        <v>1659</v>
      </c>
      <c r="C206" t="s">
        <v>1660</v>
      </c>
      <c r="D206" t="s">
        <v>1606</v>
      </c>
      <c r="E206" t="s">
        <v>894</v>
      </c>
      <c r="F206" t="s">
        <v>1661</v>
      </c>
      <c r="G206" t="s">
        <v>1662</v>
      </c>
      <c r="H206" t="s">
        <v>106</v>
      </c>
      <c r="I206" s="77">
        <v>991.22</v>
      </c>
      <c r="J206" s="77">
        <v>210</v>
      </c>
      <c r="K206" s="77">
        <v>0</v>
      </c>
      <c r="L206" s="77">
        <v>8.0119321380000006</v>
      </c>
      <c r="M206" s="78">
        <v>0</v>
      </c>
      <c r="N206" s="78">
        <v>2.9999999999999997E-4</v>
      </c>
      <c r="O206" s="78">
        <v>0</v>
      </c>
    </row>
    <row r="207" spans="2:15">
      <c r="B207" t="s">
        <v>1663</v>
      </c>
      <c r="C207" t="s">
        <v>1664</v>
      </c>
      <c r="D207" t="s">
        <v>1606</v>
      </c>
      <c r="E207" t="s">
        <v>894</v>
      </c>
      <c r="F207" t="s">
        <v>1665</v>
      </c>
      <c r="G207" t="s">
        <v>1662</v>
      </c>
      <c r="H207" t="s">
        <v>106</v>
      </c>
      <c r="I207" s="77">
        <v>2970.12</v>
      </c>
      <c r="J207" s="77">
        <v>191</v>
      </c>
      <c r="K207" s="77">
        <v>0</v>
      </c>
      <c r="L207" s="77">
        <v>21.835104490799999</v>
      </c>
      <c r="M207" s="78">
        <v>0</v>
      </c>
      <c r="N207" s="78">
        <v>6.9999999999999999E-4</v>
      </c>
      <c r="O207" s="78">
        <v>1E-4</v>
      </c>
    </row>
    <row r="208" spans="2:15">
      <c r="B208" t="s">
        <v>1666</v>
      </c>
      <c r="C208" t="s">
        <v>1667</v>
      </c>
      <c r="D208" t="s">
        <v>1606</v>
      </c>
      <c r="E208" t="s">
        <v>894</v>
      </c>
      <c r="F208" t="s">
        <v>1668</v>
      </c>
      <c r="G208" t="s">
        <v>1662</v>
      </c>
      <c r="H208" t="s">
        <v>106</v>
      </c>
      <c r="I208" s="77">
        <v>657.45</v>
      </c>
      <c r="J208" s="77">
        <v>1321</v>
      </c>
      <c r="K208" s="77">
        <v>0</v>
      </c>
      <c r="L208" s="77">
        <v>33.4282359105</v>
      </c>
      <c r="M208" s="78">
        <v>0</v>
      </c>
      <c r="N208" s="78">
        <v>1.1000000000000001E-3</v>
      </c>
      <c r="O208" s="78">
        <v>1E-4</v>
      </c>
    </row>
    <row r="209" spans="2:15">
      <c r="B209" t="s">
        <v>1669</v>
      </c>
      <c r="C209" t="s">
        <v>1670</v>
      </c>
      <c r="D209" t="s">
        <v>1602</v>
      </c>
      <c r="E209" t="s">
        <v>894</v>
      </c>
      <c r="F209" t="s">
        <v>1671</v>
      </c>
      <c r="G209" t="s">
        <v>1672</v>
      </c>
      <c r="H209" t="s">
        <v>106</v>
      </c>
      <c r="I209" s="77">
        <v>785.9</v>
      </c>
      <c r="J209" s="77">
        <v>1033</v>
      </c>
      <c r="K209" s="77">
        <v>0</v>
      </c>
      <c r="L209" s="77">
        <v>31.247517602999999</v>
      </c>
      <c r="M209" s="78">
        <v>0</v>
      </c>
      <c r="N209" s="78">
        <v>1E-3</v>
      </c>
      <c r="O209" s="78">
        <v>1E-4</v>
      </c>
    </row>
    <row r="210" spans="2:15">
      <c r="B210" t="s">
        <v>1673</v>
      </c>
      <c r="C210" t="s">
        <v>1674</v>
      </c>
      <c r="D210" t="s">
        <v>1606</v>
      </c>
      <c r="E210" t="s">
        <v>894</v>
      </c>
      <c r="F210" t="s">
        <v>888</v>
      </c>
      <c r="G210" t="s">
        <v>699</v>
      </c>
      <c r="H210" t="s">
        <v>106</v>
      </c>
      <c r="I210" s="77">
        <v>4.96</v>
      </c>
      <c r="J210" s="77">
        <v>19792</v>
      </c>
      <c r="K210" s="77">
        <v>0</v>
      </c>
      <c r="L210" s="77">
        <v>3.7784986368000002</v>
      </c>
      <c r="M210" s="78">
        <v>0</v>
      </c>
      <c r="N210" s="78">
        <v>1E-4</v>
      </c>
      <c r="O210" s="78">
        <v>0</v>
      </c>
    </row>
    <row r="211" spans="2:15">
      <c r="B211" t="s">
        <v>1675</v>
      </c>
      <c r="C211" t="s">
        <v>1676</v>
      </c>
      <c r="D211" t="s">
        <v>1606</v>
      </c>
      <c r="E211" t="s">
        <v>894</v>
      </c>
      <c r="F211" t="s">
        <v>1184</v>
      </c>
      <c r="G211" t="s">
        <v>1185</v>
      </c>
      <c r="H211" t="s">
        <v>106</v>
      </c>
      <c r="I211" s="77">
        <v>916.03</v>
      </c>
      <c r="J211" s="77">
        <v>2471</v>
      </c>
      <c r="K211" s="77">
        <v>0</v>
      </c>
      <c r="L211" s="77">
        <v>87.122504903700005</v>
      </c>
      <c r="M211" s="78">
        <v>0</v>
      </c>
      <c r="N211" s="78">
        <v>2.8E-3</v>
      </c>
      <c r="O211" s="78">
        <v>2.0000000000000001E-4</v>
      </c>
    </row>
    <row r="212" spans="2:15">
      <c r="B212" t="s">
        <v>1677</v>
      </c>
      <c r="C212" t="s">
        <v>1678</v>
      </c>
      <c r="D212" t="s">
        <v>1606</v>
      </c>
      <c r="E212" t="s">
        <v>894</v>
      </c>
      <c r="F212" t="s">
        <v>1188</v>
      </c>
      <c r="G212" t="s">
        <v>1185</v>
      </c>
      <c r="H212" t="s">
        <v>106</v>
      </c>
      <c r="I212" s="77">
        <v>733.99</v>
      </c>
      <c r="J212" s="77">
        <v>11077</v>
      </c>
      <c r="K212" s="77">
        <v>0</v>
      </c>
      <c r="L212" s="77">
        <v>312.93937428269999</v>
      </c>
      <c r="M212" s="78">
        <v>0</v>
      </c>
      <c r="N212" s="78">
        <v>9.9000000000000008E-3</v>
      </c>
      <c r="O212" s="78">
        <v>6.9999999999999999E-4</v>
      </c>
    </row>
    <row r="213" spans="2:15">
      <c r="B213" t="s">
        <v>1679</v>
      </c>
      <c r="C213" t="s">
        <v>1680</v>
      </c>
      <c r="D213" t="s">
        <v>1606</v>
      </c>
      <c r="E213" t="s">
        <v>894</v>
      </c>
      <c r="F213" t="s">
        <v>1681</v>
      </c>
      <c r="G213" t="s">
        <v>767</v>
      </c>
      <c r="H213" t="s">
        <v>106</v>
      </c>
      <c r="I213" s="77">
        <v>1869.16</v>
      </c>
      <c r="J213" s="77">
        <v>613</v>
      </c>
      <c r="K213" s="77">
        <v>0</v>
      </c>
      <c r="L213" s="77">
        <v>44.101652629199997</v>
      </c>
      <c r="M213" s="78">
        <v>0</v>
      </c>
      <c r="N213" s="78">
        <v>1.4E-3</v>
      </c>
      <c r="O213" s="78">
        <v>1E-4</v>
      </c>
    </row>
    <row r="214" spans="2:15">
      <c r="B214" t="s">
        <v>1682</v>
      </c>
      <c r="C214" t="s">
        <v>1683</v>
      </c>
      <c r="D214" t="s">
        <v>1602</v>
      </c>
      <c r="E214" t="s">
        <v>894</v>
      </c>
      <c r="F214" t="s">
        <v>916</v>
      </c>
      <c r="G214" t="s">
        <v>917</v>
      </c>
      <c r="H214" t="s">
        <v>106</v>
      </c>
      <c r="I214" s="77">
        <v>19132.52</v>
      </c>
      <c r="J214" s="77">
        <v>1022</v>
      </c>
      <c r="K214" s="77">
        <v>0</v>
      </c>
      <c r="L214" s="77">
        <v>752.61173008560002</v>
      </c>
      <c r="M214" s="78">
        <v>0</v>
      </c>
      <c r="N214" s="78">
        <v>2.3800000000000002E-2</v>
      </c>
      <c r="O214" s="78">
        <v>1.6999999999999999E-3</v>
      </c>
    </row>
    <row r="215" spans="2:15">
      <c r="B215" t="s">
        <v>1684</v>
      </c>
      <c r="C215" t="s">
        <v>1685</v>
      </c>
      <c r="D215" t="s">
        <v>1606</v>
      </c>
      <c r="E215" t="s">
        <v>894</v>
      </c>
      <c r="F215" t="s">
        <v>1686</v>
      </c>
      <c r="G215" t="s">
        <v>125</v>
      </c>
      <c r="H215" t="s">
        <v>106</v>
      </c>
      <c r="I215" s="77">
        <v>684.45</v>
      </c>
      <c r="J215" s="77">
        <v>68.599999999999994</v>
      </c>
      <c r="K215" s="77">
        <v>0</v>
      </c>
      <c r="L215" s="77">
        <v>1.8072313623</v>
      </c>
      <c r="M215" s="78">
        <v>0</v>
      </c>
      <c r="N215" s="78">
        <v>1E-4</v>
      </c>
      <c r="O215" s="78">
        <v>0</v>
      </c>
    </row>
    <row r="216" spans="2:15">
      <c r="B216" t="s">
        <v>1687</v>
      </c>
      <c r="C216" t="s">
        <v>1688</v>
      </c>
      <c r="D216" t="s">
        <v>1606</v>
      </c>
      <c r="E216" t="s">
        <v>894</v>
      </c>
      <c r="F216" t="s">
        <v>1214</v>
      </c>
      <c r="G216" t="s">
        <v>129</v>
      </c>
      <c r="H216" t="s">
        <v>106</v>
      </c>
      <c r="I216" s="77">
        <v>819.01</v>
      </c>
      <c r="J216" s="77">
        <v>16780</v>
      </c>
      <c r="K216" s="77">
        <v>0</v>
      </c>
      <c r="L216" s="77">
        <v>528.96760042200003</v>
      </c>
      <c r="M216" s="78">
        <v>0</v>
      </c>
      <c r="N216" s="78">
        <v>1.67E-2</v>
      </c>
      <c r="O216" s="78">
        <v>1.1999999999999999E-3</v>
      </c>
    </row>
    <row r="217" spans="2:15">
      <c r="B217" t="s">
        <v>1689</v>
      </c>
      <c r="C217" t="s">
        <v>1690</v>
      </c>
      <c r="D217" t="s">
        <v>1606</v>
      </c>
      <c r="E217" t="s">
        <v>894</v>
      </c>
      <c r="F217" t="s">
        <v>1391</v>
      </c>
      <c r="G217" t="s">
        <v>129</v>
      </c>
      <c r="H217" t="s">
        <v>106</v>
      </c>
      <c r="I217" s="77">
        <v>1443.67</v>
      </c>
      <c r="J217" s="77">
        <v>3067</v>
      </c>
      <c r="K217" s="77">
        <v>0</v>
      </c>
      <c r="L217" s="77">
        <v>170.42355440610001</v>
      </c>
      <c r="M217" s="78">
        <v>0</v>
      </c>
      <c r="N217" s="78">
        <v>5.4000000000000003E-3</v>
      </c>
      <c r="O217" s="78">
        <v>4.0000000000000002E-4</v>
      </c>
    </row>
    <row r="218" spans="2:15">
      <c r="B218" s="79" t="s">
        <v>313</v>
      </c>
      <c r="E218" s="16"/>
      <c r="F218" s="16"/>
      <c r="G218" s="16"/>
      <c r="I218" s="81">
        <v>42461.11</v>
      </c>
      <c r="K218" s="81">
        <v>5.4234099999999996</v>
      </c>
      <c r="L218" s="81">
        <v>5949.6640441496747</v>
      </c>
      <c r="N218" s="80">
        <v>0.18790000000000001</v>
      </c>
      <c r="O218" s="80">
        <v>1.37E-2</v>
      </c>
    </row>
    <row r="219" spans="2:15">
      <c r="B219" t="s">
        <v>1691</v>
      </c>
      <c r="C219" t="s">
        <v>1692</v>
      </c>
      <c r="D219" t="s">
        <v>1606</v>
      </c>
      <c r="E219" t="s">
        <v>894</v>
      </c>
      <c r="F219"/>
      <c r="G219" t="s">
        <v>965</v>
      </c>
      <c r="H219" t="s">
        <v>106</v>
      </c>
      <c r="I219" s="77">
        <v>70.75</v>
      </c>
      <c r="J219" s="77">
        <v>24638</v>
      </c>
      <c r="K219" s="77">
        <v>0</v>
      </c>
      <c r="L219" s="77">
        <v>67.093400865000007</v>
      </c>
      <c r="M219" s="78">
        <v>0</v>
      </c>
      <c r="N219" s="78">
        <v>2.0999999999999999E-3</v>
      </c>
      <c r="O219" s="78">
        <v>2.0000000000000001E-4</v>
      </c>
    </row>
    <row r="220" spans="2:15">
      <c r="B220" t="s">
        <v>1693</v>
      </c>
      <c r="C220" t="s">
        <v>1694</v>
      </c>
      <c r="D220" t="s">
        <v>1602</v>
      </c>
      <c r="E220" t="s">
        <v>894</v>
      </c>
      <c r="F220"/>
      <c r="G220" t="s">
        <v>945</v>
      </c>
      <c r="H220" t="s">
        <v>106</v>
      </c>
      <c r="I220" s="77">
        <v>1188.5899999999999</v>
      </c>
      <c r="J220" s="77">
        <v>2756</v>
      </c>
      <c r="K220" s="77">
        <v>1.09084</v>
      </c>
      <c r="L220" s="77">
        <v>127.1746129996</v>
      </c>
      <c r="M220" s="78">
        <v>0</v>
      </c>
      <c r="N220" s="78">
        <v>4.0000000000000001E-3</v>
      </c>
      <c r="O220" s="78">
        <v>2.9999999999999997E-4</v>
      </c>
    </row>
    <row r="221" spans="2:15">
      <c r="B221" t="s">
        <v>1695</v>
      </c>
      <c r="C221" t="s">
        <v>1696</v>
      </c>
      <c r="D221" t="s">
        <v>1602</v>
      </c>
      <c r="E221" t="s">
        <v>894</v>
      </c>
      <c r="F221"/>
      <c r="G221" t="s">
        <v>945</v>
      </c>
      <c r="H221" t="s">
        <v>106</v>
      </c>
      <c r="I221" s="77">
        <v>241.76</v>
      </c>
      <c r="J221" s="77">
        <v>14759</v>
      </c>
      <c r="K221" s="77">
        <v>0</v>
      </c>
      <c r="L221" s="77">
        <v>137.33754848160001</v>
      </c>
      <c r="M221" s="78">
        <v>0</v>
      </c>
      <c r="N221" s="78">
        <v>4.3E-3</v>
      </c>
      <c r="O221" s="78">
        <v>2.9999999999999997E-4</v>
      </c>
    </row>
    <row r="222" spans="2:15">
      <c r="B222" t="s">
        <v>1697</v>
      </c>
      <c r="C222" t="s">
        <v>1698</v>
      </c>
      <c r="D222" t="s">
        <v>1602</v>
      </c>
      <c r="E222" t="s">
        <v>894</v>
      </c>
      <c r="F222"/>
      <c r="G222" t="s">
        <v>957</v>
      </c>
      <c r="H222" t="s">
        <v>106</v>
      </c>
      <c r="I222" s="77">
        <v>257.12</v>
      </c>
      <c r="J222" s="77">
        <v>12082</v>
      </c>
      <c r="K222" s="77">
        <v>0</v>
      </c>
      <c r="L222" s="77">
        <v>119.5701026016</v>
      </c>
      <c r="M222" s="78">
        <v>0</v>
      </c>
      <c r="N222" s="78">
        <v>3.8E-3</v>
      </c>
      <c r="O222" s="78">
        <v>2.9999999999999997E-4</v>
      </c>
    </row>
    <row r="223" spans="2:15">
      <c r="B223" t="s">
        <v>1699</v>
      </c>
      <c r="C223" t="s">
        <v>1700</v>
      </c>
      <c r="D223" t="s">
        <v>123</v>
      </c>
      <c r="E223" t="s">
        <v>894</v>
      </c>
      <c r="F223"/>
      <c r="G223" t="s">
        <v>957</v>
      </c>
      <c r="H223" t="s">
        <v>110</v>
      </c>
      <c r="I223" s="77">
        <v>227.53</v>
      </c>
      <c r="J223" s="77">
        <v>12674</v>
      </c>
      <c r="K223" s="77">
        <v>0</v>
      </c>
      <c r="L223" s="77">
        <v>117.0067450515</v>
      </c>
      <c r="M223" s="78">
        <v>0</v>
      </c>
      <c r="N223" s="78">
        <v>3.7000000000000002E-3</v>
      </c>
      <c r="O223" s="78">
        <v>2.9999999999999997E-4</v>
      </c>
    </row>
    <row r="224" spans="2:15">
      <c r="B224" t="s">
        <v>1701</v>
      </c>
      <c r="C224" t="s">
        <v>1702</v>
      </c>
      <c r="D224" t="s">
        <v>1602</v>
      </c>
      <c r="E224" t="s">
        <v>894</v>
      </c>
      <c r="F224"/>
      <c r="G224" t="s">
        <v>957</v>
      </c>
      <c r="H224" t="s">
        <v>106</v>
      </c>
      <c r="I224" s="77">
        <v>240.14</v>
      </c>
      <c r="J224" s="77">
        <v>19043</v>
      </c>
      <c r="K224" s="77">
        <v>0</v>
      </c>
      <c r="L224" s="77">
        <v>176.0142319098</v>
      </c>
      <c r="M224" s="78">
        <v>0</v>
      </c>
      <c r="N224" s="78">
        <v>5.5999999999999999E-3</v>
      </c>
      <c r="O224" s="78">
        <v>4.0000000000000002E-4</v>
      </c>
    </row>
    <row r="225" spans="2:15">
      <c r="B225" t="s">
        <v>1703</v>
      </c>
      <c r="C225" t="s">
        <v>1704</v>
      </c>
      <c r="D225" t="s">
        <v>123</v>
      </c>
      <c r="E225" t="s">
        <v>894</v>
      </c>
      <c r="F225"/>
      <c r="G225" t="s">
        <v>957</v>
      </c>
      <c r="H225" t="s">
        <v>110</v>
      </c>
      <c r="I225" s="77">
        <v>246.61</v>
      </c>
      <c r="J225" s="77">
        <v>9100</v>
      </c>
      <c r="K225" s="77">
        <v>0</v>
      </c>
      <c r="L225" s="77">
        <v>91.056426825000003</v>
      </c>
      <c r="M225" s="78">
        <v>0</v>
      </c>
      <c r="N225" s="78">
        <v>2.8999999999999998E-3</v>
      </c>
      <c r="O225" s="78">
        <v>2.0000000000000001E-4</v>
      </c>
    </row>
    <row r="226" spans="2:15">
      <c r="B226" t="s">
        <v>1705</v>
      </c>
      <c r="C226" t="s">
        <v>1706</v>
      </c>
      <c r="D226" t="s">
        <v>123</v>
      </c>
      <c r="E226" t="s">
        <v>894</v>
      </c>
      <c r="F226"/>
      <c r="G226" t="s">
        <v>957</v>
      </c>
      <c r="H226" t="s">
        <v>110</v>
      </c>
      <c r="I226" s="77">
        <v>481.1</v>
      </c>
      <c r="J226" s="77">
        <v>10522</v>
      </c>
      <c r="K226" s="77">
        <v>0</v>
      </c>
      <c r="L226" s="77">
        <v>205.39609516499999</v>
      </c>
      <c r="M226" s="78">
        <v>0</v>
      </c>
      <c r="N226" s="78">
        <v>6.4999999999999997E-3</v>
      </c>
      <c r="O226" s="78">
        <v>5.0000000000000001E-4</v>
      </c>
    </row>
    <row r="227" spans="2:15">
      <c r="B227" t="s">
        <v>1707</v>
      </c>
      <c r="C227" t="s">
        <v>1708</v>
      </c>
      <c r="D227" t="s">
        <v>123</v>
      </c>
      <c r="E227" t="s">
        <v>894</v>
      </c>
      <c r="F227"/>
      <c r="G227" t="s">
        <v>1006</v>
      </c>
      <c r="H227" t="s">
        <v>198</v>
      </c>
      <c r="I227" s="77">
        <v>99.45</v>
      </c>
      <c r="J227" s="77">
        <v>10990</v>
      </c>
      <c r="K227" s="77">
        <v>0</v>
      </c>
      <c r="L227" s="77">
        <v>45.799207271999997</v>
      </c>
      <c r="M227" s="78">
        <v>0</v>
      </c>
      <c r="N227" s="78">
        <v>1.4E-3</v>
      </c>
      <c r="O227" s="78">
        <v>1E-4</v>
      </c>
    </row>
    <row r="228" spans="2:15">
      <c r="B228" t="s">
        <v>1709</v>
      </c>
      <c r="C228" t="s">
        <v>1710</v>
      </c>
      <c r="D228" t="s">
        <v>1602</v>
      </c>
      <c r="E228" t="s">
        <v>894</v>
      </c>
      <c r="F228"/>
      <c r="G228" t="s">
        <v>1006</v>
      </c>
      <c r="H228" t="s">
        <v>106</v>
      </c>
      <c r="I228" s="77">
        <v>125.33</v>
      </c>
      <c r="J228" s="77">
        <v>10892</v>
      </c>
      <c r="K228" s="77">
        <v>0</v>
      </c>
      <c r="L228" s="77">
        <v>52.5424819164</v>
      </c>
      <c r="M228" s="78">
        <v>0</v>
      </c>
      <c r="N228" s="78">
        <v>1.6999999999999999E-3</v>
      </c>
      <c r="O228" s="78">
        <v>1E-4</v>
      </c>
    </row>
    <row r="229" spans="2:15">
      <c r="B229" t="s">
        <v>1711</v>
      </c>
      <c r="C229" t="s">
        <v>1712</v>
      </c>
      <c r="D229" t="s">
        <v>1606</v>
      </c>
      <c r="E229" t="s">
        <v>894</v>
      </c>
      <c r="F229"/>
      <c r="G229" t="s">
        <v>1006</v>
      </c>
      <c r="H229" t="s">
        <v>106</v>
      </c>
      <c r="I229" s="77">
        <v>121.28</v>
      </c>
      <c r="J229" s="77">
        <v>11420</v>
      </c>
      <c r="K229" s="77">
        <v>0</v>
      </c>
      <c r="L229" s="77">
        <v>53.309327424000003</v>
      </c>
      <c r="M229" s="78">
        <v>0</v>
      </c>
      <c r="N229" s="78">
        <v>1.6999999999999999E-3</v>
      </c>
      <c r="O229" s="78">
        <v>1E-4</v>
      </c>
    </row>
    <row r="230" spans="2:15">
      <c r="B230" t="s">
        <v>1713</v>
      </c>
      <c r="C230" t="s">
        <v>1714</v>
      </c>
      <c r="D230" t="s">
        <v>123</v>
      </c>
      <c r="E230" t="s">
        <v>894</v>
      </c>
      <c r="F230"/>
      <c r="G230" t="s">
        <v>1006</v>
      </c>
      <c r="H230" t="s">
        <v>110</v>
      </c>
      <c r="I230" s="77">
        <v>33.15</v>
      </c>
      <c r="J230" s="77">
        <v>70600</v>
      </c>
      <c r="K230" s="77">
        <v>0</v>
      </c>
      <c r="L230" s="77">
        <v>94.961324250000004</v>
      </c>
      <c r="M230" s="78">
        <v>0</v>
      </c>
      <c r="N230" s="78">
        <v>3.0000000000000001E-3</v>
      </c>
      <c r="O230" s="78">
        <v>2.0000000000000001E-4</v>
      </c>
    </row>
    <row r="231" spans="2:15">
      <c r="B231" t="s">
        <v>1715</v>
      </c>
      <c r="C231" t="s">
        <v>1716</v>
      </c>
      <c r="D231" t="s">
        <v>1606</v>
      </c>
      <c r="E231" t="s">
        <v>894</v>
      </c>
      <c r="F231"/>
      <c r="G231" t="s">
        <v>970</v>
      </c>
      <c r="H231" t="s">
        <v>106</v>
      </c>
      <c r="I231" s="77">
        <v>0.06</v>
      </c>
      <c r="J231" s="77">
        <v>54242574.75</v>
      </c>
      <c r="K231" s="77">
        <v>0</v>
      </c>
      <c r="L231" s="77">
        <v>125.26780212765</v>
      </c>
      <c r="M231" s="78">
        <v>0</v>
      </c>
      <c r="N231" s="78">
        <v>4.0000000000000001E-3</v>
      </c>
      <c r="O231" s="78">
        <v>2.9999999999999997E-4</v>
      </c>
    </row>
    <row r="232" spans="2:15">
      <c r="B232" t="s">
        <v>1717</v>
      </c>
      <c r="C232" t="s">
        <v>1718</v>
      </c>
      <c r="D232" t="s">
        <v>1602</v>
      </c>
      <c r="E232" t="s">
        <v>894</v>
      </c>
      <c r="F232"/>
      <c r="G232" t="s">
        <v>970</v>
      </c>
      <c r="H232" t="s">
        <v>106</v>
      </c>
      <c r="I232" s="77">
        <v>29.11</v>
      </c>
      <c r="J232" s="77">
        <v>64524</v>
      </c>
      <c r="K232" s="77">
        <v>0</v>
      </c>
      <c r="L232" s="77">
        <v>72.295522203600001</v>
      </c>
      <c r="M232" s="78">
        <v>0</v>
      </c>
      <c r="N232" s="78">
        <v>2.3E-3</v>
      </c>
      <c r="O232" s="78">
        <v>2.0000000000000001E-4</v>
      </c>
    </row>
    <row r="233" spans="2:15">
      <c r="B233" t="s">
        <v>1719</v>
      </c>
      <c r="C233" t="s">
        <v>1720</v>
      </c>
      <c r="D233" t="s">
        <v>1606</v>
      </c>
      <c r="E233" t="s">
        <v>894</v>
      </c>
      <c r="F233"/>
      <c r="G233" t="s">
        <v>970</v>
      </c>
      <c r="H233" t="s">
        <v>106</v>
      </c>
      <c r="I233" s="77">
        <v>708.01</v>
      </c>
      <c r="J233" s="77">
        <v>1066.6199999999999</v>
      </c>
      <c r="K233" s="77">
        <v>0</v>
      </c>
      <c r="L233" s="77">
        <v>29.066786832438002</v>
      </c>
      <c r="M233" s="78">
        <v>1E-4</v>
      </c>
      <c r="N233" s="78">
        <v>8.9999999999999998E-4</v>
      </c>
      <c r="O233" s="78">
        <v>1E-4</v>
      </c>
    </row>
    <row r="234" spans="2:15">
      <c r="B234" t="s">
        <v>1721</v>
      </c>
      <c r="C234" t="s">
        <v>1722</v>
      </c>
      <c r="D234" t="s">
        <v>1602</v>
      </c>
      <c r="E234" t="s">
        <v>894</v>
      </c>
      <c r="F234"/>
      <c r="G234" t="s">
        <v>970</v>
      </c>
      <c r="H234" t="s">
        <v>106</v>
      </c>
      <c r="I234" s="77">
        <v>118.05</v>
      </c>
      <c r="J234" s="77">
        <v>32520</v>
      </c>
      <c r="K234" s="77">
        <v>0</v>
      </c>
      <c r="L234" s="77">
        <v>147.76257114000001</v>
      </c>
      <c r="M234" s="78">
        <v>0</v>
      </c>
      <c r="N234" s="78">
        <v>4.7000000000000002E-3</v>
      </c>
      <c r="O234" s="78">
        <v>2.9999999999999997E-4</v>
      </c>
    </row>
    <row r="235" spans="2:15">
      <c r="B235" t="s">
        <v>1723</v>
      </c>
      <c r="C235" t="s">
        <v>1724</v>
      </c>
      <c r="D235" t="s">
        <v>1602</v>
      </c>
      <c r="E235" t="s">
        <v>894</v>
      </c>
      <c r="F235"/>
      <c r="G235" t="s">
        <v>970</v>
      </c>
      <c r="H235" t="s">
        <v>106</v>
      </c>
      <c r="I235" s="77">
        <v>368.84</v>
      </c>
      <c r="J235" s="77">
        <v>8219</v>
      </c>
      <c r="K235" s="77">
        <v>0</v>
      </c>
      <c r="L235" s="77">
        <v>116.6822795004</v>
      </c>
      <c r="M235" s="78">
        <v>0</v>
      </c>
      <c r="N235" s="78">
        <v>3.7000000000000002E-3</v>
      </c>
      <c r="O235" s="78">
        <v>2.9999999999999997E-4</v>
      </c>
    </row>
    <row r="236" spans="2:15">
      <c r="B236" t="s">
        <v>1725</v>
      </c>
      <c r="C236" t="s">
        <v>1726</v>
      </c>
      <c r="D236" t="s">
        <v>1727</v>
      </c>
      <c r="E236" t="s">
        <v>894</v>
      </c>
      <c r="F236"/>
      <c r="G236" t="s">
        <v>912</v>
      </c>
      <c r="H236" t="s">
        <v>113</v>
      </c>
      <c r="I236" s="77">
        <v>2809.61</v>
      </c>
      <c r="J236" s="77">
        <v>1158</v>
      </c>
      <c r="K236" s="77">
        <v>3.2231800000000002</v>
      </c>
      <c r="L236" s="77">
        <v>156.14877444513999</v>
      </c>
      <c r="M236" s="78">
        <v>0</v>
      </c>
      <c r="N236" s="78">
        <v>4.8999999999999998E-3</v>
      </c>
      <c r="O236" s="78">
        <v>4.0000000000000002E-4</v>
      </c>
    </row>
    <row r="237" spans="2:15">
      <c r="B237" t="s">
        <v>1728</v>
      </c>
      <c r="C237" t="s">
        <v>1729</v>
      </c>
      <c r="D237" t="s">
        <v>1606</v>
      </c>
      <c r="E237" t="s">
        <v>894</v>
      </c>
      <c r="F237"/>
      <c r="G237" t="s">
        <v>912</v>
      </c>
      <c r="H237" t="s">
        <v>106</v>
      </c>
      <c r="I237" s="77">
        <v>1154.57</v>
      </c>
      <c r="J237" s="77">
        <v>1552</v>
      </c>
      <c r="K237" s="77">
        <v>0</v>
      </c>
      <c r="L237" s="77">
        <v>68.969947713600007</v>
      </c>
      <c r="M237" s="78">
        <v>0</v>
      </c>
      <c r="N237" s="78">
        <v>2.2000000000000001E-3</v>
      </c>
      <c r="O237" s="78">
        <v>2.0000000000000001E-4</v>
      </c>
    </row>
    <row r="238" spans="2:15">
      <c r="B238" t="s">
        <v>1730</v>
      </c>
      <c r="C238" t="s">
        <v>1731</v>
      </c>
      <c r="D238" t="s">
        <v>1606</v>
      </c>
      <c r="E238" t="s">
        <v>894</v>
      </c>
      <c r="F238"/>
      <c r="G238" t="s">
        <v>1732</v>
      </c>
      <c r="H238" t="s">
        <v>106</v>
      </c>
      <c r="I238" s="77">
        <v>54.98</v>
      </c>
      <c r="J238" s="77">
        <v>56863</v>
      </c>
      <c r="K238" s="77">
        <v>0</v>
      </c>
      <c r="L238" s="77">
        <v>120.33235471259999</v>
      </c>
      <c r="M238" s="78">
        <v>0</v>
      </c>
      <c r="N238" s="78">
        <v>3.8E-3</v>
      </c>
      <c r="O238" s="78">
        <v>2.9999999999999997E-4</v>
      </c>
    </row>
    <row r="239" spans="2:15">
      <c r="B239" t="s">
        <v>1733</v>
      </c>
      <c r="C239" t="s">
        <v>1734</v>
      </c>
      <c r="D239" t="s">
        <v>1606</v>
      </c>
      <c r="E239" t="s">
        <v>894</v>
      </c>
      <c r="F239"/>
      <c r="G239" t="s">
        <v>1048</v>
      </c>
      <c r="H239" t="s">
        <v>106</v>
      </c>
      <c r="I239" s="77">
        <v>1416.03</v>
      </c>
      <c r="J239" s="77">
        <v>191</v>
      </c>
      <c r="K239" s="77">
        <v>0</v>
      </c>
      <c r="L239" s="77">
        <v>10.4100719877</v>
      </c>
      <c r="M239" s="78">
        <v>0</v>
      </c>
      <c r="N239" s="78">
        <v>2.9999999999999997E-4</v>
      </c>
      <c r="O239" s="78">
        <v>0</v>
      </c>
    </row>
    <row r="240" spans="2:15">
      <c r="B240" t="s">
        <v>1735</v>
      </c>
      <c r="C240" t="s">
        <v>1736</v>
      </c>
      <c r="D240" t="s">
        <v>1606</v>
      </c>
      <c r="E240" t="s">
        <v>894</v>
      </c>
      <c r="F240"/>
      <c r="G240" t="s">
        <v>1037</v>
      </c>
      <c r="H240" t="s">
        <v>106</v>
      </c>
      <c r="I240" s="77">
        <v>573.98</v>
      </c>
      <c r="J240" s="77">
        <v>13313</v>
      </c>
      <c r="K240" s="77">
        <v>0</v>
      </c>
      <c r="L240" s="77">
        <v>294.11732203259999</v>
      </c>
      <c r="M240" s="78">
        <v>0</v>
      </c>
      <c r="N240" s="78">
        <v>9.2999999999999992E-3</v>
      </c>
      <c r="O240" s="78">
        <v>6.9999999999999999E-4</v>
      </c>
    </row>
    <row r="241" spans="2:15">
      <c r="B241" t="s">
        <v>1737</v>
      </c>
      <c r="C241" t="s">
        <v>1738</v>
      </c>
      <c r="D241" t="s">
        <v>1602</v>
      </c>
      <c r="E241" t="s">
        <v>894</v>
      </c>
      <c r="F241"/>
      <c r="G241" t="s">
        <v>1037</v>
      </c>
      <c r="H241" t="s">
        <v>106</v>
      </c>
      <c r="I241" s="77">
        <v>2367.06</v>
      </c>
      <c r="J241" s="77">
        <v>380</v>
      </c>
      <c r="K241" s="77">
        <v>0</v>
      </c>
      <c r="L241" s="77">
        <v>34.621092972</v>
      </c>
      <c r="M241" s="78">
        <v>0</v>
      </c>
      <c r="N241" s="78">
        <v>1.1000000000000001E-3</v>
      </c>
      <c r="O241" s="78">
        <v>1E-4</v>
      </c>
    </row>
    <row r="242" spans="2:15">
      <c r="B242" t="s">
        <v>1739</v>
      </c>
      <c r="C242" t="s">
        <v>1740</v>
      </c>
      <c r="D242" t="s">
        <v>1606</v>
      </c>
      <c r="E242" t="s">
        <v>894</v>
      </c>
      <c r="F242"/>
      <c r="G242" t="s">
        <v>1037</v>
      </c>
      <c r="H242" t="s">
        <v>106</v>
      </c>
      <c r="I242" s="77">
        <v>228.82</v>
      </c>
      <c r="J242" s="77">
        <v>30396</v>
      </c>
      <c r="K242" s="77">
        <v>0</v>
      </c>
      <c r="L242" s="77">
        <v>267.70613759280002</v>
      </c>
      <c r="M242" s="78">
        <v>0</v>
      </c>
      <c r="N242" s="78">
        <v>8.5000000000000006E-3</v>
      </c>
      <c r="O242" s="78">
        <v>5.9999999999999995E-4</v>
      </c>
    </row>
    <row r="243" spans="2:15">
      <c r="B243" t="s">
        <v>1741</v>
      </c>
      <c r="C243" t="s">
        <v>1742</v>
      </c>
      <c r="D243" t="s">
        <v>1606</v>
      </c>
      <c r="E243" t="s">
        <v>894</v>
      </c>
      <c r="F243"/>
      <c r="G243" t="s">
        <v>1037</v>
      </c>
      <c r="H243" t="s">
        <v>106</v>
      </c>
      <c r="I243" s="77">
        <v>46.9</v>
      </c>
      <c r="J243" s="77">
        <v>37636</v>
      </c>
      <c r="K243" s="77">
        <v>0</v>
      </c>
      <c r="L243" s="77">
        <v>67.939792116000007</v>
      </c>
      <c r="M243" s="78">
        <v>0</v>
      </c>
      <c r="N243" s="78">
        <v>2.0999999999999999E-3</v>
      </c>
      <c r="O243" s="78">
        <v>2.0000000000000001E-4</v>
      </c>
    </row>
    <row r="244" spans="2:15">
      <c r="B244" t="s">
        <v>1743</v>
      </c>
      <c r="C244" t="s">
        <v>1744</v>
      </c>
      <c r="D244" t="s">
        <v>1602</v>
      </c>
      <c r="E244" t="s">
        <v>894</v>
      </c>
      <c r="F244"/>
      <c r="G244" t="s">
        <v>1045</v>
      </c>
      <c r="H244" t="s">
        <v>106</v>
      </c>
      <c r="I244" s="77">
        <v>1444.91</v>
      </c>
      <c r="J244" s="77">
        <v>3209</v>
      </c>
      <c r="K244" s="77">
        <v>0</v>
      </c>
      <c r="L244" s="77">
        <v>178.46720615309999</v>
      </c>
      <c r="M244" s="78">
        <v>0</v>
      </c>
      <c r="N244" s="78">
        <v>5.5999999999999999E-3</v>
      </c>
      <c r="O244" s="78">
        <v>4.0000000000000002E-4</v>
      </c>
    </row>
    <row r="245" spans="2:15">
      <c r="B245" t="s">
        <v>1745</v>
      </c>
      <c r="C245" t="s">
        <v>1746</v>
      </c>
      <c r="D245" t="s">
        <v>1747</v>
      </c>
      <c r="E245" t="s">
        <v>894</v>
      </c>
      <c r="F245"/>
      <c r="G245" t="s">
        <v>952</v>
      </c>
      <c r="H245" t="s">
        <v>110</v>
      </c>
      <c r="I245" s="77">
        <v>23222.86</v>
      </c>
      <c r="J245" s="77">
        <v>181.1</v>
      </c>
      <c r="K245" s="77">
        <v>0</v>
      </c>
      <c r="L245" s="77">
        <v>170.64465230894999</v>
      </c>
      <c r="M245" s="78">
        <v>0</v>
      </c>
      <c r="N245" s="78">
        <v>5.4000000000000003E-3</v>
      </c>
      <c r="O245" s="78">
        <v>4.0000000000000002E-4</v>
      </c>
    </row>
    <row r="246" spans="2:15">
      <c r="B246" t="s">
        <v>1748</v>
      </c>
      <c r="C246" t="s">
        <v>1749</v>
      </c>
      <c r="D246" t="s">
        <v>1606</v>
      </c>
      <c r="E246" t="s">
        <v>894</v>
      </c>
      <c r="F246"/>
      <c r="G246" t="s">
        <v>1625</v>
      </c>
      <c r="H246" t="s">
        <v>106</v>
      </c>
      <c r="I246" s="77">
        <v>955.72</v>
      </c>
      <c r="J246" s="77">
        <v>12598</v>
      </c>
      <c r="K246" s="77">
        <v>0</v>
      </c>
      <c r="L246" s="77">
        <v>463.42577995440001</v>
      </c>
      <c r="M246" s="78">
        <v>0</v>
      </c>
      <c r="N246" s="78">
        <v>1.46E-2</v>
      </c>
      <c r="O246" s="78">
        <v>1.1000000000000001E-3</v>
      </c>
    </row>
    <row r="247" spans="2:15">
      <c r="B247" t="s">
        <v>1750</v>
      </c>
      <c r="C247" t="s">
        <v>1751</v>
      </c>
      <c r="D247" t="s">
        <v>1606</v>
      </c>
      <c r="E247" t="s">
        <v>894</v>
      </c>
      <c r="F247"/>
      <c r="G247" t="s">
        <v>1629</v>
      </c>
      <c r="H247" t="s">
        <v>106</v>
      </c>
      <c r="I247" s="77">
        <v>424.5</v>
      </c>
      <c r="J247" s="77">
        <v>13822</v>
      </c>
      <c r="K247" s="77">
        <v>0</v>
      </c>
      <c r="L247" s="77">
        <v>225.83772711</v>
      </c>
      <c r="M247" s="78">
        <v>0</v>
      </c>
      <c r="N247" s="78">
        <v>7.1000000000000004E-3</v>
      </c>
      <c r="O247" s="78">
        <v>5.0000000000000001E-4</v>
      </c>
    </row>
    <row r="248" spans="2:15">
      <c r="B248" t="s">
        <v>1752</v>
      </c>
      <c r="C248" t="s">
        <v>1753</v>
      </c>
      <c r="D248" t="s">
        <v>1754</v>
      </c>
      <c r="E248" t="s">
        <v>894</v>
      </c>
      <c r="F248"/>
      <c r="G248" t="s">
        <v>1629</v>
      </c>
      <c r="H248" t="s">
        <v>110</v>
      </c>
      <c r="I248" s="77">
        <v>90.56</v>
      </c>
      <c r="J248" s="77">
        <v>55080</v>
      </c>
      <c r="K248" s="77">
        <v>0</v>
      </c>
      <c r="L248" s="77">
        <v>202.38991776</v>
      </c>
      <c r="M248" s="78">
        <v>0</v>
      </c>
      <c r="N248" s="78">
        <v>6.4000000000000003E-3</v>
      </c>
      <c r="O248" s="78">
        <v>5.0000000000000001E-4</v>
      </c>
    </row>
    <row r="249" spans="2:15">
      <c r="B249" t="s">
        <v>1755</v>
      </c>
      <c r="C249" t="s">
        <v>1756</v>
      </c>
      <c r="D249" t="s">
        <v>1606</v>
      </c>
      <c r="E249" t="s">
        <v>894</v>
      </c>
      <c r="F249"/>
      <c r="G249" t="s">
        <v>1629</v>
      </c>
      <c r="H249" t="s">
        <v>106</v>
      </c>
      <c r="I249" s="77">
        <v>63.07</v>
      </c>
      <c r="J249" s="77">
        <v>83200</v>
      </c>
      <c r="K249" s="77">
        <v>1.1093900000000001</v>
      </c>
      <c r="L249" s="77">
        <v>203.08273976000001</v>
      </c>
      <c r="M249" s="78">
        <v>0</v>
      </c>
      <c r="N249" s="78">
        <v>6.4000000000000003E-3</v>
      </c>
      <c r="O249" s="78">
        <v>5.0000000000000001E-4</v>
      </c>
    </row>
    <row r="250" spans="2:15">
      <c r="B250" t="s">
        <v>1757</v>
      </c>
      <c r="C250" t="s">
        <v>1758</v>
      </c>
      <c r="D250" t="s">
        <v>1606</v>
      </c>
      <c r="E250" t="s">
        <v>894</v>
      </c>
      <c r="F250"/>
      <c r="G250" t="s">
        <v>1629</v>
      </c>
      <c r="H250" t="s">
        <v>106</v>
      </c>
      <c r="I250" s="77">
        <v>215.89</v>
      </c>
      <c r="J250" s="77">
        <v>43089</v>
      </c>
      <c r="K250" s="77">
        <v>0</v>
      </c>
      <c r="L250" s="77">
        <v>358.0526172429</v>
      </c>
      <c r="M250" s="78">
        <v>0</v>
      </c>
      <c r="N250" s="78">
        <v>1.1299999999999999E-2</v>
      </c>
      <c r="O250" s="78">
        <v>8.0000000000000004E-4</v>
      </c>
    </row>
    <row r="251" spans="2:15">
      <c r="B251" t="s">
        <v>1759</v>
      </c>
      <c r="C251" t="s">
        <v>1760</v>
      </c>
      <c r="D251" t="s">
        <v>1602</v>
      </c>
      <c r="E251" t="s">
        <v>894</v>
      </c>
      <c r="F251"/>
      <c r="G251" t="s">
        <v>1629</v>
      </c>
      <c r="H251" t="s">
        <v>106</v>
      </c>
      <c r="I251" s="77">
        <v>578.12</v>
      </c>
      <c r="J251" s="77">
        <v>8688.1092000000026</v>
      </c>
      <c r="K251" s="77">
        <v>0</v>
      </c>
      <c r="L251" s="77">
        <v>193.32640539519701</v>
      </c>
      <c r="M251" s="78">
        <v>0</v>
      </c>
      <c r="N251" s="78">
        <v>6.1000000000000004E-3</v>
      </c>
      <c r="O251" s="78">
        <v>4.0000000000000002E-4</v>
      </c>
    </row>
    <row r="252" spans="2:15">
      <c r="B252" t="s">
        <v>1761</v>
      </c>
      <c r="C252" t="s">
        <v>1762</v>
      </c>
      <c r="D252" t="s">
        <v>1606</v>
      </c>
      <c r="E252" t="s">
        <v>894</v>
      </c>
      <c r="F252"/>
      <c r="G252" t="s">
        <v>1003</v>
      </c>
      <c r="H252" t="s">
        <v>106</v>
      </c>
      <c r="I252" s="77">
        <v>53.37</v>
      </c>
      <c r="J252" s="77">
        <v>50467</v>
      </c>
      <c r="K252" s="77">
        <v>0</v>
      </c>
      <c r="L252" s="77">
        <v>103.66988167709999</v>
      </c>
      <c r="M252" s="78">
        <v>0</v>
      </c>
      <c r="N252" s="78">
        <v>3.3E-3</v>
      </c>
      <c r="O252" s="78">
        <v>2.0000000000000001E-4</v>
      </c>
    </row>
    <row r="253" spans="2:15">
      <c r="B253" t="s">
        <v>1763</v>
      </c>
      <c r="C253" t="s">
        <v>1764</v>
      </c>
      <c r="D253" t="s">
        <v>1606</v>
      </c>
      <c r="E253" t="s">
        <v>894</v>
      </c>
      <c r="F253"/>
      <c r="G253" t="s">
        <v>1003</v>
      </c>
      <c r="H253" t="s">
        <v>106</v>
      </c>
      <c r="I253" s="77">
        <v>48.64</v>
      </c>
      <c r="J253" s="77">
        <v>16525</v>
      </c>
      <c r="K253" s="77">
        <v>0</v>
      </c>
      <c r="L253" s="77">
        <v>30.937338239999999</v>
      </c>
      <c r="M253" s="78">
        <v>0</v>
      </c>
      <c r="N253" s="78">
        <v>1E-3</v>
      </c>
      <c r="O253" s="78">
        <v>1E-4</v>
      </c>
    </row>
    <row r="254" spans="2:15">
      <c r="B254" t="s">
        <v>1765</v>
      </c>
      <c r="C254" t="s">
        <v>1766</v>
      </c>
      <c r="D254" t="s">
        <v>1602</v>
      </c>
      <c r="E254" t="s">
        <v>894</v>
      </c>
      <c r="F254"/>
      <c r="G254" t="s">
        <v>1003</v>
      </c>
      <c r="H254" t="s">
        <v>106</v>
      </c>
      <c r="I254" s="77">
        <v>270.87</v>
      </c>
      <c r="J254" s="77">
        <v>4668</v>
      </c>
      <c r="K254" s="77">
        <v>0</v>
      </c>
      <c r="L254" s="77">
        <v>48.667570448399999</v>
      </c>
      <c r="M254" s="78">
        <v>0</v>
      </c>
      <c r="N254" s="78">
        <v>1.5E-3</v>
      </c>
      <c r="O254" s="78">
        <v>1E-4</v>
      </c>
    </row>
    <row r="255" spans="2:15">
      <c r="B255" t="s">
        <v>1767</v>
      </c>
      <c r="C255" t="s">
        <v>1768</v>
      </c>
      <c r="D255" t="s">
        <v>1606</v>
      </c>
      <c r="E255" t="s">
        <v>894</v>
      </c>
      <c r="F255"/>
      <c r="G255" t="s">
        <v>1003</v>
      </c>
      <c r="H255" t="s">
        <v>106</v>
      </c>
      <c r="I255" s="77">
        <v>152.4</v>
      </c>
      <c r="J255" s="77">
        <v>5860</v>
      </c>
      <c r="K255" s="77">
        <v>0</v>
      </c>
      <c r="L255" s="77">
        <v>34.374033359999999</v>
      </c>
      <c r="M255" s="78">
        <v>0</v>
      </c>
      <c r="N255" s="78">
        <v>1.1000000000000001E-3</v>
      </c>
      <c r="O255" s="78">
        <v>1E-4</v>
      </c>
    </row>
    <row r="256" spans="2:15">
      <c r="B256" t="s">
        <v>1769</v>
      </c>
      <c r="C256" t="s">
        <v>1770</v>
      </c>
      <c r="D256" t="s">
        <v>1602</v>
      </c>
      <c r="E256" t="s">
        <v>894</v>
      </c>
      <c r="F256"/>
      <c r="G256" t="s">
        <v>1003</v>
      </c>
      <c r="H256" t="s">
        <v>106</v>
      </c>
      <c r="I256" s="77">
        <v>76.81</v>
      </c>
      <c r="J256" s="77">
        <v>39944</v>
      </c>
      <c r="K256" s="77">
        <v>0</v>
      </c>
      <c r="L256" s="77">
        <v>118.0911166536</v>
      </c>
      <c r="M256" s="78">
        <v>0</v>
      </c>
      <c r="N256" s="78">
        <v>3.7000000000000002E-3</v>
      </c>
      <c r="O256" s="78">
        <v>2.9999999999999997E-4</v>
      </c>
    </row>
    <row r="257" spans="2:15">
      <c r="B257" t="s">
        <v>1771</v>
      </c>
      <c r="C257" t="s">
        <v>1772</v>
      </c>
      <c r="D257" t="s">
        <v>1606</v>
      </c>
      <c r="E257" t="s">
        <v>894</v>
      </c>
      <c r="F257"/>
      <c r="G257" t="s">
        <v>1003</v>
      </c>
      <c r="H257" t="s">
        <v>106</v>
      </c>
      <c r="I257" s="77">
        <v>179.5</v>
      </c>
      <c r="J257" s="77">
        <v>31364</v>
      </c>
      <c r="K257" s="77">
        <v>0</v>
      </c>
      <c r="L257" s="77">
        <v>216.69246462000001</v>
      </c>
      <c r="M257" s="78">
        <v>0</v>
      </c>
      <c r="N257" s="78">
        <v>6.7999999999999996E-3</v>
      </c>
      <c r="O257" s="78">
        <v>5.0000000000000001E-4</v>
      </c>
    </row>
    <row r="258" spans="2:15">
      <c r="B258" t="s">
        <v>1773</v>
      </c>
      <c r="C258" t="s">
        <v>1774</v>
      </c>
      <c r="D258" t="s">
        <v>1606</v>
      </c>
      <c r="E258" t="s">
        <v>894</v>
      </c>
      <c r="F258"/>
      <c r="G258" t="s">
        <v>1003</v>
      </c>
      <c r="H258" t="s">
        <v>106</v>
      </c>
      <c r="I258" s="77">
        <v>209.22</v>
      </c>
      <c r="J258" s="77">
        <v>23518</v>
      </c>
      <c r="K258" s="77">
        <v>0</v>
      </c>
      <c r="L258" s="77">
        <v>189.38758010039999</v>
      </c>
      <c r="M258" s="78">
        <v>0</v>
      </c>
      <c r="N258" s="78">
        <v>6.0000000000000001E-3</v>
      </c>
      <c r="O258" s="78">
        <v>4.0000000000000002E-4</v>
      </c>
    </row>
    <row r="259" spans="2:15">
      <c r="B259" t="s">
        <v>1775</v>
      </c>
      <c r="C259" t="s">
        <v>1776</v>
      </c>
      <c r="D259" t="s">
        <v>1606</v>
      </c>
      <c r="E259" t="s">
        <v>894</v>
      </c>
      <c r="F259"/>
      <c r="G259" t="s">
        <v>1003</v>
      </c>
      <c r="H259" t="s">
        <v>106</v>
      </c>
      <c r="I259" s="77">
        <v>495.61</v>
      </c>
      <c r="J259" s="77">
        <v>1634</v>
      </c>
      <c r="K259" s="77">
        <v>0</v>
      </c>
      <c r="L259" s="77">
        <v>31.170231222599998</v>
      </c>
      <c r="M259" s="78">
        <v>0</v>
      </c>
      <c r="N259" s="78">
        <v>1E-3</v>
      </c>
      <c r="O259" s="78">
        <v>1E-4</v>
      </c>
    </row>
    <row r="260" spans="2:15">
      <c r="B260" t="s">
        <v>1777</v>
      </c>
      <c r="C260" t="s">
        <v>1778</v>
      </c>
      <c r="D260" t="s">
        <v>1602</v>
      </c>
      <c r="E260" t="s">
        <v>894</v>
      </c>
      <c r="F260"/>
      <c r="G260" t="s">
        <v>1003</v>
      </c>
      <c r="H260" t="s">
        <v>106</v>
      </c>
      <c r="I260" s="77">
        <v>125.33</v>
      </c>
      <c r="J260" s="77">
        <v>23166</v>
      </c>
      <c r="K260" s="77">
        <v>0</v>
      </c>
      <c r="L260" s="77">
        <v>111.75166508220001</v>
      </c>
      <c r="M260" s="78">
        <v>0</v>
      </c>
      <c r="N260" s="78">
        <v>3.5000000000000001E-3</v>
      </c>
      <c r="O260" s="78">
        <v>2.9999999999999997E-4</v>
      </c>
    </row>
    <row r="261" spans="2:15">
      <c r="B261" t="s">
        <v>1779</v>
      </c>
      <c r="C261" t="s">
        <v>1780</v>
      </c>
      <c r="D261" t="s">
        <v>1602</v>
      </c>
      <c r="E261" t="s">
        <v>894</v>
      </c>
      <c r="F261"/>
      <c r="G261" t="s">
        <v>1662</v>
      </c>
      <c r="H261" t="s">
        <v>106</v>
      </c>
      <c r="I261" s="77">
        <v>88.94</v>
      </c>
      <c r="J261" s="77">
        <v>7625</v>
      </c>
      <c r="K261" s="77">
        <v>0</v>
      </c>
      <c r="L261" s="77">
        <v>26.102667074999999</v>
      </c>
      <c r="M261" s="78">
        <v>0</v>
      </c>
      <c r="N261" s="78">
        <v>8.0000000000000004E-4</v>
      </c>
      <c r="O261" s="78">
        <v>1E-4</v>
      </c>
    </row>
    <row r="262" spans="2:15">
      <c r="B262" t="s">
        <v>1781</v>
      </c>
      <c r="C262" t="s">
        <v>1782</v>
      </c>
      <c r="D262" t="s">
        <v>1602</v>
      </c>
      <c r="E262" t="s">
        <v>894</v>
      </c>
      <c r="F262"/>
      <c r="G262" t="s">
        <v>1662</v>
      </c>
      <c r="H262" t="s">
        <v>106</v>
      </c>
      <c r="I262" s="77">
        <v>375.98</v>
      </c>
      <c r="J262" s="77">
        <v>3511</v>
      </c>
      <c r="K262" s="77">
        <v>0</v>
      </c>
      <c r="L262" s="77">
        <v>50.809331872199998</v>
      </c>
      <c r="M262" s="78">
        <v>0</v>
      </c>
      <c r="N262" s="78">
        <v>1.6000000000000001E-3</v>
      </c>
      <c r="O262" s="78">
        <v>1E-4</v>
      </c>
    </row>
    <row r="263" spans="2:15">
      <c r="B263" t="s">
        <v>1783</v>
      </c>
      <c r="C263" t="s">
        <v>1784</v>
      </c>
      <c r="D263" t="s">
        <v>123</v>
      </c>
      <c r="E263" t="s">
        <v>894</v>
      </c>
      <c r="F263"/>
      <c r="G263" t="s">
        <v>1662</v>
      </c>
      <c r="H263" t="s">
        <v>106</v>
      </c>
      <c r="I263" s="77">
        <v>29.59</v>
      </c>
      <c r="J263" s="77">
        <v>125300</v>
      </c>
      <c r="K263" s="77">
        <v>0</v>
      </c>
      <c r="L263" s="77">
        <v>142.70656323</v>
      </c>
      <c r="M263" s="78">
        <v>0</v>
      </c>
      <c r="N263" s="78">
        <v>4.4999999999999997E-3</v>
      </c>
      <c r="O263" s="78">
        <v>2.9999999999999997E-4</v>
      </c>
    </row>
    <row r="264" spans="2:15">
      <c r="B264" t="s">
        <v>1785</v>
      </c>
      <c r="C264" t="s">
        <v>1786</v>
      </c>
      <c r="D264" t="s">
        <v>1606</v>
      </c>
      <c r="E264" t="s">
        <v>894</v>
      </c>
      <c r="F264"/>
      <c r="G264" t="s">
        <v>123</v>
      </c>
      <c r="H264" t="s">
        <v>106</v>
      </c>
      <c r="I264" s="77">
        <v>150.38999999999999</v>
      </c>
      <c r="J264" s="77">
        <v>8896</v>
      </c>
      <c r="K264" s="77">
        <v>0</v>
      </c>
      <c r="L264" s="77">
        <v>51.494594745599997</v>
      </c>
      <c r="M264" s="78">
        <v>0</v>
      </c>
      <c r="N264" s="78">
        <v>1.6000000000000001E-3</v>
      </c>
      <c r="O264" s="78">
        <v>1E-4</v>
      </c>
    </row>
    <row r="265" spans="2:15">
      <c r="B265" t="s">
        <v>218</v>
      </c>
      <c r="E265" s="16"/>
      <c r="F265" s="16"/>
      <c r="G265" s="16"/>
    </row>
    <row r="266" spans="2:15">
      <c r="B266" t="s">
        <v>306</v>
      </c>
      <c r="E266" s="16"/>
      <c r="F266" s="16"/>
      <c r="G266" s="16"/>
    </row>
    <row r="267" spans="2:15">
      <c r="B267" t="s">
        <v>307</v>
      </c>
      <c r="E267" s="16"/>
      <c r="F267" s="16"/>
      <c r="G267" s="16"/>
    </row>
    <row r="268" spans="2:15">
      <c r="B268" t="s">
        <v>308</v>
      </c>
      <c r="E268" s="16"/>
      <c r="F268" s="16"/>
      <c r="G268" s="16"/>
    </row>
    <row r="269" spans="2:15">
      <c r="B269" t="s">
        <v>309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8" workbookViewId="0">
      <selection activeCell="E44" sqref="E44:E10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2484</v>
      </c>
    </row>
    <row r="3" spans="2:63" s="1" customFormat="1">
      <c r="B3" s="2" t="s">
        <v>2</v>
      </c>
      <c r="C3" s="26" t="s">
        <v>2485</v>
      </c>
    </row>
    <row r="4" spans="2:63" s="1" customFormat="1">
      <c r="B4" s="2" t="s">
        <v>3</v>
      </c>
      <c r="C4" s="83" t="s">
        <v>196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3713580.23</v>
      </c>
      <c r="I11" s="7"/>
      <c r="J11" s="75">
        <v>0</v>
      </c>
      <c r="K11" s="75">
        <v>41875.165164868617</v>
      </c>
      <c r="L11" s="7"/>
      <c r="M11" s="76">
        <v>1</v>
      </c>
      <c r="N11" s="76">
        <v>9.6600000000000005E-2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3492806.83</v>
      </c>
      <c r="J12" s="81">
        <v>0</v>
      </c>
      <c r="K12" s="81">
        <v>20536.703400138998</v>
      </c>
      <c r="M12" s="80">
        <v>0.4904</v>
      </c>
      <c r="N12" s="80">
        <v>4.7399999999999998E-2</v>
      </c>
    </row>
    <row r="13" spans="2:63">
      <c r="B13" s="79" t="s">
        <v>1787</v>
      </c>
      <c r="D13" s="16"/>
      <c r="E13" s="16"/>
      <c r="F13" s="16"/>
      <c r="G13" s="16"/>
      <c r="H13" s="81">
        <v>161151.38</v>
      </c>
      <c r="J13" s="81">
        <v>0</v>
      </c>
      <c r="K13" s="81">
        <v>5545.2813678000002</v>
      </c>
      <c r="M13" s="80">
        <v>0.13239999999999999</v>
      </c>
      <c r="N13" s="80">
        <v>1.2800000000000001E-2</v>
      </c>
    </row>
    <row r="14" spans="2:63">
      <c r="B14" t="s">
        <v>1788</v>
      </c>
      <c r="C14" t="s">
        <v>1789</v>
      </c>
      <c r="D14" t="s">
        <v>100</v>
      </c>
      <c r="E14" t="s">
        <v>1790</v>
      </c>
      <c r="F14" t="s">
        <v>1791</v>
      </c>
      <c r="G14" t="s">
        <v>102</v>
      </c>
      <c r="H14" s="77">
        <v>38577</v>
      </c>
      <c r="I14" s="77">
        <v>1874</v>
      </c>
      <c r="J14" s="77">
        <v>0</v>
      </c>
      <c r="K14" s="77">
        <v>722.93298000000004</v>
      </c>
      <c r="L14" s="78">
        <v>1E-3</v>
      </c>
      <c r="M14" s="78">
        <v>1.7299999999999999E-2</v>
      </c>
      <c r="N14" s="78">
        <v>1.6999999999999999E-3</v>
      </c>
    </row>
    <row r="15" spans="2:63">
      <c r="B15" t="s">
        <v>1792</v>
      </c>
      <c r="C15" t="s">
        <v>1793</v>
      </c>
      <c r="D15" t="s">
        <v>100</v>
      </c>
      <c r="E15" t="s">
        <v>1790</v>
      </c>
      <c r="F15" t="s">
        <v>1791</v>
      </c>
      <c r="G15" t="s">
        <v>102</v>
      </c>
      <c r="H15" s="77">
        <v>12523.9</v>
      </c>
      <c r="I15" s="77">
        <v>3597</v>
      </c>
      <c r="J15" s="77">
        <v>0</v>
      </c>
      <c r="K15" s="77">
        <v>450.48468300000002</v>
      </c>
      <c r="L15" s="78">
        <v>2.0000000000000001E-4</v>
      </c>
      <c r="M15" s="78">
        <v>1.0800000000000001E-2</v>
      </c>
      <c r="N15" s="78">
        <v>1E-3</v>
      </c>
    </row>
    <row r="16" spans="2:63">
      <c r="B16" t="s">
        <v>1794</v>
      </c>
      <c r="C16" t="s">
        <v>1795</v>
      </c>
      <c r="D16" t="s">
        <v>100</v>
      </c>
      <c r="E16" t="s">
        <v>1790</v>
      </c>
      <c r="F16" t="s">
        <v>1791</v>
      </c>
      <c r="G16" t="s">
        <v>102</v>
      </c>
      <c r="H16" s="77">
        <v>20240.7</v>
      </c>
      <c r="I16" s="77">
        <v>1854</v>
      </c>
      <c r="J16" s="77">
        <v>0</v>
      </c>
      <c r="K16" s="77">
        <v>375.26257800000002</v>
      </c>
      <c r="L16" s="78">
        <v>2.9999999999999997E-4</v>
      </c>
      <c r="M16" s="78">
        <v>8.9999999999999993E-3</v>
      </c>
      <c r="N16" s="78">
        <v>8.9999999999999998E-4</v>
      </c>
    </row>
    <row r="17" spans="2:14">
      <c r="B17" t="s">
        <v>1796</v>
      </c>
      <c r="C17" t="s">
        <v>1797</v>
      </c>
      <c r="D17" t="s">
        <v>100</v>
      </c>
      <c r="E17" t="s">
        <v>1798</v>
      </c>
      <c r="F17" t="s">
        <v>1791</v>
      </c>
      <c r="G17" t="s">
        <v>102</v>
      </c>
      <c r="H17" s="77">
        <v>1462.05</v>
      </c>
      <c r="I17" s="77">
        <v>2858</v>
      </c>
      <c r="J17" s="77">
        <v>0</v>
      </c>
      <c r="K17" s="77">
        <v>41.785389000000002</v>
      </c>
      <c r="L17" s="78">
        <v>4.0000000000000002E-4</v>
      </c>
      <c r="M17" s="78">
        <v>1E-3</v>
      </c>
      <c r="N17" s="78">
        <v>1E-4</v>
      </c>
    </row>
    <row r="18" spans="2:14">
      <c r="B18" t="s">
        <v>1799</v>
      </c>
      <c r="C18" t="s">
        <v>1800</v>
      </c>
      <c r="D18" t="s">
        <v>100</v>
      </c>
      <c r="E18" t="s">
        <v>1798</v>
      </c>
      <c r="F18" t="s">
        <v>1791</v>
      </c>
      <c r="G18" t="s">
        <v>102</v>
      </c>
      <c r="H18" s="77">
        <v>20617</v>
      </c>
      <c r="I18" s="77">
        <v>1849</v>
      </c>
      <c r="J18" s="77">
        <v>0</v>
      </c>
      <c r="K18" s="77">
        <v>381.20832999999999</v>
      </c>
      <c r="L18" s="78">
        <v>2.9999999999999997E-4</v>
      </c>
      <c r="M18" s="78">
        <v>9.1000000000000004E-3</v>
      </c>
      <c r="N18" s="78">
        <v>8.9999999999999998E-4</v>
      </c>
    </row>
    <row r="19" spans="2:14">
      <c r="B19" t="s">
        <v>1801</v>
      </c>
      <c r="C19" t="s">
        <v>1802</v>
      </c>
      <c r="D19" t="s">
        <v>100</v>
      </c>
      <c r="E19" t="s">
        <v>1798</v>
      </c>
      <c r="F19" t="s">
        <v>1791</v>
      </c>
      <c r="G19" t="s">
        <v>102</v>
      </c>
      <c r="H19" s="77">
        <v>23370.83</v>
      </c>
      <c r="I19" s="77">
        <v>3539</v>
      </c>
      <c r="J19" s="77">
        <v>0</v>
      </c>
      <c r="K19" s="77">
        <v>827.09367369999995</v>
      </c>
      <c r="L19" s="78">
        <v>1E-4</v>
      </c>
      <c r="M19" s="78">
        <v>1.9800000000000002E-2</v>
      </c>
      <c r="N19" s="78">
        <v>1.9E-3</v>
      </c>
    </row>
    <row r="20" spans="2:14">
      <c r="B20" t="s">
        <v>1803</v>
      </c>
      <c r="C20" t="s">
        <v>1804</v>
      </c>
      <c r="D20" t="s">
        <v>100</v>
      </c>
      <c r="E20" t="s">
        <v>1798</v>
      </c>
      <c r="F20" t="s">
        <v>1791</v>
      </c>
      <c r="G20" t="s">
        <v>102</v>
      </c>
      <c r="H20" s="77">
        <v>21841.52</v>
      </c>
      <c r="I20" s="77">
        <v>1852</v>
      </c>
      <c r="J20" s="77">
        <v>0</v>
      </c>
      <c r="K20" s="77">
        <v>404.50495039999998</v>
      </c>
      <c r="L20" s="78">
        <v>1E-4</v>
      </c>
      <c r="M20" s="78">
        <v>9.7000000000000003E-3</v>
      </c>
      <c r="N20" s="78">
        <v>8.9999999999999998E-4</v>
      </c>
    </row>
    <row r="21" spans="2:14">
      <c r="B21" t="s">
        <v>1805</v>
      </c>
      <c r="C21" t="s">
        <v>1806</v>
      </c>
      <c r="D21" t="s">
        <v>100</v>
      </c>
      <c r="E21" t="s">
        <v>1798</v>
      </c>
      <c r="F21" t="s">
        <v>1791</v>
      </c>
      <c r="G21" t="s">
        <v>102</v>
      </c>
      <c r="H21" s="77">
        <v>5853.51</v>
      </c>
      <c r="I21" s="77">
        <v>1827</v>
      </c>
      <c r="J21" s="77">
        <v>0</v>
      </c>
      <c r="K21" s="77">
        <v>106.94362769999999</v>
      </c>
      <c r="L21" s="78">
        <v>1E-4</v>
      </c>
      <c r="M21" s="78">
        <v>2.5999999999999999E-3</v>
      </c>
      <c r="N21" s="78">
        <v>2.0000000000000001E-4</v>
      </c>
    </row>
    <row r="22" spans="2:14">
      <c r="B22" t="s">
        <v>1807</v>
      </c>
      <c r="C22" t="s">
        <v>1808</v>
      </c>
      <c r="D22" t="s">
        <v>100</v>
      </c>
      <c r="E22" t="s">
        <v>1809</v>
      </c>
      <c r="F22" t="s">
        <v>1791</v>
      </c>
      <c r="G22" t="s">
        <v>102</v>
      </c>
      <c r="H22" s="77">
        <v>6368.33</v>
      </c>
      <c r="I22" s="77">
        <v>3560</v>
      </c>
      <c r="J22" s="77">
        <v>0</v>
      </c>
      <c r="K22" s="77">
        <v>226.712548</v>
      </c>
      <c r="L22" s="78">
        <v>1E-4</v>
      </c>
      <c r="M22" s="78">
        <v>5.4000000000000003E-3</v>
      </c>
      <c r="N22" s="78">
        <v>5.0000000000000001E-4</v>
      </c>
    </row>
    <row r="23" spans="2:14">
      <c r="B23" t="s">
        <v>1810</v>
      </c>
      <c r="C23" t="s">
        <v>1811</v>
      </c>
      <c r="D23" t="s">
        <v>100</v>
      </c>
      <c r="E23" t="s">
        <v>1812</v>
      </c>
      <c r="F23" t="s">
        <v>1791</v>
      </c>
      <c r="G23" t="s">
        <v>102</v>
      </c>
      <c r="H23" s="77">
        <v>899.77</v>
      </c>
      <c r="I23" s="77">
        <v>34690</v>
      </c>
      <c r="J23" s="77">
        <v>0</v>
      </c>
      <c r="K23" s="77">
        <v>312.13021300000003</v>
      </c>
      <c r="L23" s="78">
        <v>1E-4</v>
      </c>
      <c r="M23" s="78">
        <v>7.4999999999999997E-3</v>
      </c>
      <c r="N23" s="78">
        <v>6.9999999999999999E-4</v>
      </c>
    </row>
    <row r="24" spans="2:14">
      <c r="B24" t="s">
        <v>1813</v>
      </c>
      <c r="C24" t="s">
        <v>1814</v>
      </c>
      <c r="D24" t="s">
        <v>100</v>
      </c>
      <c r="E24" t="s">
        <v>1812</v>
      </c>
      <c r="F24" t="s">
        <v>1791</v>
      </c>
      <c r="G24" t="s">
        <v>102</v>
      </c>
      <c r="H24" s="77">
        <v>2155.5500000000002</v>
      </c>
      <c r="I24" s="77">
        <v>18410</v>
      </c>
      <c r="J24" s="77">
        <v>0</v>
      </c>
      <c r="K24" s="77">
        <v>396.83675499999998</v>
      </c>
      <c r="L24" s="78">
        <v>1E-4</v>
      </c>
      <c r="M24" s="78">
        <v>9.4999999999999998E-3</v>
      </c>
      <c r="N24" s="78">
        <v>8.9999999999999998E-4</v>
      </c>
    </row>
    <row r="25" spans="2:14">
      <c r="B25" t="s">
        <v>1815</v>
      </c>
      <c r="C25" t="s">
        <v>1816</v>
      </c>
      <c r="D25" t="s">
        <v>100</v>
      </c>
      <c r="E25" t="s">
        <v>1812</v>
      </c>
      <c r="F25" t="s">
        <v>1791</v>
      </c>
      <c r="G25" t="s">
        <v>102</v>
      </c>
      <c r="H25" s="77">
        <v>628.22</v>
      </c>
      <c r="I25" s="77">
        <v>18200</v>
      </c>
      <c r="J25" s="77">
        <v>0</v>
      </c>
      <c r="K25" s="77">
        <v>114.33604</v>
      </c>
      <c r="L25" s="78">
        <v>1E-4</v>
      </c>
      <c r="M25" s="78">
        <v>2.7000000000000001E-3</v>
      </c>
      <c r="N25" s="78">
        <v>2.9999999999999997E-4</v>
      </c>
    </row>
    <row r="26" spans="2:14">
      <c r="B26" t="s">
        <v>1817</v>
      </c>
      <c r="C26" t="s">
        <v>1818</v>
      </c>
      <c r="D26" t="s">
        <v>100</v>
      </c>
      <c r="E26" t="s">
        <v>1812</v>
      </c>
      <c r="F26" t="s">
        <v>1791</v>
      </c>
      <c r="G26" t="s">
        <v>102</v>
      </c>
      <c r="H26" s="77">
        <v>6613</v>
      </c>
      <c r="I26" s="77">
        <v>17920</v>
      </c>
      <c r="J26" s="77">
        <v>0</v>
      </c>
      <c r="K26" s="77">
        <v>1185.0496000000001</v>
      </c>
      <c r="L26" s="78">
        <v>5.9999999999999995E-4</v>
      </c>
      <c r="M26" s="78">
        <v>2.8299999999999999E-2</v>
      </c>
      <c r="N26" s="78">
        <v>2.7000000000000001E-3</v>
      </c>
    </row>
    <row r="27" spans="2:14">
      <c r="B27" s="79" t="s">
        <v>1819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1820</v>
      </c>
      <c r="D29" s="16"/>
      <c r="E29" s="16"/>
      <c r="F29" s="16"/>
      <c r="G29" s="16"/>
      <c r="H29" s="81">
        <v>3331655.45</v>
      </c>
      <c r="J29" s="81">
        <v>0</v>
      </c>
      <c r="K29" s="81">
        <v>14991.422032339</v>
      </c>
      <c r="M29" s="80">
        <v>0.35799999999999998</v>
      </c>
      <c r="N29" s="80">
        <v>3.4599999999999999E-2</v>
      </c>
    </row>
    <row r="30" spans="2:14">
      <c r="B30" t="s">
        <v>1821</v>
      </c>
      <c r="C30" t="s">
        <v>1822</v>
      </c>
      <c r="D30" t="s">
        <v>100</v>
      </c>
      <c r="E30" t="s">
        <v>1790</v>
      </c>
      <c r="F30" t="s">
        <v>1823</v>
      </c>
      <c r="G30" t="s">
        <v>102</v>
      </c>
      <c r="H30" s="77">
        <v>2287274.5</v>
      </c>
      <c r="I30" s="77">
        <v>368.92</v>
      </c>
      <c r="J30" s="77">
        <v>0</v>
      </c>
      <c r="K30" s="77">
        <v>8438.2130854000006</v>
      </c>
      <c r="L30" s="78">
        <v>3.4099999999999998E-2</v>
      </c>
      <c r="M30" s="78">
        <v>0.20150000000000001</v>
      </c>
      <c r="N30" s="78">
        <v>1.95E-2</v>
      </c>
    </row>
    <row r="31" spans="2:14">
      <c r="B31" t="s">
        <v>1824</v>
      </c>
      <c r="C31" t="s">
        <v>1825</v>
      </c>
      <c r="D31" t="s">
        <v>100</v>
      </c>
      <c r="E31" t="s">
        <v>1790</v>
      </c>
      <c r="F31" t="s">
        <v>1823</v>
      </c>
      <c r="G31" t="s">
        <v>102</v>
      </c>
      <c r="H31" s="77">
        <v>162.93</v>
      </c>
      <c r="I31" s="77">
        <v>344.75</v>
      </c>
      <c r="J31" s="77">
        <v>0</v>
      </c>
      <c r="K31" s="77">
        <v>0.56170117500000005</v>
      </c>
      <c r="L31" s="78">
        <v>0</v>
      </c>
      <c r="M31" s="78">
        <v>0</v>
      </c>
      <c r="N31" s="78">
        <v>0</v>
      </c>
    </row>
    <row r="32" spans="2:14">
      <c r="B32" t="s">
        <v>1826</v>
      </c>
      <c r="C32" t="s">
        <v>1827</v>
      </c>
      <c r="D32" t="s">
        <v>100</v>
      </c>
      <c r="E32" t="s">
        <v>1798</v>
      </c>
      <c r="F32" t="s">
        <v>1823</v>
      </c>
      <c r="G32" t="s">
        <v>102</v>
      </c>
      <c r="H32" s="77">
        <v>4637.8999999999996</v>
      </c>
      <c r="I32" s="77">
        <v>3704.64</v>
      </c>
      <c r="J32" s="77">
        <v>0</v>
      </c>
      <c r="K32" s="77">
        <v>171.81749855999999</v>
      </c>
      <c r="L32" s="78">
        <v>4.0000000000000002E-4</v>
      </c>
      <c r="M32" s="78">
        <v>4.1000000000000003E-3</v>
      </c>
      <c r="N32" s="78">
        <v>4.0000000000000002E-4</v>
      </c>
    </row>
    <row r="33" spans="2:14">
      <c r="B33" t="s">
        <v>1828</v>
      </c>
      <c r="C33" t="s">
        <v>1829</v>
      </c>
      <c r="D33" t="s">
        <v>100</v>
      </c>
      <c r="E33" t="s">
        <v>1798</v>
      </c>
      <c r="F33" t="s">
        <v>1823</v>
      </c>
      <c r="G33" t="s">
        <v>102</v>
      </c>
      <c r="H33" s="77">
        <v>954245</v>
      </c>
      <c r="I33" s="77">
        <v>345.35</v>
      </c>
      <c r="J33" s="77">
        <v>0</v>
      </c>
      <c r="K33" s="77">
        <v>3295.4851075000001</v>
      </c>
      <c r="L33" s="78">
        <v>2.0999999999999999E-3</v>
      </c>
      <c r="M33" s="78">
        <v>7.8700000000000006E-2</v>
      </c>
      <c r="N33" s="78">
        <v>7.6E-3</v>
      </c>
    </row>
    <row r="34" spans="2:14">
      <c r="B34" t="s">
        <v>1830</v>
      </c>
      <c r="C34" t="s">
        <v>1831</v>
      </c>
      <c r="D34" t="s">
        <v>100</v>
      </c>
      <c r="E34" t="s">
        <v>1812</v>
      </c>
      <c r="F34" t="s">
        <v>1823</v>
      </c>
      <c r="G34" t="s">
        <v>102</v>
      </c>
      <c r="H34" s="77">
        <v>18428</v>
      </c>
      <c r="I34" s="77">
        <v>3330.16</v>
      </c>
      <c r="J34" s="77">
        <v>0</v>
      </c>
      <c r="K34" s="77">
        <v>613.68188480000003</v>
      </c>
      <c r="L34" s="78">
        <v>2.5999999999999999E-3</v>
      </c>
      <c r="M34" s="78">
        <v>1.47E-2</v>
      </c>
      <c r="N34" s="78">
        <v>1.4E-3</v>
      </c>
    </row>
    <row r="35" spans="2:14">
      <c r="B35" t="s">
        <v>1832</v>
      </c>
      <c r="C35" t="s">
        <v>1833</v>
      </c>
      <c r="D35" t="s">
        <v>100</v>
      </c>
      <c r="E35" t="s">
        <v>1812</v>
      </c>
      <c r="F35" t="s">
        <v>1823</v>
      </c>
      <c r="G35" t="s">
        <v>102</v>
      </c>
      <c r="H35" s="77">
        <v>66907.12</v>
      </c>
      <c r="I35" s="77">
        <v>3694.17</v>
      </c>
      <c r="J35" s="77">
        <v>0</v>
      </c>
      <c r="K35" s="77">
        <v>2471.6627549039999</v>
      </c>
      <c r="L35" s="78">
        <v>1.0699999999999999E-2</v>
      </c>
      <c r="M35" s="78">
        <v>5.8999999999999997E-2</v>
      </c>
      <c r="N35" s="78">
        <v>5.7000000000000002E-3</v>
      </c>
    </row>
    <row r="36" spans="2:14">
      <c r="B36" s="79" t="s">
        <v>1834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891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1835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216</v>
      </c>
      <c r="D42" s="16"/>
      <c r="E42" s="16"/>
      <c r="F42" s="16"/>
      <c r="G42" s="16"/>
      <c r="H42" s="81">
        <v>220773.4</v>
      </c>
      <c r="J42" s="81">
        <v>0</v>
      </c>
      <c r="K42" s="81">
        <v>21338.461764729615</v>
      </c>
      <c r="M42" s="80">
        <v>0.50960000000000005</v>
      </c>
      <c r="N42" s="80">
        <v>4.9200000000000001E-2</v>
      </c>
    </row>
    <row r="43" spans="2:14">
      <c r="B43" s="79" t="s">
        <v>1836</v>
      </c>
      <c r="D43" s="16"/>
      <c r="E43" s="16"/>
      <c r="F43" s="16"/>
      <c r="G43" s="16"/>
      <c r="H43" s="81">
        <v>219334.06</v>
      </c>
      <c r="J43" s="81">
        <v>0</v>
      </c>
      <c r="K43" s="81">
        <v>20841.632801620814</v>
      </c>
      <c r="M43" s="80">
        <v>0.49769999999999998</v>
      </c>
      <c r="N43" s="80">
        <v>4.8099999999999997E-2</v>
      </c>
    </row>
    <row r="44" spans="2:14">
      <c r="B44" t="s">
        <v>1837</v>
      </c>
      <c r="C44" t="s">
        <v>1838</v>
      </c>
      <c r="D44" t="s">
        <v>123</v>
      </c>
      <c r="E44"/>
      <c r="F44" t="s">
        <v>1791</v>
      </c>
      <c r="G44" t="s">
        <v>106</v>
      </c>
      <c r="H44" s="77">
        <v>6426.73</v>
      </c>
      <c r="I44" s="77">
        <v>6073</v>
      </c>
      <c r="J44" s="77">
        <v>0</v>
      </c>
      <c r="K44" s="77">
        <v>1502.2466593521001</v>
      </c>
      <c r="L44" s="78">
        <v>1E-4</v>
      </c>
      <c r="M44" s="78">
        <v>3.5900000000000001E-2</v>
      </c>
      <c r="N44" s="78">
        <v>3.5000000000000001E-3</v>
      </c>
    </row>
    <row r="45" spans="2:14">
      <c r="B45" t="s">
        <v>1839</v>
      </c>
      <c r="C45" t="s">
        <v>1840</v>
      </c>
      <c r="D45" t="s">
        <v>123</v>
      </c>
      <c r="E45"/>
      <c r="F45" t="s">
        <v>1791</v>
      </c>
      <c r="G45" t="s">
        <v>106</v>
      </c>
      <c r="H45" s="77">
        <v>695.37</v>
      </c>
      <c r="I45" s="77">
        <v>4463</v>
      </c>
      <c r="J45" s="77">
        <v>0</v>
      </c>
      <c r="K45" s="77">
        <v>119.4512635719</v>
      </c>
      <c r="L45" s="78">
        <v>0</v>
      </c>
      <c r="M45" s="78">
        <v>2.8999999999999998E-3</v>
      </c>
      <c r="N45" s="78">
        <v>2.9999999999999997E-4</v>
      </c>
    </row>
    <row r="46" spans="2:14">
      <c r="B46" t="s">
        <v>1841</v>
      </c>
      <c r="C46" t="s">
        <v>1842</v>
      </c>
      <c r="D46" t="s">
        <v>1602</v>
      </c>
      <c r="E46"/>
      <c r="F46" t="s">
        <v>1791</v>
      </c>
      <c r="G46" t="s">
        <v>106</v>
      </c>
      <c r="H46" s="77">
        <v>541.97</v>
      </c>
      <c r="I46" s="77">
        <v>33993</v>
      </c>
      <c r="J46" s="77">
        <v>0</v>
      </c>
      <c r="K46" s="77">
        <v>709.10843722289997</v>
      </c>
      <c r="L46" s="78">
        <v>0</v>
      </c>
      <c r="M46" s="78">
        <v>1.6899999999999998E-2</v>
      </c>
      <c r="N46" s="78">
        <v>1.6000000000000001E-3</v>
      </c>
    </row>
    <row r="47" spans="2:14">
      <c r="B47" t="s">
        <v>1843</v>
      </c>
      <c r="C47" t="s">
        <v>1844</v>
      </c>
      <c r="D47" t="s">
        <v>1727</v>
      </c>
      <c r="E47"/>
      <c r="F47" t="s">
        <v>1791</v>
      </c>
      <c r="G47" t="s">
        <v>106</v>
      </c>
      <c r="H47" s="77">
        <v>41427.519999999997</v>
      </c>
      <c r="I47" s="77">
        <v>765.35</v>
      </c>
      <c r="J47" s="77">
        <v>0</v>
      </c>
      <c r="K47" s="77">
        <v>1220.3852031076799</v>
      </c>
      <c r="L47" s="78">
        <v>0</v>
      </c>
      <c r="M47" s="78">
        <v>2.9100000000000001E-2</v>
      </c>
      <c r="N47" s="78">
        <v>2.8E-3</v>
      </c>
    </row>
    <row r="48" spans="2:14">
      <c r="B48" t="s">
        <v>1845</v>
      </c>
      <c r="C48" t="s">
        <v>1846</v>
      </c>
      <c r="D48" t="s">
        <v>1727</v>
      </c>
      <c r="E48"/>
      <c r="F48" t="s">
        <v>1791</v>
      </c>
      <c r="G48" t="s">
        <v>106</v>
      </c>
      <c r="H48" s="77">
        <v>14622.9</v>
      </c>
      <c r="I48" s="77">
        <v>1007.75</v>
      </c>
      <c r="J48" s="77">
        <v>0</v>
      </c>
      <c r="K48" s="77">
        <v>567.19739551274995</v>
      </c>
      <c r="L48" s="78">
        <v>1E-4</v>
      </c>
      <c r="M48" s="78">
        <v>1.35E-2</v>
      </c>
      <c r="N48" s="78">
        <v>1.2999999999999999E-3</v>
      </c>
    </row>
    <row r="49" spans="2:14">
      <c r="B49" t="s">
        <v>1847</v>
      </c>
      <c r="C49" t="s">
        <v>1848</v>
      </c>
      <c r="D49" t="s">
        <v>1849</v>
      </c>
      <c r="E49"/>
      <c r="F49" t="s">
        <v>1791</v>
      </c>
      <c r="G49" t="s">
        <v>201</v>
      </c>
      <c r="H49" s="77">
        <v>25400.46</v>
      </c>
      <c r="I49" s="77">
        <v>1844.8142000000032</v>
      </c>
      <c r="J49" s="77">
        <v>0</v>
      </c>
      <c r="K49" s="77">
        <v>230.031465706858</v>
      </c>
      <c r="L49" s="78">
        <v>1E-4</v>
      </c>
      <c r="M49" s="78">
        <v>5.4999999999999997E-3</v>
      </c>
      <c r="N49" s="78">
        <v>5.0000000000000001E-4</v>
      </c>
    </row>
    <row r="50" spans="2:14">
      <c r="B50" t="s">
        <v>1850</v>
      </c>
      <c r="C50" t="s">
        <v>1851</v>
      </c>
      <c r="D50" t="s">
        <v>123</v>
      </c>
      <c r="E50"/>
      <c r="F50" t="s">
        <v>1791</v>
      </c>
      <c r="G50" t="s">
        <v>106</v>
      </c>
      <c r="H50" s="77">
        <v>2113.41</v>
      </c>
      <c r="I50" s="77">
        <v>3588</v>
      </c>
      <c r="J50" s="77">
        <v>0</v>
      </c>
      <c r="K50" s="77">
        <v>291.86640142919998</v>
      </c>
      <c r="L50" s="78">
        <v>0</v>
      </c>
      <c r="M50" s="78">
        <v>7.0000000000000001E-3</v>
      </c>
      <c r="N50" s="78">
        <v>6.9999999999999999E-4</v>
      </c>
    </row>
    <row r="51" spans="2:14">
      <c r="B51" t="s">
        <v>1852</v>
      </c>
      <c r="C51" t="s">
        <v>1853</v>
      </c>
      <c r="D51" t="s">
        <v>1727</v>
      </c>
      <c r="E51"/>
      <c r="F51" t="s">
        <v>1791</v>
      </c>
      <c r="G51" t="s">
        <v>106</v>
      </c>
      <c r="H51" s="77">
        <v>13191.97</v>
      </c>
      <c r="I51" s="77">
        <v>459.55</v>
      </c>
      <c r="J51" s="77">
        <v>0</v>
      </c>
      <c r="K51" s="77">
        <v>233.340614121615</v>
      </c>
      <c r="L51" s="78">
        <v>1E-4</v>
      </c>
      <c r="M51" s="78">
        <v>5.5999999999999999E-3</v>
      </c>
      <c r="N51" s="78">
        <v>5.0000000000000001E-4</v>
      </c>
    </row>
    <row r="52" spans="2:14">
      <c r="B52" t="s">
        <v>1854</v>
      </c>
      <c r="C52" t="s">
        <v>1855</v>
      </c>
      <c r="D52" t="s">
        <v>1727</v>
      </c>
      <c r="E52"/>
      <c r="F52" t="s">
        <v>1791</v>
      </c>
      <c r="G52" t="s">
        <v>106</v>
      </c>
      <c r="H52" s="77">
        <v>1541.12</v>
      </c>
      <c r="I52" s="77">
        <v>3668.75</v>
      </c>
      <c r="J52" s="77">
        <v>0</v>
      </c>
      <c r="K52" s="77">
        <v>217.62184415999999</v>
      </c>
      <c r="L52" s="78">
        <v>0</v>
      </c>
      <c r="M52" s="78">
        <v>5.1999999999999998E-3</v>
      </c>
      <c r="N52" s="78">
        <v>5.0000000000000001E-4</v>
      </c>
    </row>
    <row r="53" spans="2:14">
      <c r="B53" t="s">
        <v>1856</v>
      </c>
      <c r="C53" t="s">
        <v>1857</v>
      </c>
      <c r="D53" t="s">
        <v>123</v>
      </c>
      <c r="E53"/>
      <c r="F53" t="s">
        <v>1791</v>
      </c>
      <c r="G53" t="s">
        <v>110</v>
      </c>
      <c r="H53" s="77">
        <v>11724.19</v>
      </c>
      <c r="I53" s="77">
        <v>639.70000000000005</v>
      </c>
      <c r="J53" s="77">
        <v>0</v>
      </c>
      <c r="K53" s="77">
        <v>304.31105321722498</v>
      </c>
      <c r="L53" s="78">
        <v>1E-4</v>
      </c>
      <c r="M53" s="78">
        <v>7.3000000000000001E-3</v>
      </c>
      <c r="N53" s="78">
        <v>6.9999999999999999E-4</v>
      </c>
    </row>
    <row r="54" spans="2:14">
      <c r="B54" t="s">
        <v>1858</v>
      </c>
      <c r="C54" t="s">
        <v>1859</v>
      </c>
      <c r="D54" t="s">
        <v>123</v>
      </c>
      <c r="E54"/>
      <c r="F54" t="s">
        <v>1791</v>
      </c>
      <c r="G54" t="s">
        <v>106</v>
      </c>
      <c r="H54" s="77">
        <v>12373.3</v>
      </c>
      <c r="I54" s="77">
        <v>696.05</v>
      </c>
      <c r="J54" s="77">
        <v>0</v>
      </c>
      <c r="K54" s="77">
        <v>331.49264104784999</v>
      </c>
      <c r="L54" s="78">
        <v>0</v>
      </c>
      <c r="M54" s="78">
        <v>7.9000000000000008E-3</v>
      </c>
      <c r="N54" s="78">
        <v>8.0000000000000004E-4</v>
      </c>
    </row>
    <row r="55" spans="2:14">
      <c r="B55" t="s">
        <v>1860</v>
      </c>
      <c r="C55" t="s">
        <v>1861</v>
      </c>
      <c r="D55" t="s">
        <v>123</v>
      </c>
      <c r="E55"/>
      <c r="F55" t="s">
        <v>1791</v>
      </c>
      <c r="G55" t="s">
        <v>106</v>
      </c>
      <c r="H55" s="77">
        <v>7843.08</v>
      </c>
      <c r="I55" s="77">
        <v>515.05999999999995</v>
      </c>
      <c r="J55" s="77">
        <v>0</v>
      </c>
      <c r="K55" s="77">
        <v>155.48638964695201</v>
      </c>
      <c r="L55" s="78">
        <v>2.9999999999999997E-4</v>
      </c>
      <c r="M55" s="78">
        <v>3.7000000000000002E-3</v>
      </c>
      <c r="N55" s="78">
        <v>4.0000000000000002E-4</v>
      </c>
    </row>
    <row r="56" spans="2:14">
      <c r="B56" t="s">
        <v>1862</v>
      </c>
      <c r="C56" t="s">
        <v>1863</v>
      </c>
      <c r="D56" t="s">
        <v>123</v>
      </c>
      <c r="E56"/>
      <c r="F56" t="s">
        <v>1791</v>
      </c>
      <c r="G56" t="s">
        <v>110</v>
      </c>
      <c r="H56" s="77">
        <v>142.31</v>
      </c>
      <c r="I56" s="77">
        <v>6857</v>
      </c>
      <c r="J56" s="77">
        <v>0</v>
      </c>
      <c r="K56" s="77">
        <v>39.593883110249998</v>
      </c>
      <c r="L56" s="78">
        <v>0</v>
      </c>
      <c r="M56" s="78">
        <v>8.9999999999999998E-4</v>
      </c>
      <c r="N56" s="78">
        <v>1E-4</v>
      </c>
    </row>
    <row r="57" spans="2:14">
      <c r="B57" t="s">
        <v>1864</v>
      </c>
      <c r="C57" t="s">
        <v>1865</v>
      </c>
      <c r="D57" t="s">
        <v>123</v>
      </c>
      <c r="E57"/>
      <c r="F57" t="s">
        <v>1791</v>
      </c>
      <c r="G57" t="s">
        <v>110</v>
      </c>
      <c r="H57" s="77">
        <v>15241</v>
      </c>
      <c r="I57" s="77">
        <v>2802</v>
      </c>
      <c r="J57" s="77">
        <v>0</v>
      </c>
      <c r="K57" s="77">
        <v>1732.76681715</v>
      </c>
      <c r="L57" s="78">
        <v>1E-4</v>
      </c>
      <c r="M57" s="78">
        <v>4.1399999999999999E-2</v>
      </c>
      <c r="N57" s="78">
        <v>4.0000000000000001E-3</v>
      </c>
    </row>
    <row r="58" spans="2:14">
      <c r="B58" t="s">
        <v>1866</v>
      </c>
      <c r="C58" t="s">
        <v>1867</v>
      </c>
      <c r="D58" t="s">
        <v>1602</v>
      </c>
      <c r="E58"/>
      <c r="F58" t="s">
        <v>1791</v>
      </c>
      <c r="G58" t="s">
        <v>106</v>
      </c>
      <c r="H58" s="77">
        <v>1727.96</v>
      </c>
      <c r="I58" s="77">
        <v>6594</v>
      </c>
      <c r="J58" s="77">
        <v>0</v>
      </c>
      <c r="K58" s="77">
        <v>438.5615355576</v>
      </c>
      <c r="L58" s="78">
        <v>0</v>
      </c>
      <c r="M58" s="78">
        <v>1.0500000000000001E-2</v>
      </c>
      <c r="N58" s="78">
        <v>1E-3</v>
      </c>
    </row>
    <row r="59" spans="2:14">
      <c r="B59" t="s">
        <v>1868</v>
      </c>
      <c r="C59" t="s">
        <v>1869</v>
      </c>
      <c r="D59" t="s">
        <v>1602</v>
      </c>
      <c r="E59"/>
      <c r="F59" t="s">
        <v>1791</v>
      </c>
      <c r="G59" t="s">
        <v>106</v>
      </c>
      <c r="H59" s="77">
        <v>992.56</v>
      </c>
      <c r="I59" s="77">
        <v>6901</v>
      </c>
      <c r="J59" s="77">
        <v>0</v>
      </c>
      <c r="K59" s="77">
        <v>263.64328099440002</v>
      </c>
      <c r="L59" s="78">
        <v>0</v>
      </c>
      <c r="M59" s="78">
        <v>6.3E-3</v>
      </c>
      <c r="N59" s="78">
        <v>5.9999999999999995E-4</v>
      </c>
    </row>
    <row r="60" spans="2:14">
      <c r="B60" t="s">
        <v>1870</v>
      </c>
      <c r="C60" t="s">
        <v>1871</v>
      </c>
      <c r="D60" t="s">
        <v>123</v>
      </c>
      <c r="E60"/>
      <c r="F60" t="s">
        <v>1791</v>
      </c>
      <c r="G60" t="s">
        <v>116</v>
      </c>
      <c r="H60" s="77">
        <v>3123.89</v>
      </c>
      <c r="I60" s="77">
        <v>4919</v>
      </c>
      <c r="J60" s="77">
        <v>0</v>
      </c>
      <c r="K60" s="77">
        <v>438.78797775505001</v>
      </c>
      <c r="L60" s="78">
        <v>0</v>
      </c>
      <c r="M60" s="78">
        <v>1.0500000000000001E-2</v>
      </c>
      <c r="N60" s="78">
        <v>1E-3</v>
      </c>
    </row>
    <row r="61" spans="2:14">
      <c r="B61" t="s">
        <v>1872</v>
      </c>
      <c r="C61" t="s">
        <v>1873</v>
      </c>
      <c r="D61" t="s">
        <v>1727</v>
      </c>
      <c r="E61"/>
      <c r="F61" t="s">
        <v>1791</v>
      </c>
      <c r="G61" t="s">
        <v>106</v>
      </c>
      <c r="H61" s="77">
        <v>7560.08</v>
      </c>
      <c r="I61" s="77">
        <v>954.5</v>
      </c>
      <c r="J61" s="77">
        <v>0</v>
      </c>
      <c r="K61" s="77">
        <v>277.74754889640002</v>
      </c>
      <c r="L61" s="78">
        <v>0</v>
      </c>
      <c r="M61" s="78">
        <v>6.6E-3</v>
      </c>
      <c r="N61" s="78">
        <v>5.9999999999999995E-4</v>
      </c>
    </row>
    <row r="62" spans="2:14">
      <c r="B62" t="s">
        <v>1874</v>
      </c>
      <c r="C62" t="s">
        <v>1875</v>
      </c>
      <c r="D62" t="s">
        <v>123</v>
      </c>
      <c r="E62"/>
      <c r="F62" t="s">
        <v>1791</v>
      </c>
      <c r="G62" t="s">
        <v>106</v>
      </c>
      <c r="H62" s="77">
        <v>1071.3499999999999</v>
      </c>
      <c r="I62" s="77">
        <v>4445.5</v>
      </c>
      <c r="J62" s="77">
        <v>0</v>
      </c>
      <c r="K62" s="77">
        <v>183.31580049825001</v>
      </c>
      <c r="L62" s="78">
        <v>1E-4</v>
      </c>
      <c r="M62" s="78">
        <v>4.4000000000000003E-3</v>
      </c>
      <c r="N62" s="78">
        <v>4.0000000000000002E-4</v>
      </c>
    </row>
    <row r="63" spans="2:14">
      <c r="B63" t="s">
        <v>1876</v>
      </c>
      <c r="C63" t="s">
        <v>1877</v>
      </c>
      <c r="D63" t="s">
        <v>1602</v>
      </c>
      <c r="E63"/>
      <c r="F63" t="s">
        <v>1791</v>
      </c>
      <c r="G63" t="s">
        <v>106</v>
      </c>
      <c r="H63" s="77">
        <v>3027.27</v>
      </c>
      <c r="I63" s="77">
        <v>5832.5</v>
      </c>
      <c r="J63" s="77">
        <v>0</v>
      </c>
      <c r="K63" s="77">
        <v>679.60069706474997</v>
      </c>
      <c r="L63" s="78">
        <v>1E-4</v>
      </c>
      <c r="M63" s="78">
        <v>1.6199999999999999E-2</v>
      </c>
      <c r="N63" s="78">
        <v>1.6000000000000001E-3</v>
      </c>
    </row>
    <row r="64" spans="2:14">
      <c r="B64" t="s">
        <v>1878</v>
      </c>
      <c r="C64" t="s">
        <v>1879</v>
      </c>
      <c r="D64" t="s">
        <v>1727</v>
      </c>
      <c r="E64"/>
      <c r="F64" t="s">
        <v>1791</v>
      </c>
      <c r="G64" t="s">
        <v>106</v>
      </c>
      <c r="H64" s="77">
        <v>68.89</v>
      </c>
      <c r="I64" s="77">
        <v>83376</v>
      </c>
      <c r="J64" s="77">
        <v>0</v>
      </c>
      <c r="K64" s="77">
        <v>221.07780891359999</v>
      </c>
      <c r="L64" s="78">
        <v>0</v>
      </c>
      <c r="M64" s="78">
        <v>5.3E-3</v>
      </c>
      <c r="N64" s="78">
        <v>5.0000000000000001E-4</v>
      </c>
    </row>
    <row r="65" spans="2:14">
      <c r="B65" t="s">
        <v>1880</v>
      </c>
      <c r="C65" t="s">
        <v>1881</v>
      </c>
      <c r="D65" t="s">
        <v>123</v>
      </c>
      <c r="E65"/>
      <c r="F65" t="s">
        <v>1791</v>
      </c>
      <c r="G65" t="s">
        <v>110</v>
      </c>
      <c r="H65" s="77">
        <v>2930.86</v>
      </c>
      <c r="I65" s="77">
        <v>20332</v>
      </c>
      <c r="J65" s="77">
        <v>0</v>
      </c>
      <c r="K65" s="77">
        <v>2417.874211974</v>
      </c>
      <c r="L65" s="78">
        <v>1E-4</v>
      </c>
      <c r="M65" s="78">
        <v>5.7700000000000001E-2</v>
      </c>
      <c r="N65" s="78">
        <v>5.5999999999999999E-3</v>
      </c>
    </row>
    <row r="66" spans="2:14">
      <c r="B66" t="s">
        <v>1882</v>
      </c>
      <c r="C66" t="s">
        <v>1883</v>
      </c>
      <c r="D66" t="s">
        <v>123</v>
      </c>
      <c r="E66"/>
      <c r="F66" t="s">
        <v>1791</v>
      </c>
      <c r="G66" t="s">
        <v>110</v>
      </c>
      <c r="H66" s="77">
        <v>1613.09</v>
      </c>
      <c r="I66" s="77">
        <v>8625.6</v>
      </c>
      <c r="J66" s="77">
        <v>0</v>
      </c>
      <c r="K66" s="77">
        <v>564.55523889480003</v>
      </c>
      <c r="L66" s="78">
        <v>2.9999999999999997E-4</v>
      </c>
      <c r="M66" s="78">
        <v>1.35E-2</v>
      </c>
      <c r="N66" s="78">
        <v>1.2999999999999999E-3</v>
      </c>
    </row>
    <row r="67" spans="2:14">
      <c r="B67" t="s">
        <v>1884</v>
      </c>
      <c r="C67" t="s">
        <v>1885</v>
      </c>
      <c r="D67" t="s">
        <v>123</v>
      </c>
      <c r="E67"/>
      <c r="F67" t="s">
        <v>1791</v>
      </c>
      <c r="G67" t="s">
        <v>110</v>
      </c>
      <c r="H67" s="77">
        <v>2519.9699999999998</v>
      </c>
      <c r="I67" s="77">
        <v>2424.6</v>
      </c>
      <c r="J67" s="77">
        <v>0</v>
      </c>
      <c r="K67" s="77">
        <v>247.90997405565</v>
      </c>
      <c r="L67" s="78">
        <v>1E-4</v>
      </c>
      <c r="M67" s="78">
        <v>5.8999999999999999E-3</v>
      </c>
      <c r="N67" s="78">
        <v>5.9999999999999995E-4</v>
      </c>
    </row>
    <row r="68" spans="2:14">
      <c r="B68" t="s">
        <v>1886</v>
      </c>
      <c r="C68" t="s">
        <v>1887</v>
      </c>
      <c r="D68" t="s">
        <v>1888</v>
      </c>
      <c r="E68"/>
      <c r="F68" t="s">
        <v>1791</v>
      </c>
      <c r="G68" t="s">
        <v>199</v>
      </c>
      <c r="H68" s="77">
        <v>21269.19</v>
      </c>
      <c r="I68" s="77">
        <v>245200</v>
      </c>
      <c r="J68" s="77">
        <v>0</v>
      </c>
      <c r="K68" s="77">
        <v>1344.4799490263999</v>
      </c>
      <c r="L68" s="78">
        <v>0</v>
      </c>
      <c r="M68" s="78">
        <v>3.2099999999999997E-2</v>
      </c>
      <c r="N68" s="78">
        <v>3.0999999999999999E-3</v>
      </c>
    </row>
    <row r="69" spans="2:14">
      <c r="B69" t="s">
        <v>1889</v>
      </c>
      <c r="C69" t="s">
        <v>1890</v>
      </c>
      <c r="D69" t="s">
        <v>123</v>
      </c>
      <c r="E69"/>
      <c r="F69" t="s">
        <v>1791</v>
      </c>
      <c r="G69" t="s">
        <v>110</v>
      </c>
      <c r="H69" s="77">
        <v>309.36</v>
      </c>
      <c r="I69" s="77">
        <v>20655</v>
      </c>
      <c r="J69" s="77">
        <v>0</v>
      </c>
      <c r="K69" s="77">
        <v>259.26738470999999</v>
      </c>
      <c r="L69" s="78">
        <v>1E-4</v>
      </c>
      <c r="M69" s="78">
        <v>6.1999999999999998E-3</v>
      </c>
      <c r="N69" s="78">
        <v>5.9999999999999995E-4</v>
      </c>
    </row>
    <row r="70" spans="2:14">
      <c r="B70" t="s">
        <v>1891</v>
      </c>
      <c r="C70" t="s">
        <v>1892</v>
      </c>
      <c r="D70" t="s">
        <v>1602</v>
      </c>
      <c r="E70"/>
      <c r="F70" t="s">
        <v>1791</v>
      </c>
      <c r="G70" t="s">
        <v>106</v>
      </c>
      <c r="H70" s="77">
        <v>502.86</v>
      </c>
      <c r="I70" s="77">
        <v>16013</v>
      </c>
      <c r="J70" s="77">
        <v>0</v>
      </c>
      <c r="K70" s="77">
        <v>309.93291845819999</v>
      </c>
      <c r="L70" s="78">
        <v>0</v>
      </c>
      <c r="M70" s="78">
        <v>7.4000000000000003E-3</v>
      </c>
      <c r="N70" s="78">
        <v>6.9999999999999999E-4</v>
      </c>
    </row>
    <row r="71" spans="2:14">
      <c r="B71" t="s">
        <v>1893</v>
      </c>
      <c r="C71" t="s">
        <v>1894</v>
      </c>
      <c r="D71" t="s">
        <v>1602</v>
      </c>
      <c r="E71"/>
      <c r="F71" t="s">
        <v>1791</v>
      </c>
      <c r="G71" t="s">
        <v>106</v>
      </c>
      <c r="H71" s="77">
        <v>255.51</v>
      </c>
      <c r="I71" s="77">
        <v>9225</v>
      </c>
      <c r="J71" s="77">
        <v>0</v>
      </c>
      <c r="K71" s="77">
        <v>90.723999577499995</v>
      </c>
      <c r="L71" s="78">
        <v>0</v>
      </c>
      <c r="M71" s="78">
        <v>2.2000000000000001E-3</v>
      </c>
      <c r="N71" s="78">
        <v>2.0000000000000001E-4</v>
      </c>
    </row>
    <row r="72" spans="2:14">
      <c r="B72" t="s">
        <v>1895</v>
      </c>
      <c r="C72" t="s">
        <v>1896</v>
      </c>
      <c r="D72" t="s">
        <v>1602</v>
      </c>
      <c r="E72"/>
      <c r="F72" t="s">
        <v>1791</v>
      </c>
      <c r="G72" t="s">
        <v>106</v>
      </c>
      <c r="H72" s="77">
        <v>2399.46</v>
      </c>
      <c r="I72" s="77">
        <v>3348</v>
      </c>
      <c r="J72" s="77">
        <v>0</v>
      </c>
      <c r="K72" s="77">
        <v>309.20526115920001</v>
      </c>
      <c r="L72" s="78">
        <v>0</v>
      </c>
      <c r="M72" s="78">
        <v>7.4000000000000003E-3</v>
      </c>
      <c r="N72" s="78">
        <v>6.9999999999999999E-4</v>
      </c>
    </row>
    <row r="73" spans="2:14">
      <c r="B73" t="s">
        <v>1897</v>
      </c>
      <c r="C73" t="s">
        <v>1898</v>
      </c>
      <c r="D73" t="s">
        <v>1602</v>
      </c>
      <c r="E73"/>
      <c r="F73" t="s">
        <v>1791</v>
      </c>
      <c r="G73" t="s">
        <v>106</v>
      </c>
      <c r="H73" s="77">
        <v>3543.13</v>
      </c>
      <c r="I73" s="77">
        <v>10192</v>
      </c>
      <c r="J73" s="77">
        <v>0</v>
      </c>
      <c r="K73" s="77">
        <v>1389.9347511504</v>
      </c>
      <c r="L73" s="78">
        <v>0</v>
      </c>
      <c r="M73" s="78">
        <v>3.32E-2</v>
      </c>
      <c r="N73" s="78">
        <v>3.2000000000000002E-3</v>
      </c>
    </row>
    <row r="74" spans="2:14">
      <c r="B74" t="s">
        <v>1899</v>
      </c>
      <c r="C74" t="s">
        <v>1900</v>
      </c>
      <c r="D74" t="s">
        <v>1606</v>
      </c>
      <c r="E74"/>
      <c r="F74" t="s">
        <v>1791</v>
      </c>
      <c r="G74" t="s">
        <v>106</v>
      </c>
      <c r="H74" s="77">
        <v>1570.64</v>
      </c>
      <c r="I74" s="77">
        <v>5429.5</v>
      </c>
      <c r="J74" s="77">
        <v>0</v>
      </c>
      <c r="K74" s="77">
        <v>328.23463248119998</v>
      </c>
      <c r="L74" s="78">
        <v>0</v>
      </c>
      <c r="M74" s="78">
        <v>7.7999999999999996E-3</v>
      </c>
      <c r="N74" s="78">
        <v>8.0000000000000004E-4</v>
      </c>
    </row>
    <row r="75" spans="2:14">
      <c r="B75" t="s">
        <v>1901</v>
      </c>
      <c r="C75" t="s">
        <v>1902</v>
      </c>
      <c r="D75" t="s">
        <v>123</v>
      </c>
      <c r="E75"/>
      <c r="F75" t="s">
        <v>1791</v>
      </c>
      <c r="G75" t="s">
        <v>110</v>
      </c>
      <c r="H75" s="77">
        <v>718.81</v>
      </c>
      <c r="I75" s="77">
        <v>20135</v>
      </c>
      <c r="J75" s="77">
        <v>0</v>
      </c>
      <c r="K75" s="77">
        <v>587.25168662625003</v>
      </c>
      <c r="L75" s="78">
        <v>2.0000000000000001E-4</v>
      </c>
      <c r="M75" s="78">
        <v>1.4E-2</v>
      </c>
      <c r="N75" s="78">
        <v>1.4E-3</v>
      </c>
    </row>
    <row r="76" spans="2:14">
      <c r="B76" t="s">
        <v>1903</v>
      </c>
      <c r="C76" t="s">
        <v>1904</v>
      </c>
      <c r="D76" t="s">
        <v>123</v>
      </c>
      <c r="E76"/>
      <c r="F76" t="s">
        <v>1791</v>
      </c>
      <c r="G76" t="s">
        <v>110</v>
      </c>
      <c r="H76" s="77">
        <v>252.34</v>
      </c>
      <c r="I76" s="77">
        <v>21510</v>
      </c>
      <c r="J76" s="77">
        <v>0</v>
      </c>
      <c r="K76" s="77">
        <v>220.234340205</v>
      </c>
      <c r="L76" s="78">
        <v>2.0000000000000001E-4</v>
      </c>
      <c r="M76" s="78">
        <v>5.3E-3</v>
      </c>
      <c r="N76" s="78">
        <v>5.0000000000000001E-4</v>
      </c>
    </row>
    <row r="77" spans="2:14">
      <c r="B77" t="s">
        <v>1905</v>
      </c>
      <c r="C77" t="s">
        <v>1906</v>
      </c>
      <c r="D77" t="s">
        <v>1602</v>
      </c>
      <c r="E77"/>
      <c r="F77" t="s">
        <v>1791</v>
      </c>
      <c r="G77" t="s">
        <v>106</v>
      </c>
      <c r="H77" s="77">
        <v>1139.43</v>
      </c>
      <c r="I77" s="77">
        <v>7377</v>
      </c>
      <c r="J77" s="77">
        <v>0</v>
      </c>
      <c r="K77" s="77">
        <v>323.53058598389998</v>
      </c>
      <c r="L77" s="78">
        <v>0</v>
      </c>
      <c r="M77" s="78">
        <v>7.7000000000000002E-3</v>
      </c>
      <c r="N77" s="78">
        <v>6.9999999999999999E-4</v>
      </c>
    </row>
    <row r="78" spans="2:14">
      <c r="B78" t="s">
        <v>1907</v>
      </c>
      <c r="C78" t="s">
        <v>1908</v>
      </c>
      <c r="D78" t="s">
        <v>1727</v>
      </c>
      <c r="E78"/>
      <c r="F78" t="s">
        <v>1791</v>
      </c>
      <c r="G78" t="s">
        <v>106</v>
      </c>
      <c r="H78" s="77">
        <v>5166.7299999999996</v>
      </c>
      <c r="I78" s="77">
        <v>3453.6250000000027</v>
      </c>
      <c r="J78" s="77">
        <v>0</v>
      </c>
      <c r="K78" s="77">
        <v>686.81355452666298</v>
      </c>
      <c r="L78" s="78">
        <v>2.9999999999999997E-4</v>
      </c>
      <c r="M78" s="78">
        <v>1.6400000000000001E-2</v>
      </c>
      <c r="N78" s="78">
        <v>1.6000000000000001E-3</v>
      </c>
    </row>
    <row r="79" spans="2:14">
      <c r="B79" t="s">
        <v>1909</v>
      </c>
      <c r="C79" t="s">
        <v>1910</v>
      </c>
      <c r="D79" t="s">
        <v>1602</v>
      </c>
      <c r="E79"/>
      <c r="F79" t="s">
        <v>1791</v>
      </c>
      <c r="G79" t="s">
        <v>106</v>
      </c>
      <c r="H79" s="77">
        <v>1356.73</v>
      </c>
      <c r="I79" s="77">
        <v>16337</v>
      </c>
      <c r="J79" s="77">
        <v>0</v>
      </c>
      <c r="K79" s="77">
        <v>853.12692440490002</v>
      </c>
      <c r="L79" s="78">
        <v>0</v>
      </c>
      <c r="M79" s="78">
        <v>2.0400000000000001E-2</v>
      </c>
      <c r="N79" s="78">
        <v>2E-3</v>
      </c>
    </row>
    <row r="80" spans="2:14">
      <c r="B80" t="s">
        <v>1911</v>
      </c>
      <c r="C80" t="s">
        <v>1912</v>
      </c>
      <c r="D80" t="s">
        <v>1602</v>
      </c>
      <c r="E80"/>
      <c r="F80" t="s">
        <v>1791</v>
      </c>
      <c r="G80" t="s">
        <v>106</v>
      </c>
      <c r="H80" s="77">
        <v>341.21</v>
      </c>
      <c r="I80" s="77">
        <v>14429</v>
      </c>
      <c r="J80" s="77">
        <v>0</v>
      </c>
      <c r="K80" s="77">
        <v>189.49855177410001</v>
      </c>
      <c r="L80" s="78">
        <v>0</v>
      </c>
      <c r="M80" s="78">
        <v>4.4999999999999997E-3</v>
      </c>
      <c r="N80" s="78">
        <v>4.0000000000000002E-4</v>
      </c>
    </row>
    <row r="81" spans="2:14">
      <c r="B81" t="s">
        <v>1913</v>
      </c>
      <c r="C81" t="s">
        <v>1914</v>
      </c>
      <c r="D81" t="s">
        <v>107</v>
      </c>
      <c r="E81"/>
      <c r="F81" t="s">
        <v>1791</v>
      </c>
      <c r="G81" t="s">
        <v>120</v>
      </c>
      <c r="H81" s="77">
        <v>2587.41</v>
      </c>
      <c r="I81" s="77">
        <v>8814</v>
      </c>
      <c r="J81" s="77">
        <v>0</v>
      </c>
      <c r="K81" s="77">
        <v>561.42411857531999</v>
      </c>
      <c r="L81" s="78">
        <v>0</v>
      </c>
      <c r="M81" s="78">
        <v>1.34E-2</v>
      </c>
      <c r="N81" s="78">
        <v>1.2999999999999999E-3</v>
      </c>
    </row>
    <row r="82" spans="2:14">
      <c r="B82" s="79" t="s">
        <v>1915</v>
      </c>
      <c r="D82" s="16"/>
      <c r="E82" s="16"/>
      <c r="F82" s="16"/>
      <c r="G82" s="16"/>
      <c r="H82" s="81">
        <v>1439.34</v>
      </c>
      <c r="J82" s="81">
        <v>0</v>
      </c>
      <c r="K82" s="81">
        <v>496.8289631088</v>
      </c>
      <c r="M82" s="80">
        <v>1.1900000000000001E-2</v>
      </c>
      <c r="N82" s="80">
        <v>1.1000000000000001E-3</v>
      </c>
    </row>
    <row r="83" spans="2:14">
      <c r="B83" t="s">
        <v>1916</v>
      </c>
      <c r="C83" t="s">
        <v>1917</v>
      </c>
      <c r="D83" t="s">
        <v>1727</v>
      </c>
      <c r="E83"/>
      <c r="F83" t="s">
        <v>1823</v>
      </c>
      <c r="G83" t="s">
        <v>106</v>
      </c>
      <c r="H83" s="77">
        <v>1439.34</v>
      </c>
      <c r="I83" s="77">
        <v>8968</v>
      </c>
      <c r="J83" s="77">
        <v>0</v>
      </c>
      <c r="K83" s="77">
        <v>496.8289631088</v>
      </c>
      <c r="L83" s="78">
        <v>0</v>
      </c>
      <c r="M83" s="78">
        <v>1.1900000000000001E-2</v>
      </c>
      <c r="N83" s="78">
        <v>1.1000000000000001E-3</v>
      </c>
    </row>
    <row r="84" spans="2:14">
      <c r="B84" s="79" t="s">
        <v>891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208</v>
      </c>
      <c r="C85" t="s">
        <v>208</v>
      </c>
      <c r="D85" s="16"/>
      <c r="E85" s="16"/>
      <c r="F85" t="s">
        <v>208</v>
      </c>
      <c r="G85" t="s">
        <v>208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1835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208</v>
      </c>
      <c r="C87" t="s">
        <v>208</v>
      </c>
      <c r="D87" s="16"/>
      <c r="E87" s="16"/>
      <c r="F87" t="s">
        <v>208</v>
      </c>
      <c r="G87" t="s">
        <v>208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218</v>
      </c>
      <c r="D88" s="16"/>
      <c r="E88" s="16"/>
      <c r="F88" s="16"/>
      <c r="G88" s="16"/>
    </row>
    <row r="89" spans="2:14">
      <c r="B89" t="s">
        <v>306</v>
      </c>
      <c r="D89" s="16"/>
      <c r="E89" s="16"/>
      <c r="F89" s="16"/>
      <c r="G89" s="16"/>
    </row>
    <row r="90" spans="2:14">
      <c r="B90" t="s">
        <v>307</v>
      </c>
      <c r="D90" s="16"/>
      <c r="E90" s="16"/>
      <c r="F90" s="16"/>
      <c r="G90" s="16"/>
    </row>
    <row r="91" spans="2:14">
      <c r="B91" t="s">
        <v>308</v>
      </c>
      <c r="D91" s="16"/>
      <c r="E91" s="16"/>
      <c r="F91" s="16"/>
      <c r="G91" s="16"/>
    </row>
    <row r="92" spans="2:14">
      <c r="B92" t="s">
        <v>309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5" workbookViewId="0">
      <selection activeCell="G33" activeCellId="1" sqref="G31 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2484</v>
      </c>
    </row>
    <row r="3" spans="2:65" s="1" customFormat="1">
      <c r="B3" s="2" t="s">
        <v>2</v>
      </c>
      <c r="C3" s="26" t="s">
        <v>2485</v>
      </c>
    </row>
    <row r="4" spans="2:65" s="1" customFormat="1">
      <c r="B4" s="2" t="s">
        <v>3</v>
      </c>
      <c r="C4" s="83" t="s">
        <v>196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32842.44</v>
      </c>
      <c r="K11" s="7"/>
      <c r="L11" s="75">
        <v>4652.8239382789443</v>
      </c>
      <c r="M11" s="7"/>
      <c r="N11" s="76">
        <v>1</v>
      </c>
      <c r="O11" s="76">
        <v>1.0699999999999999E-2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1918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1919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891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32842.44</v>
      </c>
      <c r="L21" s="81">
        <v>4652.8239382789443</v>
      </c>
      <c r="N21" s="80">
        <v>1</v>
      </c>
      <c r="O21" s="80">
        <v>1.0699999999999999E-2</v>
      </c>
    </row>
    <row r="22" spans="2:15">
      <c r="B22" s="79" t="s">
        <v>1918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1919</v>
      </c>
      <c r="C24" s="16"/>
      <c r="D24" s="16"/>
      <c r="E24" s="16"/>
      <c r="J24" s="81">
        <v>30060.560000000001</v>
      </c>
      <c r="L24" s="81">
        <v>3601.5145952517842</v>
      </c>
      <c r="N24" s="80">
        <v>0.77400000000000002</v>
      </c>
      <c r="O24" s="80">
        <v>8.3000000000000001E-3</v>
      </c>
    </row>
    <row r="25" spans="2:15">
      <c r="B25" t="s">
        <v>1920</v>
      </c>
      <c r="C25" t="s">
        <v>1921</v>
      </c>
      <c r="D25" t="s">
        <v>123</v>
      </c>
      <c r="E25"/>
      <c r="F25" t="s">
        <v>1823</v>
      </c>
      <c r="G25" t="s">
        <v>895</v>
      </c>
      <c r="H25" t="s">
        <v>210</v>
      </c>
      <c r="I25" t="s">
        <v>110</v>
      </c>
      <c r="J25" s="77">
        <v>69.11</v>
      </c>
      <c r="K25" s="77">
        <v>106693.59239999989</v>
      </c>
      <c r="L25" s="77">
        <v>299.18358347874897</v>
      </c>
      <c r="M25" s="78">
        <v>0</v>
      </c>
      <c r="N25" s="78">
        <v>6.4299999999999996E-2</v>
      </c>
      <c r="O25" s="78">
        <v>6.9999999999999999E-4</v>
      </c>
    </row>
    <row r="26" spans="2:15">
      <c r="B26" t="s">
        <v>1922</v>
      </c>
      <c r="C26" t="s">
        <v>1923</v>
      </c>
      <c r="D26" t="s">
        <v>123</v>
      </c>
      <c r="E26"/>
      <c r="F26" t="s">
        <v>1823</v>
      </c>
      <c r="G26" t="s">
        <v>905</v>
      </c>
      <c r="H26" t="s">
        <v>210</v>
      </c>
      <c r="I26" t="s">
        <v>106</v>
      </c>
      <c r="J26" s="77">
        <v>12.08</v>
      </c>
      <c r="K26" s="77">
        <v>1007522</v>
      </c>
      <c r="L26" s="77">
        <v>468.45662310239999</v>
      </c>
      <c r="M26" s="78">
        <v>0</v>
      </c>
      <c r="N26" s="78">
        <v>0.1007</v>
      </c>
      <c r="O26" s="78">
        <v>1.1000000000000001E-3</v>
      </c>
    </row>
    <row r="27" spans="2:15">
      <c r="B27" t="s">
        <v>1924</v>
      </c>
      <c r="C27" t="s">
        <v>1925</v>
      </c>
      <c r="D27" t="s">
        <v>123</v>
      </c>
      <c r="E27"/>
      <c r="F27" t="s">
        <v>1823</v>
      </c>
      <c r="G27" t="s">
        <v>1125</v>
      </c>
      <c r="H27" t="s">
        <v>210</v>
      </c>
      <c r="I27" t="s">
        <v>106</v>
      </c>
      <c r="J27" s="77">
        <v>284.45999999999998</v>
      </c>
      <c r="K27" s="77">
        <v>34735.449999999997</v>
      </c>
      <c r="L27" s="77">
        <v>380.31376665842998</v>
      </c>
      <c r="M27" s="78">
        <v>0</v>
      </c>
      <c r="N27" s="78">
        <v>8.1699999999999995E-2</v>
      </c>
      <c r="O27" s="78">
        <v>8.9999999999999998E-4</v>
      </c>
    </row>
    <row r="28" spans="2:15">
      <c r="B28" t="s">
        <v>1926</v>
      </c>
      <c r="C28" t="s">
        <v>1927</v>
      </c>
      <c r="D28" t="s">
        <v>123</v>
      </c>
      <c r="E28"/>
      <c r="F28" t="s">
        <v>1823</v>
      </c>
      <c r="G28" t="s">
        <v>1928</v>
      </c>
      <c r="H28" t="s">
        <v>210</v>
      </c>
      <c r="I28" t="s">
        <v>110</v>
      </c>
      <c r="J28" s="77">
        <v>66.430000000000007</v>
      </c>
      <c r="K28" s="77">
        <v>236239</v>
      </c>
      <c r="L28" s="77">
        <v>636.75795094274997</v>
      </c>
      <c r="M28" s="78">
        <v>0</v>
      </c>
      <c r="N28" s="78">
        <v>0.13689999999999999</v>
      </c>
      <c r="O28" s="78">
        <v>1.5E-3</v>
      </c>
    </row>
    <row r="29" spans="2:15">
      <c r="B29" t="s">
        <v>1929</v>
      </c>
      <c r="C29" t="s">
        <v>1930</v>
      </c>
      <c r="D29" t="s">
        <v>123</v>
      </c>
      <c r="E29"/>
      <c r="F29" t="s">
        <v>1823</v>
      </c>
      <c r="G29" t="s">
        <v>1931</v>
      </c>
      <c r="H29" t="s">
        <v>210</v>
      </c>
      <c r="I29" t="s">
        <v>106</v>
      </c>
      <c r="J29" s="77">
        <v>162.91999999999999</v>
      </c>
      <c r="K29" s="77">
        <v>122601.60000000001</v>
      </c>
      <c r="L29" s="77">
        <v>768.80898534528001</v>
      </c>
      <c r="M29" s="78">
        <v>0</v>
      </c>
      <c r="N29" s="78">
        <v>0.16520000000000001</v>
      </c>
      <c r="O29" s="78">
        <v>1.8E-3</v>
      </c>
    </row>
    <row r="30" spans="2:15">
      <c r="B30" t="s">
        <v>1932</v>
      </c>
      <c r="C30" t="s">
        <v>1933</v>
      </c>
      <c r="D30" t="s">
        <v>123</v>
      </c>
      <c r="E30"/>
      <c r="F30" t="s">
        <v>1823</v>
      </c>
      <c r="G30" t="s">
        <v>1931</v>
      </c>
      <c r="H30" t="s">
        <v>210</v>
      </c>
      <c r="I30" t="s">
        <v>113</v>
      </c>
      <c r="J30" s="77">
        <v>28354.25</v>
      </c>
      <c r="K30" s="77">
        <v>132</v>
      </c>
      <c r="L30" s="77">
        <v>175.920995283</v>
      </c>
      <c r="M30" s="78">
        <v>0</v>
      </c>
      <c r="N30" s="78">
        <v>3.78E-2</v>
      </c>
      <c r="O30" s="78">
        <v>4.0000000000000002E-4</v>
      </c>
    </row>
    <row r="31" spans="2:15">
      <c r="B31" t="s">
        <v>1934</v>
      </c>
      <c r="C31" t="s">
        <v>1935</v>
      </c>
      <c r="D31" t="s">
        <v>123</v>
      </c>
      <c r="E31"/>
      <c r="F31" t="s">
        <v>1823</v>
      </c>
      <c r="G31" t="s">
        <v>3385</v>
      </c>
      <c r="H31" t="s">
        <v>209</v>
      </c>
      <c r="I31" t="s">
        <v>113</v>
      </c>
      <c r="J31" s="77">
        <v>1111.31</v>
      </c>
      <c r="K31" s="77">
        <v>16695.209999999995</v>
      </c>
      <c r="L31" s="77">
        <v>872.07269044117504</v>
      </c>
      <c r="M31" s="78">
        <v>0</v>
      </c>
      <c r="N31" s="78">
        <v>0.18740000000000001</v>
      </c>
      <c r="O31" s="78">
        <v>2E-3</v>
      </c>
    </row>
    <row r="32" spans="2:15">
      <c r="B32" s="79" t="s">
        <v>92</v>
      </c>
      <c r="C32" s="16"/>
      <c r="D32" s="16"/>
      <c r="E32" s="16"/>
      <c r="J32" s="81">
        <v>2781.88</v>
      </c>
      <c r="L32" s="81">
        <v>1051.3093430271599</v>
      </c>
      <c r="N32" s="80">
        <v>0.22600000000000001</v>
      </c>
      <c r="O32" s="80">
        <v>2.3999999999999998E-3</v>
      </c>
    </row>
    <row r="33" spans="2:15">
      <c r="B33" t="s">
        <v>1936</v>
      </c>
      <c r="C33" t="s">
        <v>1937</v>
      </c>
      <c r="D33" t="s">
        <v>123</v>
      </c>
      <c r="E33"/>
      <c r="F33" t="s">
        <v>1791</v>
      </c>
      <c r="G33" t="s">
        <v>3385</v>
      </c>
      <c r="H33" t="s">
        <v>209</v>
      </c>
      <c r="I33" t="s">
        <v>106</v>
      </c>
      <c r="J33" s="77">
        <v>147.43</v>
      </c>
      <c r="K33" s="77">
        <v>20511</v>
      </c>
      <c r="L33" s="77">
        <v>116.3913247377</v>
      </c>
      <c r="M33" s="78">
        <v>0</v>
      </c>
      <c r="N33" s="78">
        <v>2.5000000000000001E-2</v>
      </c>
      <c r="O33" s="78">
        <v>2.9999999999999997E-4</v>
      </c>
    </row>
    <row r="34" spans="2:15">
      <c r="B34" t="s">
        <v>1938</v>
      </c>
      <c r="C34" t="s">
        <v>1939</v>
      </c>
      <c r="D34" t="s">
        <v>123</v>
      </c>
      <c r="E34"/>
      <c r="F34" t="s">
        <v>1791</v>
      </c>
      <c r="G34" t="s">
        <v>3385</v>
      </c>
      <c r="H34" t="s">
        <v>209</v>
      </c>
      <c r="I34" t="s">
        <v>106</v>
      </c>
      <c r="J34" s="77">
        <v>828.97</v>
      </c>
      <c r="K34" s="77">
        <v>3717</v>
      </c>
      <c r="L34" s="77">
        <v>118.5985245501</v>
      </c>
      <c r="M34" s="78">
        <v>0</v>
      </c>
      <c r="N34" s="78">
        <v>2.5499999999999998E-2</v>
      </c>
      <c r="O34" s="78">
        <v>2.9999999999999997E-4</v>
      </c>
    </row>
    <row r="35" spans="2:15">
      <c r="B35" t="s">
        <v>1940</v>
      </c>
      <c r="C35" t="s">
        <v>1941</v>
      </c>
      <c r="D35" t="s">
        <v>1942</v>
      </c>
      <c r="E35"/>
      <c r="F35" t="s">
        <v>1791</v>
      </c>
      <c r="G35" t="s">
        <v>3385</v>
      </c>
      <c r="H35" t="s">
        <v>209</v>
      </c>
      <c r="I35" t="s">
        <v>106</v>
      </c>
      <c r="J35" s="77">
        <v>1805.48</v>
      </c>
      <c r="K35" s="77">
        <v>11746.8</v>
      </c>
      <c r="L35" s="77">
        <v>816.31949373936004</v>
      </c>
      <c r="M35" s="78">
        <v>0</v>
      </c>
      <c r="N35" s="78">
        <v>0.1754</v>
      </c>
      <c r="O35" s="78">
        <v>1.9E-3</v>
      </c>
    </row>
    <row r="36" spans="2:15">
      <c r="B36" s="79" t="s">
        <v>891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I37" t="s">
        <v>208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218</v>
      </c>
      <c r="C38" s="16"/>
      <c r="D38" s="16"/>
      <c r="E38" s="16"/>
    </row>
    <row r="39" spans="2:15">
      <c r="B39" t="s">
        <v>306</v>
      </c>
      <c r="C39" s="16"/>
      <c r="D39" s="16"/>
      <c r="E39" s="16"/>
    </row>
    <row r="40" spans="2:15">
      <c r="B40" t="s">
        <v>307</v>
      </c>
      <c r="C40" s="16"/>
      <c r="D40" s="16"/>
      <c r="E40" s="16"/>
    </row>
    <row r="41" spans="2:15">
      <c r="B41" t="s">
        <v>308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2484</v>
      </c>
    </row>
    <row r="3" spans="2:60" s="1" customFormat="1">
      <c r="B3" s="2" t="s">
        <v>2</v>
      </c>
      <c r="C3" s="26" t="s">
        <v>2485</v>
      </c>
    </row>
    <row r="4" spans="2:60" s="1" customFormat="1">
      <c r="B4" s="2" t="s">
        <v>3</v>
      </c>
      <c r="C4" s="83" t="s">
        <v>196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13831.73</v>
      </c>
      <c r="H11" s="7"/>
      <c r="I11" s="75">
        <v>1.5527652061999999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13294.67</v>
      </c>
      <c r="I12" s="81">
        <v>1.14645014</v>
      </c>
      <c r="K12" s="80">
        <v>0.73829999999999996</v>
      </c>
      <c r="L12" s="80">
        <v>0</v>
      </c>
    </row>
    <row r="13" spans="2:60">
      <c r="B13" s="79" t="s">
        <v>1943</v>
      </c>
      <c r="D13" s="16"/>
      <c r="E13" s="16"/>
      <c r="G13" s="81">
        <v>13294.67</v>
      </c>
      <c r="I13" s="81">
        <v>1.14645014</v>
      </c>
      <c r="K13" s="80">
        <v>0.73829999999999996</v>
      </c>
      <c r="L13" s="80">
        <v>0</v>
      </c>
    </row>
    <row r="14" spans="2:60">
      <c r="B14" t="s">
        <v>1944</v>
      </c>
      <c r="C14" t="s">
        <v>1945</v>
      </c>
      <c r="D14" t="s">
        <v>100</v>
      </c>
      <c r="E14" t="s">
        <v>332</v>
      </c>
      <c r="F14" t="s">
        <v>102</v>
      </c>
      <c r="G14" s="77">
        <v>10480.31</v>
      </c>
      <c r="H14" s="77">
        <v>8.1999999999999993</v>
      </c>
      <c r="I14" s="77">
        <v>0.85938541999999996</v>
      </c>
      <c r="J14" s="78">
        <v>0</v>
      </c>
      <c r="K14" s="78">
        <v>0.55349999999999999</v>
      </c>
      <c r="L14" s="78">
        <v>0</v>
      </c>
    </row>
    <row r="15" spans="2:60">
      <c r="B15" t="s">
        <v>1946</v>
      </c>
      <c r="C15" t="s">
        <v>1947</v>
      </c>
      <c r="D15" t="s">
        <v>100</v>
      </c>
      <c r="E15" t="s">
        <v>129</v>
      </c>
      <c r="F15" t="s">
        <v>102</v>
      </c>
      <c r="G15" s="77">
        <v>2814.36</v>
      </c>
      <c r="H15" s="77">
        <v>10.199999999999999</v>
      </c>
      <c r="I15" s="77">
        <v>0.28706472</v>
      </c>
      <c r="J15" s="78">
        <v>2.0000000000000001E-4</v>
      </c>
      <c r="K15" s="78">
        <v>0.18490000000000001</v>
      </c>
      <c r="L15" s="78">
        <v>0</v>
      </c>
    </row>
    <row r="16" spans="2:60">
      <c r="B16" s="79" t="s">
        <v>216</v>
      </c>
      <c r="D16" s="16"/>
      <c r="E16" s="16"/>
      <c r="G16" s="81">
        <v>537.05999999999995</v>
      </c>
      <c r="I16" s="81">
        <v>0.40631506620000002</v>
      </c>
      <c r="K16" s="80">
        <v>0.26169999999999999</v>
      </c>
      <c r="L16" s="80">
        <v>0</v>
      </c>
    </row>
    <row r="17" spans="2:12">
      <c r="B17" s="79" t="s">
        <v>1948</v>
      </c>
      <c r="D17" s="16"/>
      <c r="E17" s="16"/>
      <c r="G17" s="81">
        <v>537.05999999999995</v>
      </c>
      <c r="I17" s="81">
        <v>0.40631506620000002</v>
      </c>
      <c r="K17" s="80">
        <v>0.26169999999999999</v>
      </c>
      <c r="L17" s="80">
        <v>0</v>
      </c>
    </row>
    <row r="18" spans="2:12">
      <c r="B18" t="s">
        <v>1949</v>
      </c>
      <c r="C18" t="s">
        <v>1950</v>
      </c>
      <c r="D18" t="s">
        <v>1606</v>
      </c>
      <c r="E18" t="s">
        <v>970</v>
      </c>
      <c r="F18" t="s">
        <v>106</v>
      </c>
      <c r="G18" s="77">
        <v>424.81</v>
      </c>
      <c r="H18" s="77">
        <v>23</v>
      </c>
      <c r="I18" s="77">
        <v>0.37607154869999998</v>
      </c>
      <c r="J18" s="78">
        <v>0</v>
      </c>
      <c r="K18" s="78">
        <v>0.2422</v>
      </c>
      <c r="L18" s="78">
        <v>0</v>
      </c>
    </row>
    <row r="19" spans="2:12">
      <c r="B19" t="s">
        <v>1951</v>
      </c>
      <c r="C19" t="s">
        <v>1952</v>
      </c>
      <c r="D19" t="s">
        <v>1602</v>
      </c>
      <c r="E19" t="s">
        <v>1037</v>
      </c>
      <c r="F19" t="s">
        <v>106</v>
      </c>
      <c r="G19" s="77">
        <v>112.25</v>
      </c>
      <c r="H19" s="77">
        <v>7</v>
      </c>
      <c r="I19" s="77">
        <v>3.0243517500000001E-2</v>
      </c>
      <c r="J19" s="78">
        <v>0</v>
      </c>
      <c r="K19" s="78">
        <v>1.95E-2</v>
      </c>
      <c r="L19" s="78">
        <v>0</v>
      </c>
    </row>
    <row r="20" spans="2:12">
      <c r="B20" t="s">
        <v>218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B23" t="s">
        <v>308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2023-12-04T09:28:40Z</dcterms:modified>
</cp:coreProperties>
</file>