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50C32E64-D359-4F7E-BC53-76E110ED3D89}" xr6:coauthVersionLast="47" xr6:coauthVersionMax="47" xr10:uidLastSave="{00000000-0000-0000-0000-000000000000}"/>
  <bookViews>
    <workbookView xWindow="-120" yWindow="-120" windowWidth="29040" windowHeight="15840" tabRatio="814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עתידיים'!$A$8:$AW$390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1" i="5" l="1"/>
  <c r="U22" i="5"/>
  <c r="U27" i="5"/>
  <c r="U32" i="5"/>
  <c r="U35" i="5"/>
  <c r="U38" i="5"/>
  <c r="U39" i="5"/>
  <c r="U46" i="5"/>
  <c r="U47" i="5"/>
  <c r="U50" i="5"/>
  <c r="U53" i="5"/>
  <c r="U58" i="5"/>
  <c r="U63" i="5"/>
  <c r="U64" i="5"/>
  <c r="U65" i="5"/>
  <c r="U74" i="5"/>
  <c r="U75" i="5"/>
  <c r="U76" i="5"/>
  <c r="U81" i="5"/>
  <c r="U86" i="5"/>
  <c r="U89" i="5"/>
  <c r="U92" i="5"/>
  <c r="U93" i="5"/>
  <c r="U100" i="5"/>
  <c r="U101" i="5"/>
  <c r="U104" i="5"/>
  <c r="U107" i="5"/>
  <c r="U112" i="5"/>
  <c r="U117" i="5"/>
  <c r="U118" i="5"/>
  <c r="U119" i="5"/>
  <c r="U128" i="5"/>
  <c r="U129" i="5"/>
  <c r="U130" i="5"/>
  <c r="U135" i="5"/>
  <c r="U140" i="5"/>
  <c r="U143" i="5"/>
  <c r="U146" i="5"/>
  <c r="U147" i="5"/>
  <c r="U154" i="5"/>
  <c r="U155" i="5"/>
  <c r="U158" i="5"/>
  <c r="U161" i="5"/>
  <c r="U166" i="5"/>
  <c r="U171" i="5"/>
  <c r="U172" i="5"/>
  <c r="U173" i="5"/>
  <c r="U181" i="5"/>
  <c r="U182" i="5"/>
  <c r="U183" i="5"/>
  <c r="U187" i="5"/>
  <c r="U190" i="5"/>
  <c r="U194" i="5"/>
  <c r="U195" i="5"/>
  <c r="U196" i="5"/>
  <c r="U202" i="5"/>
  <c r="U203" i="5"/>
  <c r="U205" i="5"/>
  <c r="U208" i="5"/>
  <c r="U212" i="5"/>
  <c r="U215" i="5"/>
  <c r="U217" i="5"/>
  <c r="U218" i="5"/>
  <c r="U224" i="5"/>
  <c r="U225" i="5"/>
  <c r="U226" i="5"/>
  <c r="U230" i="5"/>
  <c r="U233" i="5"/>
  <c r="U237" i="5"/>
  <c r="U238" i="5"/>
  <c r="U239" i="5"/>
  <c r="U245" i="5"/>
  <c r="U247" i="5"/>
  <c r="U248" i="5"/>
  <c r="U251" i="5"/>
  <c r="U255" i="5"/>
  <c r="U259" i="5"/>
  <c r="U260" i="5"/>
  <c r="U261" i="5"/>
  <c r="U267" i="5"/>
  <c r="U268" i="5"/>
  <c r="U269" i="5"/>
  <c r="U273" i="5"/>
  <c r="U277" i="5"/>
  <c r="U280" i="5"/>
  <c r="U281" i="5"/>
  <c r="U283" i="5"/>
  <c r="U289" i="5"/>
  <c r="U290" i="5"/>
  <c r="U291" i="5"/>
  <c r="U295" i="5"/>
  <c r="U298" i="5"/>
  <c r="U302" i="5"/>
  <c r="U303" i="5"/>
  <c r="U304" i="5"/>
  <c r="U310" i="5"/>
  <c r="U311" i="5"/>
  <c r="U313" i="5"/>
  <c r="U316" i="5"/>
  <c r="U320" i="5"/>
  <c r="U323" i="5"/>
  <c r="U325" i="5"/>
  <c r="U326" i="5"/>
  <c r="U332" i="5"/>
  <c r="U333" i="5"/>
  <c r="U334" i="5"/>
  <c r="U338" i="5"/>
  <c r="U341" i="5"/>
  <c r="U345" i="5"/>
  <c r="U346" i="5"/>
  <c r="U347" i="5"/>
  <c r="U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11" i="5"/>
  <c r="R13" i="5"/>
  <c r="Q13" i="5"/>
  <c r="R12" i="5"/>
  <c r="Q12" i="5"/>
  <c r="R11" i="5"/>
  <c r="Q11" i="5"/>
  <c r="O13" i="5"/>
  <c r="R166" i="5"/>
  <c r="Q166" i="5"/>
  <c r="O166" i="5"/>
  <c r="C26" i="1"/>
  <c r="C15" i="1"/>
  <c r="C42" i="1" s="1"/>
  <c r="P23" i="15"/>
  <c r="N23" i="15"/>
  <c r="N13" i="15"/>
  <c r="P13" i="15"/>
  <c r="U12" i="5" l="1"/>
  <c r="U18" i="5"/>
  <c r="U24" i="5"/>
  <c r="U30" i="5"/>
  <c r="U36" i="5"/>
  <c r="U42" i="5"/>
  <c r="U48" i="5"/>
  <c r="U54" i="5"/>
  <c r="U60" i="5"/>
  <c r="U66" i="5"/>
  <c r="U72" i="5"/>
  <c r="U78" i="5"/>
  <c r="U84" i="5"/>
  <c r="U90" i="5"/>
  <c r="U96" i="5"/>
  <c r="U102" i="5"/>
  <c r="U108" i="5"/>
  <c r="U114" i="5"/>
  <c r="U120" i="5"/>
  <c r="U126" i="5"/>
  <c r="U132" i="5"/>
  <c r="U138" i="5"/>
  <c r="U144" i="5"/>
  <c r="U150" i="5"/>
  <c r="U156" i="5"/>
  <c r="U162" i="5"/>
  <c r="U168" i="5"/>
  <c r="U174" i="5"/>
  <c r="U180" i="5"/>
  <c r="U186" i="5"/>
  <c r="U192" i="5"/>
  <c r="U198" i="5"/>
  <c r="U204" i="5"/>
  <c r="U210" i="5"/>
  <c r="U216" i="5"/>
  <c r="U222" i="5"/>
  <c r="U228" i="5"/>
  <c r="U234" i="5"/>
  <c r="U240" i="5"/>
  <c r="U246" i="5"/>
  <c r="U252" i="5"/>
  <c r="U258" i="5"/>
  <c r="U264" i="5"/>
  <c r="U270" i="5"/>
  <c r="U276" i="5"/>
  <c r="U282" i="5"/>
  <c r="U288" i="5"/>
  <c r="U294" i="5"/>
  <c r="U300" i="5"/>
  <c r="U306" i="5"/>
  <c r="U312" i="5"/>
  <c r="U318" i="5"/>
  <c r="U324" i="5"/>
  <c r="U330" i="5"/>
  <c r="U336" i="5"/>
  <c r="U342" i="5"/>
  <c r="U348" i="5"/>
  <c r="U13" i="5"/>
  <c r="U19" i="5"/>
  <c r="U25" i="5"/>
  <c r="U31" i="5"/>
  <c r="U37" i="5"/>
  <c r="U43" i="5"/>
  <c r="U49" i="5"/>
  <c r="U55" i="5"/>
  <c r="U61" i="5"/>
  <c r="U67" i="5"/>
  <c r="U73" i="5"/>
  <c r="U79" i="5"/>
  <c r="U85" i="5"/>
  <c r="U91" i="5"/>
  <c r="U97" i="5"/>
  <c r="U103" i="5"/>
  <c r="U109" i="5"/>
  <c r="U115" i="5"/>
  <c r="U121" i="5"/>
  <c r="U127" i="5"/>
  <c r="U133" i="5"/>
  <c r="U139" i="5"/>
  <c r="U145" i="5"/>
  <c r="U151" i="5"/>
  <c r="U157" i="5"/>
  <c r="U163" i="5"/>
  <c r="U169" i="5"/>
  <c r="U175" i="5"/>
  <c r="U15" i="5"/>
  <c r="U23" i="5"/>
  <c r="U33" i="5"/>
  <c r="U41" i="5"/>
  <c r="U51" i="5"/>
  <c r="U59" i="5"/>
  <c r="U69" i="5"/>
  <c r="U77" i="5"/>
  <c r="U87" i="5"/>
  <c r="U95" i="5"/>
  <c r="U105" i="5"/>
  <c r="U113" i="5"/>
  <c r="U123" i="5"/>
  <c r="U131" i="5"/>
  <c r="U141" i="5"/>
  <c r="U149" i="5"/>
  <c r="U159" i="5"/>
  <c r="U167" i="5"/>
  <c r="U177" i="5"/>
  <c r="U184" i="5"/>
  <c r="U191" i="5"/>
  <c r="U199" i="5"/>
  <c r="U206" i="5"/>
  <c r="U213" i="5"/>
  <c r="U220" i="5"/>
  <c r="U227" i="5"/>
  <c r="U235" i="5"/>
  <c r="U242" i="5"/>
  <c r="U249" i="5"/>
  <c r="U256" i="5"/>
  <c r="U263" i="5"/>
  <c r="U271" i="5"/>
  <c r="U278" i="5"/>
  <c r="U285" i="5"/>
  <c r="U292" i="5"/>
  <c r="U299" i="5"/>
  <c r="U307" i="5"/>
  <c r="U314" i="5"/>
  <c r="U321" i="5"/>
  <c r="U328" i="5"/>
  <c r="U335" i="5"/>
  <c r="U343" i="5"/>
  <c r="U350" i="5"/>
  <c r="U16" i="5"/>
  <c r="U26" i="5"/>
  <c r="U34" i="5"/>
  <c r="U44" i="5"/>
  <c r="U52" i="5"/>
  <c r="U62" i="5"/>
  <c r="U70" i="5"/>
  <c r="U80" i="5"/>
  <c r="U88" i="5"/>
  <c r="U98" i="5"/>
  <c r="U106" i="5"/>
  <c r="U116" i="5"/>
  <c r="U124" i="5"/>
  <c r="U134" i="5"/>
  <c r="U142" i="5"/>
  <c r="U152" i="5"/>
  <c r="U160" i="5"/>
  <c r="U170" i="5"/>
  <c r="U178" i="5"/>
  <c r="U185" i="5"/>
  <c r="U193" i="5"/>
  <c r="U200" i="5"/>
  <c r="U207" i="5"/>
  <c r="U214" i="5"/>
  <c r="U221" i="5"/>
  <c r="U229" i="5"/>
  <c r="U236" i="5"/>
  <c r="U243" i="5"/>
  <c r="U250" i="5"/>
  <c r="U257" i="5"/>
  <c r="U265" i="5"/>
  <c r="U272" i="5"/>
  <c r="U279" i="5"/>
  <c r="U286" i="5"/>
  <c r="U293" i="5"/>
  <c r="U301" i="5"/>
  <c r="U308" i="5"/>
  <c r="U315" i="5"/>
  <c r="U322" i="5"/>
  <c r="U329" i="5"/>
  <c r="U337" i="5"/>
  <c r="U344" i="5"/>
  <c r="U351" i="5"/>
  <c r="U340" i="5"/>
  <c r="U331" i="5"/>
  <c r="U319" i="5"/>
  <c r="U309" i="5"/>
  <c r="U297" i="5"/>
  <c r="U287" i="5"/>
  <c r="U275" i="5"/>
  <c r="U266" i="5"/>
  <c r="U254" i="5"/>
  <c r="U244" i="5"/>
  <c r="U232" i="5"/>
  <c r="U223" i="5"/>
  <c r="U211" i="5"/>
  <c r="U201" i="5"/>
  <c r="U189" i="5"/>
  <c r="U179" i="5"/>
  <c r="U165" i="5"/>
  <c r="U153" i="5"/>
  <c r="U137" i="5"/>
  <c r="U125" i="5"/>
  <c r="U111" i="5"/>
  <c r="U99" i="5"/>
  <c r="U83" i="5"/>
  <c r="U71" i="5"/>
  <c r="U57" i="5"/>
  <c r="U45" i="5"/>
  <c r="U29" i="5"/>
  <c r="U17" i="5"/>
  <c r="U20" i="5"/>
  <c r="U349" i="5"/>
  <c r="U339" i="5"/>
  <c r="U327" i="5"/>
  <c r="U317" i="5"/>
  <c r="U305" i="5"/>
  <c r="U296" i="5"/>
  <c r="U284" i="5"/>
  <c r="U274" i="5"/>
  <c r="U262" i="5"/>
  <c r="U253" i="5"/>
  <c r="U241" i="5"/>
  <c r="U231" i="5"/>
  <c r="U219" i="5"/>
  <c r="U209" i="5"/>
  <c r="U197" i="5"/>
  <c r="U188" i="5"/>
  <c r="U176" i="5"/>
  <c r="U164" i="5"/>
  <c r="U148" i="5"/>
  <c r="U136" i="5"/>
  <c r="U122" i="5"/>
  <c r="U110" i="5"/>
  <c r="U94" i="5"/>
  <c r="U82" i="5"/>
  <c r="U68" i="5"/>
  <c r="U56" i="5"/>
  <c r="U40" i="5"/>
  <c r="U28" i="5"/>
  <c r="U14" i="5"/>
  <c r="D11" i="1"/>
  <c r="S18" i="15"/>
  <c r="S31" i="15"/>
  <c r="S42" i="15"/>
  <c r="D20" i="1"/>
  <c r="D35" i="1"/>
  <c r="D42" i="1"/>
  <c r="O12" i="5"/>
  <c r="O11" i="5" s="1"/>
  <c r="S41" i="15"/>
  <c r="S30" i="15"/>
  <c r="S17" i="15"/>
  <c r="D25" i="1"/>
  <c r="D37" i="1"/>
  <c r="D21" i="1"/>
  <c r="S39" i="15"/>
  <c r="S26" i="15"/>
  <c r="S16" i="15"/>
  <c r="D28" i="1"/>
  <c r="D13" i="1"/>
  <c r="S38" i="15"/>
  <c r="S25" i="15"/>
  <c r="S15" i="15"/>
  <c r="D29" i="1"/>
  <c r="D14" i="1"/>
  <c r="S23" i="15"/>
  <c r="S35" i="15"/>
  <c r="S24" i="15"/>
  <c r="D40" i="1"/>
  <c r="D31" i="1"/>
  <c r="D18" i="1"/>
  <c r="S32" i="15"/>
  <c r="S33" i="15"/>
  <c r="S22" i="15"/>
  <c r="D41" i="1"/>
  <c r="D32" i="1"/>
  <c r="D19" i="1"/>
  <c r="S37" i="15"/>
  <c r="S29" i="15"/>
  <c r="S21" i="15"/>
  <c r="S13" i="15"/>
  <c r="D26" i="1"/>
  <c r="D33" i="1"/>
  <c r="D15" i="1"/>
  <c r="D22" i="1"/>
  <c r="S36" i="15"/>
  <c r="S28" i="15"/>
  <c r="S19" i="15"/>
  <c r="D39" i="1"/>
  <c r="D27" i="1"/>
  <c r="D34" i="1"/>
  <c r="D16" i="1"/>
  <c r="S40" i="15"/>
  <c r="S34" i="15"/>
  <c r="S27" i="15"/>
  <c r="S20" i="15"/>
  <c r="S14" i="15"/>
  <c r="D24" i="1"/>
  <c r="D30" i="1"/>
  <c r="D36" i="1"/>
  <c r="D17" i="1"/>
  <c r="N12" i="15"/>
  <c r="N11" i="15" s="1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379" i="20"/>
  <c r="K380" i="20"/>
  <c r="K381" i="20"/>
  <c r="K382" i="20"/>
  <c r="K383" i="20"/>
  <c r="K384" i="20"/>
  <c r="K385" i="20"/>
  <c r="K386" i="20"/>
  <c r="K387" i="20"/>
  <c r="K388" i="20"/>
  <c r="K389" i="20"/>
  <c r="K390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79" i="20"/>
  <c r="J380" i="20"/>
  <c r="J381" i="20"/>
  <c r="J382" i="20"/>
  <c r="J383" i="20"/>
  <c r="J384" i="20"/>
  <c r="J385" i="20"/>
  <c r="J386" i="20"/>
  <c r="J387" i="20"/>
  <c r="J388" i="20"/>
  <c r="J389" i="20"/>
  <c r="J390" i="20"/>
  <c r="J11" i="20"/>
  <c r="I166" i="20"/>
  <c r="I292" i="20"/>
  <c r="I23" i="20"/>
  <c r="I12" i="20" s="1"/>
  <c r="I11" i="20" s="1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L11" i="2"/>
  <c r="K11" i="2"/>
  <c r="J18" i="2"/>
  <c r="J41" i="2"/>
  <c r="J35" i="2"/>
  <c r="J32" i="2"/>
  <c r="J28" i="2"/>
  <c r="J24" i="2"/>
  <c r="J21" i="2"/>
  <c r="J16" i="2"/>
  <c r="J55" i="2"/>
  <c r="J54" i="2" s="1"/>
  <c r="H12" i="24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H24" i="24"/>
  <c r="I24" i="24"/>
  <c r="H25" i="24"/>
  <c r="I25" i="24"/>
  <c r="H26" i="24"/>
  <c r="I26" i="24"/>
  <c r="H27" i="24"/>
  <c r="I27" i="24"/>
  <c r="H28" i="24"/>
  <c r="I28" i="24"/>
  <c r="I11" i="24"/>
  <c r="H11" i="24"/>
  <c r="E13" i="24"/>
  <c r="E12" i="24"/>
  <c r="E11" i="24" s="1"/>
  <c r="C54" i="27"/>
  <c r="C12" i="27"/>
  <c r="C11" i="27" l="1"/>
  <c r="C43" i="1" s="1"/>
  <c r="D43" i="1" s="1"/>
  <c r="J13" i="2"/>
  <c r="J12" i="2" s="1"/>
  <c r="J11" i="2" s="1"/>
  <c r="P12" i="15" l="1"/>
  <c r="P11" i="15" l="1"/>
  <c r="R32" i="15" s="1"/>
  <c r="S12" i="15"/>
  <c r="R12" i="15" l="1"/>
  <c r="R15" i="15"/>
  <c r="R18" i="15"/>
  <c r="R21" i="15"/>
  <c r="R24" i="15"/>
  <c r="R27" i="15"/>
  <c r="R30" i="15"/>
  <c r="R34" i="15"/>
  <c r="R37" i="15"/>
  <c r="R40" i="15"/>
  <c r="S11" i="15"/>
  <c r="R11" i="15"/>
  <c r="R13" i="15"/>
  <c r="R16" i="15"/>
  <c r="R19" i="15"/>
  <c r="R22" i="15"/>
  <c r="R25" i="15"/>
  <c r="R28" i="15"/>
  <c r="R31" i="15"/>
  <c r="R35" i="15"/>
  <c r="R38" i="15"/>
  <c r="R41" i="15"/>
  <c r="R14" i="15"/>
  <c r="R17" i="15"/>
  <c r="R20" i="15"/>
  <c r="R26" i="15"/>
  <c r="R29" i="15"/>
  <c r="R33" i="15"/>
  <c r="R36" i="15"/>
  <c r="R39" i="15"/>
  <c r="R42" i="15"/>
  <c r="R23" i="15"/>
</calcChain>
</file>

<file path=xl/sharedStrings.xml><?xml version="1.0" encoding="utf-8"?>
<sst xmlns="http://schemas.openxmlformats.org/spreadsheetml/2006/main" count="12498" uniqueCount="3477">
  <si>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</si>
  <si>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</si>
  <si>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</si>
  <si>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</si>
  <si>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</si>
  <si>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</si>
  <si>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</si>
  <si>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</si>
  <si>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</si>
  <si>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</si>
  <si>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</si>
  <si>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</si>
  <si>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</si>
  <si>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</si>
  <si>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</si>
  <si>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</si>
  <si>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</si>
  <si>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</si>
  <si>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</si>
  <si>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</si>
  <si>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</si>
  <si>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</si>
  <si>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</si>
  <si>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</si>
  <si>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</si>
  <si>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</si>
  <si>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</si>
  <si>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</si>
  <si>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</si>
  <si>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</si>
  <si>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</si>
  <si>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</si>
  <si>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</si>
  <si>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</si>
  <si>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</si>
  <si>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</si>
  <si>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</si>
  <si>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</si>
  <si>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</si>
  <si>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</si>
  <si>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</si>
  <si>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</si>
  <si>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</si>
  <si>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</si>
  <si>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</si>
  <si>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</si>
  <si>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</si>
  <si>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</si>
  <si>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</si>
  <si>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</si>
  <si>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</si>
  <si>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</si>
  <si>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</si>
  <si>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</si>
  <si>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</si>
  <si>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</si>
  <si>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</si>
  <si>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</si>
  <si>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</si>
  <si>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</si>
  <si>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</si>
  <si>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</si>
  <si>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</si>
  <si>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</si>
  <si>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</si>
  <si>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</si>
  <si>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</si>
  <si>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</si>
  <si>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</si>
  <si>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</si>
  <si>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</si>
  <si>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</si>
  <si>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</si>
  <si>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</si>
  <si>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</si>
  <si>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</si>
  <si>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</si>
  <si>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</si>
  <si>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</si>
  <si>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</si>
  <si>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</si>
  <si>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</si>
  <si>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</si>
  <si>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</si>
  <si>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</si>
  <si>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</si>
  <si>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</si>
  <si>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</si>
  <si>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</si>
  <si>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</si>
  <si>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</si>
  <si>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</si>
  <si>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</si>
  <si>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</si>
  <si>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</si>
  <si>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</si>
  <si>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</si>
  <si>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</si>
  <si>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</si>
  <si>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</si>
  <si>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</si>
  <si>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</si>
  <si>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</si>
  <si>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</si>
  <si>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</si>
  <si>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</si>
  <si>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</si>
  <si>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</si>
  <si>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</si>
  <si>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</si>
  <si>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</si>
  <si>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</si>
  <si>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</si>
  <si>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</si>
  <si>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</si>
  <si>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</si>
  <si>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</si>
  <si>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</si>
  <si>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</si>
  <si>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</si>
  <si>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</si>
  <si>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</si>
  <si>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</si>
  <si>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</si>
  <si>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</si>
  <si>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</si>
  <si>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</si>
  <si>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</si>
  <si>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</si>
  <si>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</si>
  <si>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</si>
  <si>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</si>
  <si>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</si>
  <si>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</si>
  <si>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</si>
  <si>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</si>
  <si>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</si>
  <si>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</si>
  <si>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</si>
  <si>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</si>
  <si>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</si>
  <si>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</si>
  <si>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</si>
  <si>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</si>
  <si>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</si>
  <si>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</si>
  <si>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</si>
  <si>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</si>
  <si>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</si>
  <si>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</si>
  <si>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</si>
  <si>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</si>
  <si>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</si>
  <si>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</si>
  <si>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</si>
  <si>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</si>
  <si>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</si>
  <si>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</si>
  <si>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</si>
  <si>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</si>
  <si>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</si>
  <si>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</si>
  <si>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</si>
  <si>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</si>
  <si>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</si>
  <si>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</si>
  <si>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</si>
  <si>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</si>
  <si>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</si>
  <si>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</si>
  <si>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</si>
  <si>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</si>
  <si>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</si>
  <si>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</si>
  <si>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</si>
  <si>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</si>
  <si>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</si>
  <si>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</si>
  <si>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</si>
  <si>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</si>
  <si>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</si>
  <si>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</si>
  <si>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</si>
  <si>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</si>
  <si>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</si>
  <si>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</si>
  <si>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</si>
  <si>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</si>
  <si>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</si>
  <si>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</si>
  <si>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</si>
  <si>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</si>
  <si>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</si>
  <si>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</si>
  <si>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</si>
  <si>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</si>
  <si>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7936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</si>
  <si>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</si>
  <si>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</si>
  <si>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</si>
  <si>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</si>
  <si>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</si>
  <si>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</si>
  <si>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</si>
  <si>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</si>
  <si>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</si>
  <si>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</si>
  <si>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</si>
  <si>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</si>
  <si>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</si>
  <si>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</si>
  <si>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</si>
  <si>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</si>
  <si>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</si>
  <si>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</si>
  <si>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</si>
  <si>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</si>
  <si>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</si>
  <si>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</si>
  <si>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</si>
  <si>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</si>
  <si>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</si>
  <si>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</si>
  <si>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</si>
  <si>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</si>
  <si>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</si>
  <si>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</si>
  <si>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</si>
  <si>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</si>
  <si>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</si>
  <si>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</si>
  <si>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</si>
  <si>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</si>
  <si>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</si>
  <si>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</si>
  <si>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</si>
  <si>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</si>
  <si>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</si>
  <si>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</si>
  <si>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</si>
  <si>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</si>
  <si>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</si>
  <si>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</si>
  <si>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</si>
  <si>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</si>
  <si>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</si>
  <si>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</si>
  <si>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</si>
  <si>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</si>
  <si>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</si>
  <si>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</si>
  <si>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</si>
  <si>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</si>
  <si>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</si>
  <si>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</si>
  <si>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</si>
  <si>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</si>
  <si>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</si>
  <si>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</si>
  <si>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</si>
  <si>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</si>
  <si>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</si>
  <si>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</si>
  <si>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</si>
  <si>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</si>
  <si>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</si>
  <si>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</si>
  <si>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</si>
  <si>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</si>
  <si>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</si>
  <si>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</si>
  <si>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</si>
  <si>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</si>
  <si>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</si>
  <si>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</si>
  <si>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</si>
  <si>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</si>
  <si>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</si>
  <si>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</si>
  <si>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</si>
  <si>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</si>
  <si>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</si>
  <si>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</si>
  <si>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</si>
  <si>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</si>
  <si>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</si>
  <si>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</si>
  <si>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</si>
  <si>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</si>
  <si>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</si>
  <si>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</si>
  <si>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</si>
  <si>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</si>
  <si>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</si>
  <si>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</si>
  <si>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</si>
  <si>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</si>
  <si>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</si>
  <si>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</si>
  <si>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</si>
  <si>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</si>
  <si>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</si>
  <si>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</si>
  <si>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</si>
  <si>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</si>
  <si>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</si>
  <si>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</si>
  <si>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</si>
  <si>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</si>
  <si>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</si>
  <si>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</si>
  <si>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</si>
  <si>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</si>
  <si>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</si>
  <si>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</si>
  <si>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</si>
  <si>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</si>
  <si>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</si>
  <si>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Aaa.il</t>
  </si>
  <si>
    <t>מז טפ הנפק 52- מזרחי טפחות חברה להנפקות בע"מ</t>
  </si>
  <si>
    <t>2310381</t>
  </si>
  <si>
    <t>520032046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</si>
  <si>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</si>
  <si>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</si>
  <si>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</si>
  <si>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</si>
  <si>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</si>
  <si>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</si>
  <si>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</si>
  <si>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</si>
  <si>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</si>
  <si>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202- בנק הפועלים בע"מ</t>
  </si>
  <si>
    <t>1199850</t>
  </si>
  <si>
    <t>520000118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</si>
  <si>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</si>
  <si>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</si>
  <si>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</si>
  <si>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</si>
  <si>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</si>
  <si>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</si>
  <si>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</si>
  <si>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</si>
  <si>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</si>
  <si>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</si>
  <si>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</si>
  <si>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</si>
  <si>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</si>
  <si>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</si>
  <si>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</si>
  <si>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</si>
  <si>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</si>
  <si>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</si>
  <si>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</si>
  <si>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</si>
  <si>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</si>
  <si>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</si>
  <si>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</si>
  <si>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</si>
  <si>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</si>
  <si>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</si>
  <si>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</si>
  <si>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</si>
  <si>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</si>
  <si>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</si>
  <si>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</si>
  <si>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</si>
  <si>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</si>
  <si>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</si>
  <si>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</si>
  <si>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</si>
  <si>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</si>
  <si>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</si>
  <si>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</si>
  <si>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</si>
  <si>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</si>
  <si>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</si>
  <si>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</si>
  <si>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</si>
  <si>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</si>
  <si>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</si>
  <si>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</si>
  <si>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</si>
  <si>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</si>
  <si>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</si>
  <si>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</si>
  <si>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</si>
  <si>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</si>
  <si>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</si>
  <si>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</si>
  <si>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</si>
  <si>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</si>
  <si>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</si>
  <si>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</si>
  <si>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</si>
  <si>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</si>
  <si>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</si>
  <si>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</si>
  <si>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</si>
  <si>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</si>
  <si>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</si>
  <si>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</si>
  <si>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</si>
  <si>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</si>
  <si>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</si>
  <si>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</si>
  <si>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</si>
  <si>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</si>
  <si>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</si>
  <si>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</si>
  <si>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</si>
  <si>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</si>
  <si>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</si>
  <si>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</si>
  <si>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</si>
  <si>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</si>
  <si>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</si>
  <si>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</si>
  <si>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</si>
  <si>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</si>
  <si>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</si>
  <si>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</si>
  <si>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</si>
  <si>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</si>
  <si>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</si>
  <si>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</si>
  <si>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</si>
  <si>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</si>
  <si>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</si>
  <si>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</si>
  <si>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</si>
  <si>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</si>
  <si>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</si>
  <si>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</si>
  <si>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</si>
  <si>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</si>
  <si>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</si>
  <si>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</si>
  <si>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</si>
  <si>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</si>
  <si>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</si>
  <si>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</si>
  <si>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</si>
  <si>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</si>
  <si>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</si>
  <si>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</si>
  <si>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</si>
  <si>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</si>
  <si>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</si>
  <si>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</si>
  <si>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</si>
  <si>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</si>
  <si>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</si>
  <si>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</si>
  <si>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</si>
  <si>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</si>
  <si>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</si>
  <si>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</si>
  <si>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</si>
  <si>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</si>
  <si>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</si>
  <si>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</si>
  <si>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</si>
  <si>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</si>
  <si>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</si>
  <si>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</si>
  <si>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</si>
  <si>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</si>
  <si>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</si>
  <si>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</si>
  <si>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</si>
  <si>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</si>
  <si>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</si>
  <si>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</si>
  <si>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</si>
  <si>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</si>
  <si>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</si>
  <si>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</si>
  <si>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</si>
  <si>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</si>
  <si>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</si>
  <si>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</si>
  <si>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</si>
  <si>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</si>
  <si>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</si>
  <si>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</si>
  <si>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</si>
  <si>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</si>
  <si>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</si>
  <si>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</si>
  <si>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</si>
  <si>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</si>
  <si>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</si>
  <si>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</si>
  <si>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</si>
  <si>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</si>
  <si>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</si>
  <si>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</si>
  <si>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</si>
  <si>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</si>
  <si>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</si>
  <si>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</si>
  <si>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</si>
  <si>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</si>
  <si>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</si>
  <si>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</si>
  <si>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</si>
  <si>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</si>
  <si>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</si>
  <si>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</si>
  <si>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</si>
  <si>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</si>
  <si>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</si>
  <si>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</si>
  <si>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</si>
  <si>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</si>
  <si>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</si>
  <si>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</si>
  <si>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</si>
  <si>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</si>
  <si>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</si>
  <si>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</si>
  <si>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</si>
  <si>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</si>
  <si>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</si>
  <si>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</si>
  <si>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</si>
  <si>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</si>
  <si>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</si>
  <si>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</si>
  <si>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</si>
  <si>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</si>
  <si>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</si>
  <si>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</si>
  <si>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</si>
  <si>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</si>
  <si>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</si>
  <si>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</si>
  <si>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</si>
  <si>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</si>
  <si>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</si>
  <si>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</si>
  <si>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</si>
  <si>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</si>
  <si>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</si>
  <si>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</si>
  <si>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</si>
  <si>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</si>
  <si>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</si>
  <si>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</si>
  <si>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</si>
  <si>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</si>
  <si>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</si>
  <si>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</si>
  <si>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</si>
  <si>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</si>
  <si>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</si>
  <si>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</si>
  <si>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</si>
  <si>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</si>
  <si>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</si>
  <si>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</si>
  <si>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</si>
  <si>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</si>
  <si>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</si>
  <si>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</si>
  <si>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</si>
  <si>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</si>
  <si>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</si>
  <si>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</si>
  <si>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</si>
  <si>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</si>
  <si>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</si>
  <si>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</si>
  <si>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</si>
  <si>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</si>
  <si>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</si>
  <si>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</si>
  <si>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</si>
  <si>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</si>
  <si>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</si>
  <si>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</si>
  <si>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</si>
  <si>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</si>
  <si>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</si>
  <si>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</si>
  <si>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</si>
  <si>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</si>
  <si>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</si>
  <si>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</si>
  <si>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</si>
  <si>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</si>
  <si>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</si>
  <si>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</si>
  <si>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</si>
  <si>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</si>
  <si>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</si>
  <si>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</si>
  <si>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</si>
  <si>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</si>
  <si>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</si>
  <si>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</si>
  <si>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</si>
  <si>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</si>
  <si>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</si>
  <si>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</si>
  <si>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</si>
  <si>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</si>
  <si>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</si>
  <si>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</si>
  <si>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</si>
  <si>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</si>
  <si>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</si>
  <si>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</si>
  <si>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</si>
  <si>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</si>
  <si>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</si>
  <si>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</si>
  <si>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</si>
  <si>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</si>
  <si>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</si>
  <si>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</si>
  <si>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</si>
  <si>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</si>
  <si>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</si>
  <si>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</si>
  <si>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</si>
  <si>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</si>
  <si>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</si>
  <si>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</si>
  <si>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</si>
  <si>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</si>
  <si>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</si>
  <si>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</si>
  <si>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</si>
  <si>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</si>
  <si>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</si>
  <si>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</si>
  <si>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</si>
  <si>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</si>
  <si>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</si>
  <si>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</si>
  <si>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</si>
  <si>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</si>
  <si>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</si>
  <si>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</si>
  <si>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</si>
  <si>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</si>
  <si>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</si>
  <si>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</si>
  <si>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</si>
  <si>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</si>
  <si>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</si>
  <si>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</si>
  <si>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</si>
  <si>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</si>
  <si>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</si>
  <si>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</si>
  <si>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</si>
  <si>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</si>
  <si>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</si>
  <si>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</si>
  <si>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</si>
  <si>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</si>
  <si>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</si>
  <si>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</si>
  <si>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</si>
  <si>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</si>
  <si>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</si>
  <si>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</si>
  <si>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</si>
  <si>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</si>
  <si>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</si>
  <si>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</si>
  <si>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</si>
  <si>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</si>
  <si>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</si>
  <si>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</si>
  <si>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</si>
  <si>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</si>
  <si>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</si>
  <si>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</si>
  <si>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</si>
  <si>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</si>
  <si>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</si>
  <si>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</si>
  <si>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</si>
  <si>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</si>
  <si>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</si>
  <si>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</si>
  <si>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</si>
  <si>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</si>
  <si>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</si>
  <si>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</si>
  <si>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</si>
  <si>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</si>
  <si>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</si>
  <si>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</si>
  <si>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</si>
  <si>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</si>
  <si>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</si>
  <si>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</si>
  <si>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</si>
  <si>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</si>
  <si>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</si>
  <si>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</si>
  <si>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</si>
  <si>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</si>
  <si>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</si>
  <si>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</si>
  <si>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</si>
  <si>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</si>
  <si>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ז- אמות השקעות בע"מ</t>
  </si>
  <si>
    <t>1162866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</si>
  <si>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</si>
  <si>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</si>
  <si>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</si>
  <si>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</si>
  <si>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</si>
  <si>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</si>
  <si>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</si>
  <si>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</si>
  <si>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</si>
  <si>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</si>
  <si>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</si>
  <si>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</si>
  <si>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</si>
  <si>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</si>
  <si>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</si>
  <si>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</si>
  <si>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</si>
  <si>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</si>
  <si>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</si>
  <si>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</si>
  <si>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</si>
  <si>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</si>
  <si>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</si>
  <si>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</si>
  <si>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</si>
  <si>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</si>
  <si>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</si>
  <si>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</si>
  <si>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</si>
  <si>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</si>
  <si>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</si>
  <si>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</si>
  <si>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</si>
  <si>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</si>
  <si>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כללביט אגח י'- כללביט מימון בע"מ</t>
  </si>
  <si>
    <t>1136068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</si>
  <si>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</si>
  <si>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</si>
  <si>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</si>
  <si>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</si>
  <si>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</si>
  <si>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</si>
  <si>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</si>
  <si>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</si>
  <si>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</si>
  <si>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</si>
  <si>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</si>
  <si>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</si>
  <si>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</si>
  <si>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</si>
  <si>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</si>
  <si>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</si>
  <si>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</si>
  <si>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</si>
  <si>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</si>
  <si>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</si>
  <si>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</si>
  <si>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אגח ה- אלקטרה בע"מ</t>
  </si>
  <si>
    <t>7390222</t>
  </si>
  <si>
    <t>520028911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</si>
  <si>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</si>
  <si>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</si>
  <si>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</si>
  <si>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</si>
  <si>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</si>
  <si>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</si>
  <si>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</si>
  <si>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</si>
  <si>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</si>
  <si>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</si>
  <si>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</si>
  <si>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</si>
  <si>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</si>
  <si>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</si>
  <si>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*פז נפט אגח ד- פז חברת הנפט בע"מ</t>
  </si>
  <si>
    <t>1132505</t>
  </si>
  <si>
    <t>*פרטנר אגח ז- חברת פרטנר תקשורת בע"מ</t>
  </si>
  <si>
    <t>1156397</t>
  </si>
  <si>
    <t>520044314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</si>
  <si>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</si>
  <si>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</si>
  <si>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</si>
  <si>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</si>
  <si>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</si>
  <si>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</si>
  <si>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</si>
  <si>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</si>
  <si>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</si>
  <si>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</si>
  <si>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</si>
  <si>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</si>
  <si>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</si>
  <si>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</si>
  <si>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</si>
  <si>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</si>
  <si>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</si>
  <si>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</si>
  <si>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</si>
  <si>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</si>
  <si>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</si>
  <si>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</si>
  <si>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שפיר הנדסה  אג"ח א- שפיר הנדסה חוצה ישראל צפון בע"מ</t>
  </si>
  <si>
    <t>1136134</t>
  </si>
  <si>
    <t>שפיר הנדסה אגח ב- שפיר הנדסה חוצה ישראל צפון בע"מ</t>
  </si>
  <si>
    <t>1141951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</si>
  <si>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</si>
  <si>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</si>
  <si>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</si>
  <si>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</si>
  <si>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</si>
  <si>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אנרגיה אגח ג- אנלייט אנרגיה מתחדשת בע"מ</t>
  </si>
  <si>
    <t>7200249</t>
  </si>
  <si>
    <t>520041146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</si>
  <si>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</si>
  <si>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</si>
  <si>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</si>
  <si>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</si>
  <si>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</si>
  <si>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</si>
  <si>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</si>
  <si>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</si>
  <si>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</si>
  <si>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</si>
  <si>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</si>
  <si>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</si>
  <si>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</si>
  <si>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</si>
  <si>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</si>
  <si>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</si>
  <si>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</si>
  <si>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</si>
  <si>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</si>
  <si>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</si>
  <si>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</si>
  <si>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</si>
  <si>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</si>
  <si>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</si>
  <si>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</si>
  <si>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</si>
  <si>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</si>
  <si>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</si>
  <si>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</si>
  <si>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</si>
  <si>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</si>
  <si>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</si>
  <si>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</si>
  <si>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</si>
  <si>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</si>
  <si>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</si>
  <si>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</si>
  <si>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</si>
  <si>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</si>
  <si>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</si>
  <si>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</si>
  <si>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</si>
  <si>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</si>
  <si>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</si>
  <si>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</si>
  <si>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</si>
  <si>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</si>
  <si>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</si>
  <si>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</si>
  <si>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</si>
  <si>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</si>
  <si>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</si>
  <si>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</si>
  <si>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</si>
  <si>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</si>
  <si>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</si>
  <si>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</si>
  <si>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</si>
  <si>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</si>
  <si>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</si>
  <si>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</si>
  <si>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</si>
  <si>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</si>
  <si>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</si>
  <si>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</si>
  <si>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</si>
  <si>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</si>
  <si>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</si>
  <si>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</si>
  <si>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</si>
  <si>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</si>
  <si>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</si>
  <si>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</si>
  <si>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</si>
  <si>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</si>
  <si>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</si>
  <si>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</si>
  <si>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</si>
  <si>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</si>
  <si>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</si>
  <si>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</si>
  <si>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</si>
  <si>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</si>
  <si>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</si>
  <si>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</si>
  <si>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</si>
  <si>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</si>
  <si>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</si>
  <si>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</si>
  <si>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</si>
  <si>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</si>
  <si>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</si>
  <si>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</si>
  <si>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</si>
  <si>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</si>
  <si>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</si>
  <si>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</si>
  <si>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</si>
  <si>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</si>
  <si>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</si>
  <si>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</si>
  <si>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</si>
  <si>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</si>
  <si>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</si>
  <si>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</si>
  <si>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</si>
  <si>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</si>
  <si>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</si>
  <si>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</si>
  <si>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</si>
  <si>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</si>
  <si>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</si>
  <si>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</si>
  <si>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</si>
  <si>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</si>
  <si>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</si>
  <si>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</si>
  <si>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</si>
  <si>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</si>
  <si>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</si>
  <si>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</si>
  <si>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</si>
  <si>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</si>
  <si>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</si>
  <si>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</si>
  <si>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</si>
  <si>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</si>
  <si>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</si>
  <si>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</si>
  <si>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</si>
  <si>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</si>
  <si>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</si>
  <si>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</si>
  <si>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</si>
  <si>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</si>
  <si>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</si>
  <si>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</si>
  <si>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</si>
  <si>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</si>
  <si>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</si>
  <si>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</si>
  <si>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</si>
  <si>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</si>
  <si>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</si>
  <si>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</si>
  <si>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</si>
  <si>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</si>
  <si>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</si>
  <si>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</si>
  <si>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</si>
  <si>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</si>
  <si>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</si>
  <si>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</si>
  <si>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</si>
  <si>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</si>
  <si>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</si>
  <si>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</si>
  <si>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</si>
  <si>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</si>
  <si>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</si>
  <si>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</si>
  <si>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</si>
  <si>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</si>
  <si>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</si>
  <si>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</si>
  <si>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</si>
  <si>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</si>
  <si>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</si>
  <si>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</si>
  <si>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</si>
  <si>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</si>
  <si>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</si>
  <si>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</si>
  <si>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</si>
  <si>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</si>
  <si>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</si>
  <si>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</si>
  <si>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</si>
  <si>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</si>
  <si>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</si>
  <si>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</si>
  <si>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</si>
  <si>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</si>
  <si>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</si>
  <si>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</si>
  <si>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</si>
  <si>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</si>
  <si>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</si>
  <si>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</si>
  <si>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</si>
  <si>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</si>
  <si>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</si>
  <si>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</si>
  <si>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</si>
  <si>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</si>
  <si>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</si>
  <si>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</si>
  <si>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</si>
  <si>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</si>
  <si>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</si>
  <si>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</si>
  <si>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</si>
  <si>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</si>
  <si>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</si>
  <si>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</si>
  <si>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</si>
  <si>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</si>
  <si>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</si>
  <si>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</si>
  <si>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</si>
  <si>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</si>
  <si>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</si>
  <si>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</si>
  <si>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</si>
  <si>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</si>
  <si>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</si>
  <si>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</si>
  <si>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</si>
  <si>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</si>
  <si>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</si>
  <si>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</si>
  <si>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</si>
  <si>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</si>
  <si>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</si>
  <si>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</si>
  <si>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</si>
  <si>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</si>
  <si>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</si>
  <si>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</si>
  <si>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</si>
  <si>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</si>
  <si>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</si>
  <si>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</si>
  <si>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</si>
  <si>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</si>
  <si>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</si>
  <si>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</si>
  <si>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</si>
  <si>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</si>
  <si>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</si>
  <si>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</si>
  <si>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</si>
  <si>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</si>
  <si>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</si>
  <si>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</si>
  <si>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</si>
  <si>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</si>
  <si>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</si>
  <si>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</si>
  <si>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</si>
  <si>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</si>
  <si>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</si>
  <si>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</si>
  <si>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</si>
  <si>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</si>
  <si>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</si>
  <si>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</si>
  <si>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</si>
  <si>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</si>
  <si>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</si>
  <si>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</si>
  <si>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</si>
  <si>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</si>
  <si>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</si>
  <si>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</si>
  <si>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</si>
  <si>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</si>
  <si>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</si>
  <si>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</si>
  <si>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</si>
  <si>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</si>
  <si>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</si>
  <si>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</si>
  <si>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</si>
  <si>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</si>
  <si>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</si>
  <si>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</si>
  <si>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</si>
  <si>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</si>
  <si>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</si>
  <si>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</si>
  <si>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</si>
  <si>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</si>
  <si>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</si>
  <si>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</si>
  <si>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</si>
  <si>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</si>
  <si>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</si>
  <si>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</si>
  <si>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</si>
  <si>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</si>
  <si>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</si>
  <si>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</si>
  <si>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</si>
  <si>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</si>
  <si>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</si>
  <si>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</si>
  <si>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</si>
  <si>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</si>
  <si>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</si>
  <si>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</si>
  <si>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</si>
  <si>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</si>
  <si>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</si>
  <si>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</si>
  <si>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</si>
  <si>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</si>
  <si>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</si>
  <si>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</si>
  <si>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</si>
  <si>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</si>
  <si>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</si>
  <si>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</si>
  <si>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</si>
  <si>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</si>
  <si>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</si>
  <si>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</si>
  <si>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</si>
  <si>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</si>
  <si>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</si>
  <si>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</si>
  <si>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</si>
  <si>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</si>
  <si>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</si>
  <si>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</si>
  <si>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</si>
  <si>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</si>
  <si>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</si>
  <si>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</si>
  <si>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</si>
  <si>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</si>
  <si>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</si>
  <si>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</si>
  <si>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</si>
  <si>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</si>
  <si>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</si>
  <si>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</si>
  <si>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</si>
  <si>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</si>
  <si>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</si>
  <si>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</si>
  <si>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</si>
  <si>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</si>
  <si>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</si>
  <si>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</si>
  <si>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</si>
  <si>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</si>
  <si>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</si>
  <si>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</si>
  <si>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</si>
  <si>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</si>
  <si>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</si>
  <si>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</si>
  <si>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</si>
  <si>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</si>
  <si>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</si>
  <si>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</si>
  <si>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</si>
  <si>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</si>
  <si>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</si>
  <si>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</si>
  <si>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</si>
  <si>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</si>
  <si>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</si>
  <si>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</si>
  <si>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</si>
  <si>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</si>
  <si>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</si>
  <si>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</si>
  <si>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</si>
  <si>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</si>
  <si>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</si>
  <si>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</si>
  <si>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</si>
  <si>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</si>
  <si>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</si>
  <si>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</si>
  <si>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</si>
  <si>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</si>
  <si>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</si>
  <si>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</si>
  <si>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</si>
  <si>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</si>
  <si>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</si>
  <si>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</si>
  <si>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</si>
  <si>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</si>
  <si>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</si>
  <si>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</si>
  <si>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</si>
  <si>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</si>
  <si>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</si>
  <si>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</si>
  <si>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</si>
  <si>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</si>
  <si>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</si>
  <si>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</si>
  <si>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</si>
  <si>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</si>
  <si>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</si>
  <si>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</si>
  <si>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</si>
  <si>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</si>
  <si>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</si>
  <si>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</si>
  <si>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</si>
  <si>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</si>
  <si>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</si>
  <si>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</si>
  <si>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</si>
  <si>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</si>
  <si>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</si>
  <si>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</si>
  <si>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</si>
  <si>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</si>
  <si>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</si>
  <si>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</si>
  <si>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</si>
  <si>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</si>
  <si>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</si>
  <si>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</si>
  <si>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</si>
  <si>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</si>
  <si>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</si>
  <si>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</si>
  <si>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</si>
  <si>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</si>
  <si>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</si>
  <si>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</si>
  <si>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</si>
  <si>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</si>
  <si>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</si>
  <si>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</si>
  <si>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</si>
  <si>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</si>
  <si>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</si>
  <si>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</si>
  <si>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</si>
  <si>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</si>
  <si>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</si>
  <si>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</si>
  <si>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</si>
  <si>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</si>
  <si>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</si>
  <si>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</si>
  <si>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</si>
  <si>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</si>
  <si>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</si>
  <si>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</si>
  <si>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</si>
  <si>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</si>
  <si>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</si>
  <si>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</si>
  <si>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</si>
  <si>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</si>
  <si>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</si>
  <si>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</si>
  <si>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</si>
  <si>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</si>
  <si>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</si>
  <si>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</si>
  <si>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</si>
  <si>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</si>
  <si>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</si>
  <si>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</si>
  <si>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</si>
  <si>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</si>
  <si>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</si>
  <si>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</si>
  <si>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</si>
  <si>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</si>
  <si>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</si>
  <si>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</si>
  <si>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</si>
  <si>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</si>
  <si>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</si>
  <si>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</si>
  <si>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</si>
  <si>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</si>
  <si>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</si>
  <si>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</si>
  <si>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</si>
  <si>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</si>
  <si>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</si>
  <si>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</si>
  <si>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</si>
  <si>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</si>
  <si>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</si>
  <si>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</si>
  <si>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</si>
  <si>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</si>
  <si>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</si>
  <si>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</si>
  <si>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</si>
  <si>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</si>
  <si>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</si>
  <si>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</si>
  <si>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</si>
  <si>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</si>
  <si>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</si>
  <si>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</si>
  <si>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</si>
  <si>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</si>
  <si>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</si>
  <si>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</si>
  <si>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</si>
  <si>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</si>
  <si>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</si>
  <si>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</si>
  <si>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</si>
  <si>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</si>
  <si>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</si>
  <si>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</si>
  <si>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</si>
  <si>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</si>
  <si>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</si>
  <si>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</si>
  <si>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</si>
  <si>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</si>
  <si>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</si>
  <si>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</si>
  <si>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</si>
  <si>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</si>
  <si>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</si>
  <si>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</si>
  <si>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</si>
  <si>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</si>
  <si>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</si>
  <si>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</si>
  <si>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</si>
  <si>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</si>
  <si>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</si>
  <si>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</si>
  <si>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</si>
  <si>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</si>
  <si>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</si>
  <si>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</si>
  <si>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</si>
  <si>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</si>
  <si>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</si>
  <si>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</si>
  <si>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</si>
  <si>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</si>
  <si>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</si>
  <si>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</si>
  <si>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</si>
  <si>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</si>
  <si>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</si>
  <si>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</si>
  <si>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</si>
  <si>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</si>
  <si>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</si>
  <si>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</si>
  <si>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</si>
  <si>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</si>
  <si>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</si>
  <si>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</si>
  <si>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</si>
  <si>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</si>
  <si>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</si>
  <si>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</si>
  <si>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</si>
  <si>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</si>
  <si>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</si>
  <si>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</si>
  <si>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</si>
  <si>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</si>
  <si>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</si>
  <si>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</si>
  <si>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</si>
  <si>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</si>
  <si>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</si>
  <si>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</si>
  <si>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</si>
  <si>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</si>
  <si>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</si>
  <si>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</si>
  <si>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</si>
  <si>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</si>
  <si>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</si>
  <si>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</si>
  <si>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</si>
  <si>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</si>
  <si>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</si>
  <si>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</si>
  <si>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</si>
  <si>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</si>
  <si>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</si>
  <si>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</si>
  <si>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</si>
  <si>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</si>
  <si>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</si>
  <si>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</si>
  <si>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</si>
  <si>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</si>
  <si>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</si>
  <si>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</si>
  <si>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</si>
  <si>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</si>
  <si>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</si>
  <si>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</si>
  <si>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</si>
  <si>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</si>
  <si>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</si>
  <si>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</si>
  <si>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</si>
  <si>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</si>
  <si>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</si>
  <si>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</si>
  <si>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</si>
  <si>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</si>
  <si>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</si>
  <si>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</si>
  <si>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</si>
  <si>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</si>
  <si>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</si>
  <si>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</si>
  <si>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</si>
  <si>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</si>
  <si>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</si>
  <si>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</si>
  <si>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</si>
  <si>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</si>
  <si>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</si>
  <si>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</si>
  <si>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</si>
  <si>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</si>
  <si>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</si>
  <si>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</si>
  <si>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</si>
  <si>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</si>
  <si>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</si>
  <si>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</si>
  <si>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</si>
  <si>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</si>
  <si>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</si>
  <si>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</si>
  <si>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</si>
  <si>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</si>
  <si>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</si>
  <si>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</si>
  <si>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</si>
  <si>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</si>
  <si>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</si>
  <si>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</si>
  <si>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</si>
  <si>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</si>
  <si>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</si>
  <si>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</si>
  <si>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</si>
  <si>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</si>
  <si>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</si>
  <si>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</si>
  <si>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</si>
  <si>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</si>
  <si>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</si>
  <si>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</si>
  <si>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</si>
  <si>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</si>
  <si>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</si>
  <si>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</si>
  <si>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</si>
  <si>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</si>
  <si>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</si>
  <si>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</si>
  <si>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</si>
  <si>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</si>
  <si>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</si>
  <si>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</si>
  <si>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</si>
  <si>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</si>
  <si>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</si>
  <si>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</si>
  <si>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</si>
  <si>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</si>
  <si>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</si>
  <si>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</si>
  <si>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</si>
  <si>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</si>
  <si>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</si>
  <si>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</si>
  <si>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</si>
  <si>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</si>
  <si>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</si>
  <si>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</si>
  <si>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</si>
  <si>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</si>
  <si>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</si>
  <si>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</si>
  <si>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</si>
  <si>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</si>
  <si>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</si>
  <si>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</si>
  <si>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</si>
  <si>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</si>
  <si>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</si>
  <si>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</si>
  <si>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</si>
  <si>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</si>
  <si>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</si>
  <si>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</si>
  <si>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</si>
  <si>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</si>
  <si>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</si>
  <si>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</si>
  <si>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</si>
  <si>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</si>
  <si>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</si>
  <si>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</si>
  <si>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</si>
  <si>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</si>
  <si>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</si>
  <si>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</si>
  <si>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</si>
  <si>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</si>
  <si>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</si>
  <si>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</si>
  <si>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</si>
  <si>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</si>
  <si>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</si>
  <si>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</si>
  <si>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</si>
  <si>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</si>
  <si>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</si>
  <si>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</si>
  <si>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</si>
  <si>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</si>
  <si>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</si>
  <si>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</si>
  <si>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</si>
  <si>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</si>
  <si>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</si>
  <si>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</si>
  <si>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</si>
  <si>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</si>
  <si>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</si>
  <si>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</si>
  <si>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</si>
  <si>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</si>
  <si>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</si>
  <si>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</si>
  <si>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</si>
  <si>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</si>
  <si>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</si>
  <si>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</si>
  <si>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</si>
  <si>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</si>
  <si>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</si>
  <si>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</si>
  <si>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</si>
  <si>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</si>
  <si>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</si>
  <si>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</si>
  <si>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</si>
  <si>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</si>
  <si>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</si>
  <si>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</si>
  <si>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</si>
  <si>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</si>
  <si>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</si>
  <si>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</si>
  <si>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</si>
  <si>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</si>
  <si>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</si>
  <si>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</si>
  <si>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</si>
  <si>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</si>
  <si>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</si>
  <si>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</si>
  <si>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</si>
  <si>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</si>
  <si>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</si>
  <si>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</si>
  <si>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</si>
  <si>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</si>
  <si>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</si>
  <si>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</si>
  <si>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</si>
  <si>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</si>
  <si>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</si>
  <si>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</si>
  <si>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</si>
  <si>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</si>
  <si>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</si>
  <si>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</si>
  <si>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</si>
  <si>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</si>
  <si>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</si>
  <si>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</si>
  <si>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</si>
  <si>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</si>
  <si>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</si>
  <si>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</si>
  <si>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</si>
  <si>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</si>
  <si>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</si>
  <si>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</si>
  <si>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</si>
  <si>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</si>
  <si>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</si>
  <si>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</si>
  <si>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</si>
  <si>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</si>
  <si>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</si>
  <si>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</si>
  <si>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</si>
  <si>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</si>
  <si>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</si>
  <si>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</si>
  <si>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</si>
  <si>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</si>
  <si>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</si>
  <si>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</si>
  <si>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</si>
  <si>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</si>
  <si>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</si>
  <si>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</si>
  <si>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</si>
  <si>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</si>
  <si>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</si>
  <si>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</si>
  <si>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</si>
  <si>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</si>
  <si>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</si>
  <si>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</si>
  <si>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</si>
  <si>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</si>
  <si>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</si>
  <si>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</si>
  <si>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</si>
  <si>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</si>
  <si>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</si>
  <si>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</si>
  <si>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</si>
  <si>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</si>
  <si>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</si>
  <si>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</si>
  <si>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</si>
  <si>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</si>
  <si>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</si>
  <si>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</si>
  <si>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</si>
  <si>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</si>
  <si>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</si>
  <si>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</si>
  <si>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</si>
  <si>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</si>
  <si>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</si>
  <si>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</si>
  <si>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</si>
  <si>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</si>
  <si>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</si>
  <si>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</si>
  <si>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</si>
  <si>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</si>
  <si>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</si>
  <si>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</si>
  <si>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</si>
  <si>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</si>
  <si>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</si>
  <si>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</si>
  <si>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</si>
  <si>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</si>
  <si>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</si>
  <si>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</si>
  <si>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</si>
  <si>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</si>
  <si>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</si>
  <si>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</si>
  <si>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</si>
  <si>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</si>
  <si>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</si>
  <si>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</si>
  <si>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</si>
  <si>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</si>
  <si>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</si>
  <si>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</si>
  <si>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</si>
  <si>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</si>
  <si>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</si>
  <si>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</si>
  <si>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</si>
  <si>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</si>
  <si>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</si>
  <si>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</si>
  <si>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</si>
  <si>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</si>
  <si>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</si>
  <si>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</si>
  <si>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</si>
  <si>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</si>
  <si>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</si>
  <si>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</si>
  <si>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</si>
  <si>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</si>
  <si>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</si>
  <si>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</si>
  <si>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</si>
  <si>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</si>
  <si>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</si>
  <si>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</si>
  <si>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</si>
  <si>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</si>
  <si>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</si>
  <si>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</si>
  <si>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</si>
  <si>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</si>
  <si>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</si>
  <si>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</si>
  <si>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</si>
  <si>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</si>
  <si>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</si>
  <si>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</si>
  <si>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</si>
  <si>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</si>
  <si>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</si>
  <si>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</si>
  <si>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</si>
  <si>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</si>
  <si>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</si>
  <si>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</si>
  <si>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</si>
  <si>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</si>
  <si>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</si>
  <si>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</si>
  <si>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</si>
  <si>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</si>
  <si>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</si>
  <si>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</si>
  <si>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</si>
  <si>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</si>
  <si>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</si>
  <si>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</si>
  <si>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</si>
  <si>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</si>
  <si>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</si>
  <si>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</si>
  <si>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</si>
  <si>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</si>
  <si>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</si>
  <si>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</si>
  <si>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</si>
  <si>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</si>
  <si>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</si>
  <si>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</si>
  <si>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</si>
  <si>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</si>
  <si>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</si>
  <si>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</si>
  <si>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</si>
  <si>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</si>
  <si>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</si>
  <si>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</si>
  <si>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</si>
  <si>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</si>
  <si>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</si>
  <si>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</si>
  <si>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</si>
  <si>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</si>
  <si>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</si>
  <si>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</si>
  <si>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</si>
  <si>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</si>
  <si>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</si>
  <si>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</si>
  <si>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</si>
  <si>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</si>
  <si>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</si>
  <si>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</si>
  <si>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</si>
  <si>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</si>
  <si>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</si>
  <si>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</si>
  <si>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</si>
  <si>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</si>
  <si>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</si>
  <si>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</si>
  <si>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</si>
  <si>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</si>
  <si>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</si>
  <si>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</si>
  <si>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</si>
  <si>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</si>
  <si>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</si>
  <si>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</si>
  <si>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</si>
  <si>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</si>
  <si>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</si>
  <si>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</si>
  <si>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</si>
  <si>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</si>
  <si>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</si>
  <si>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</si>
  <si>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</si>
  <si>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קרן סל תל בונד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</si>
  <si>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</si>
  <si>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</si>
  <si>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</si>
  <si>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</si>
  <si>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</si>
  <si>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</si>
  <si>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</si>
  <si>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</si>
  <si>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</si>
  <si>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</si>
  <si>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</si>
  <si>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</si>
  <si>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</si>
  <si>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</si>
  <si>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</si>
  <si>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</si>
  <si>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</si>
  <si>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</si>
  <si>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</si>
  <si>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</si>
  <si>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</si>
  <si>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</si>
  <si>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</si>
  <si>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</si>
  <si>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</si>
  <si>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</si>
  <si>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</si>
  <si>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</si>
  <si>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</si>
  <si>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</si>
  <si>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</si>
  <si>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</si>
  <si>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</si>
  <si>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</si>
  <si>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</si>
  <si>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</si>
  <si>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</si>
  <si>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</si>
  <si>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</si>
  <si>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</si>
  <si>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</si>
  <si>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</si>
  <si>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</si>
  <si>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</si>
  <si>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</si>
  <si>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</si>
  <si>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</si>
  <si>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</si>
  <si>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</si>
  <si>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</si>
  <si>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</si>
  <si>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</si>
  <si>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</si>
  <si>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</si>
  <si>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</si>
  <si>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</si>
  <si>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</si>
  <si>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</si>
  <si>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</si>
  <si>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</si>
  <si>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</si>
  <si>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</si>
  <si>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</si>
  <si>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</si>
  <si>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</si>
  <si>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</si>
  <si>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</si>
  <si>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</si>
  <si>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</si>
  <si>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</si>
  <si>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</si>
  <si>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</si>
  <si>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</si>
  <si>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</si>
  <si>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</si>
  <si>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</si>
  <si>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</si>
  <si>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</si>
  <si>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</si>
  <si>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</si>
  <si>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</si>
  <si>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</si>
  <si>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</si>
  <si>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</si>
  <si>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</si>
  <si>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</si>
  <si>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</si>
  <si>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</si>
  <si>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</si>
  <si>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</si>
  <si>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</si>
  <si>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</si>
  <si>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</si>
  <si>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</si>
  <si>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</si>
  <si>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</si>
  <si>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</si>
  <si>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</si>
  <si>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</si>
  <si>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</si>
  <si>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</si>
  <si>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</si>
  <si>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</si>
  <si>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</si>
  <si>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</si>
  <si>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</si>
  <si>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</si>
  <si>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</si>
  <si>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</si>
  <si>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</si>
  <si>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</si>
  <si>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</si>
  <si>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</si>
  <si>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</si>
  <si>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</si>
  <si>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</si>
  <si>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</si>
  <si>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</si>
  <si>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</si>
  <si>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</si>
  <si>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</si>
  <si>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</si>
  <si>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</si>
  <si>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</si>
  <si>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</si>
  <si>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</si>
  <si>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</si>
  <si>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</si>
  <si>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</si>
  <si>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</si>
  <si>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</si>
  <si>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</si>
  <si>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</si>
  <si>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</si>
  <si>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</si>
  <si>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</si>
  <si>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</si>
  <si>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</si>
  <si>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</si>
  <si>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</si>
  <si>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</si>
  <si>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</si>
  <si>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</si>
  <si>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</si>
  <si>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</si>
  <si>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</si>
  <si>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</si>
  <si>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</si>
  <si>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</si>
  <si>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</si>
  <si>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</si>
  <si>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</si>
  <si>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</si>
  <si>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</si>
  <si>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</si>
  <si>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</si>
  <si>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</si>
  <si>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</si>
  <si>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</si>
  <si>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</si>
  <si>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</si>
  <si>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</si>
  <si>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</si>
  <si>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</si>
  <si>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</si>
  <si>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</si>
  <si>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</si>
  <si>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</si>
  <si>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</si>
  <si>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</si>
  <si>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</si>
  <si>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</si>
  <si>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</si>
  <si>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</si>
  <si>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</si>
  <si>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</si>
  <si>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</si>
  <si>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</si>
  <si>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</si>
  <si>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</si>
  <si>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</si>
  <si>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</si>
  <si>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</si>
  <si>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</si>
  <si>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</si>
  <si>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</si>
  <si>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</si>
  <si>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</si>
  <si>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</si>
  <si>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</si>
  <si>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</si>
  <si>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</si>
  <si>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</si>
  <si>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</si>
  <si>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</si>
  <si>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</si>
  <si>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</si>
  <si>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</si>
  <si>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</si>
  <si>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</si>
  <si>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</si>
  <si>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</si>
  <si>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</si>
  <si>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</si>
  <si>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</si>
  <si>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</si>
  <si>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</si>
  <si>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</si>
  <si>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</si>
  <si>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</si>
  <si>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</si>
  <si>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OHA Private Credit Advisors- OAK HILL</t>
  </si>
  <si>
    <t>9720</t>
  </si>
  <si>
    <t>10323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</si>
  <si>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</si>
  <si>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</si>
  <si>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</si>
  <si>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</si>
  <si>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</si>
  <si>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</si>
  <si>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- GES</t>
  </si>
  <si>
    <t>9266</t>
  </si>
  <si>
    <t>511325326</t>
  </si>
  <si>
    <t>GES- GES</t>
  </si>
  <si>
    <t>9113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</si>
  <si>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</si>
  <si>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</si>
  <si>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</si>
  <si>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</si>
  <si>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</si>
  <si>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</si>
  <si>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אירופה- אפקון קרן אירופה שותף כללי בע"מ</t>
  </si>
  <si>
    <t>8803</t>
  </si>
  <si>
    <t>516404811</t>
  </si>
  <si>
    <t>פרויקט תענך   אקוויטי- פרויקט תענך - הלוואת בעלים</t>
  </si>
  <si>
    <t>9527</t>
  </si>
  <si>
    <t>540278835</t>
  </si>
  <si>
    <t>פרויקט תענך - - פרויקט תענך - הלוואת בעלים</t>
  </si>
  <si>
    <t>9552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</si>
  <si>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</si>
  <si>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</si>
  <si>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</si>
  <si>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</si>
  <si>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</si>
  <si>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</si>
  <si>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</si>
  <si>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</si>
  <si>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</si>
  <si>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</si>
  <si>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</si>
  <si>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</si>
  <si>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</si>
  <si>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</si>
  <si>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</si>
  <si>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Essence Infra and Construction- Essence Infra</t>
  </si>
  <si>
    <t>8561</t>
  </si>
  <si>
    <t>Agritask Ltd- Agritask Ltd</t>
  </si>
  <si>
    <t>9114</t>
  </si>
  <si>
    <t>513717694</t>
  </si>
  <si>
    <t>Continuity Software Ltd- Continuity Software Ltd</t>
  </si>
  <si>
    <t>8460</t>
  </si>
  <si>
    <t>513644005</t>
  </si>
  <si>
    <t>Cynerio Israel Ltd- Cynerio Israel Ltd</t>
  </si>
  <si>
    <t>8525</t>
  </si>
  <si>
    <t>515746212</t>
  </si>
  <si>
    <t>Venn 2014 Ltd- Venn 2014 Ltd</t>
  </si>
  <si>
    <t>8631</t>
  </si>
  <si>
    <t>515171510</t>
  </si>
  <si>
    <t>Viisights Solutions Ltd- Viisights Solutions Ltd</t>
  </si>
  <si>
    <t>8603</t>
  </si>
  <si>
    <t>515252112</t>
  </si>
  <si>
    <t>BioSight Ltd- ביוסייט בע"מ</t>
  </si>
  <si>
    <t>8113</t>
  </si>
  <si>
    <t>512852559</t>
  </si>
  <si>
    <t>TIPA CORP LTD- TIPA CORP LTD</t>
  </si>
  <si>
    <t>8838</t>
  </si>
  <si>
    <t>514420660</t>
  </si>
  <si>
    <t>Lendbuzz Inc- Lendbuzz, Inc</t>
  </si>
  <si>
    <t>8564</t>
  </si>
  <si>
    <t>ORDH- ORDH</t>
  </si>
  <si>
    <t>8255</t>
  </si>
  <si>
    <t>*Fu Gen AG- Fu Gen AG</t>
  </si>
  <si>
    <t>9035</t>
  </si>
  <si>
    <t>*NORDIC POWER 2- Fu Gen AG</t>
  </si>
  <si>
    <t>9116</t>
  </si>
  <si>
    <t>*NORDIC POWER 3- Fu Gen AG</t>
  </si>
  <si>
    <t>9291</t>
  </si>
  <si>
    <t>*NORDIC POWER 4- Fu Gen AG</t>
  </si>
  <si>
    <t>9300</t>
  </si>
  <si>
    <t>*Global Energy Generation LLC- Global Energy Generation Llc</t>
  </si>
  <si>
    <t>8459</t>
  </si>
  <si>
    <t>*Mammoth North- Mammoth</t>
  </si>
  <si>
    <t>28459</t>
  </si>
  <si>
    <t>*mammoth south- Mammoth</t>
  </si>
  <si>
    <t>8932</t>
  </si>
  <si>
    <t>OPC Power Ventures LP- Power Ventures</t>
  </si>
  <si>
    <t>8215</t>
  </si>
  <si>
    <t>FinTLV Opportunity 2 L.P- NEXT PLC</t>
  </si>
  <si>
    <t>7983</t>
  </si>
  <si>
    <t>S.P.V.N.I 2 Next 2021 L.P- NEXT PLC</t>
  </si>
  <si>
    <t>8773</t>
  </si>
  <si>
    <t>MARKET- MARKET</t>
  </si>
  <si>
    <t>537053</t>
  </si>
  <si>
    <t>AEW RELog SCSp- ReLog</t>
  </si>
  <si>
    <t>8735</t>
  </si>
  <si>
    <t>*901 Fifth Seattle- Seattle Genetics Inc</t>
  </si>
  <si>
    <t>548386</t>
  </si>
  <si>
    <t>USBT- us bank tower, la</t>
  </si>
  <si>
    <t>7854</t>
  </si>
  <si>
    <t>Danforth- VanBarton Group</t>
  </si>
  <si>
    <t>7425</t>
  </si>
  <si>
    <t>*Migdal WORE 2021-1- White Oak</t>
  </si>
  <si>
    <t>8784</t>
  </si>
  <si>
    <t>Earnix- Earnix</t>
  </si>
  <si>
    <t>8372</t>
  </si>
  <si>
    <t>Sunbit Inc- Sunbit Inc</t>
  </si>
  <si>
    <t>8432</t>
  </si>
  <si>
    <t>*Veev וויו גרופ MG- וויו (veev) גרופ</t>
  </si>
  <si>
    <t>11711071</t>
  </si>
  <si>
    <t>Behalf Ltd- Behalf Ltd</t>
  </si>
  <si>
    <t>8423</t>
  </si>
  <si>
    <t>LIGHTRICKS LTD- LIGHTRICKS</t>
  </si>
  <si>
    <t>8652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</si>
  <si>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</si>
  <si>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</si>
  <si>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</si>
  <si>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</si>
  <si>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</si>
  <si>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</si>
  <si>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</si>
  <si>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</si>
  <si>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</si>
  <si>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Greenfield Partners II L.P- Greenfield Partners</t>
  </si>
  <si>
    <t>7992</t>
  </si>
  <si>
    <t>Greenfield Cobra Investments L.P- Greenlight Capital</t>
  </si>
  <si>
    <t>8269</t>
  </si>
  <si>
    <t>Arkin Bio Ventures II L.P- Arkin Bio Ventures II L.P</t>
  </si>
  <si>
    <t>70341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</si>
  <si>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</si>
  <si>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</si>
  <si>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</si>
  <si>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</si>
  <si>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</si>
  <si>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</si>
  <si>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</si>
  <si>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</si>
  <si>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ריאליטי קרן השקעות בנדל"ן IV</t>
  </si>
  <si>
    <t>70040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</si>
  <si>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</si>
  <si>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</si>
  <si>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</si>
  <si>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</si>
  <si>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</si>
  <si>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</si>
  <si>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</si>
  <si>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STAGEONE S.P.V D.R</t>
  </si>
  <si>
    <t>8420</t>
  </si>
  <si>
    <t>MIE III Co-Investment Fund II- CO-INVESTMENT</t>
  </si>
  <si>
    <t>9172</t>
  </si>
  <si>
    <t>Fortissimo capital fund v- FORTISSIMO CAPITA FUND</t>
  </si>
  <si>
    <t>70381</t>
  </si>
  <si>
    <t>Noy 4 Infrastructure and energy- Noy 4 Infrastructure and Energy Investments</t>
  </si>
  <si>
    <t>8283</t>
  </si>
  <si>
    <t>SKY 3- sky 3</t>
  </si>
  <si>
    <t>5289</t>
  </si>
  <si>
    <t>FIMI Israel Opportunity VII- פימי אופורטיוניטי 7 שותפות מוגבלת</t>
  </si>
  <si>
    <t>8292</t>
  </si>
  <si>
    <t>Kedma Capital III- קדמה קפיטל 3</t>
  </si>
  <si>
    <t>6662</t>
  </si>
  <si>
    <t>Yesodot Gimmel- Yesodot Gimmel</t>
  </si>
  <si>
    <t>70291</t>
  </si>
  <si>
    <t>Yesodot Senior Co Invest- Yesodot Gimmel</t>
  </si>
  <si>
    <t>7076</t>
  </si>
  <si>
    <t>Greenfield Partners Panorays LP- Greenfield Partners</t>
  </si>
  <si>
    <t>8320</t>
  </si>
  <si>
    <t>DB Sunshine Holdings</t>
  </si>
  <si>
    <t>9703</t>
  </si>
  <si>
    <t>Greenfield Partners Fund III LP</t>
  </si>
  <si>
    <t>9616</t>
  </si>
  <si>
    <t>FIMI 6- פימי מזנין(1) קרן הון סיכון</t>
  </si>
  <si>
    <t>5272</t>
  </si>
  <si>
    <t>Green Lantern GL II LP- Green Lantern V</t>
  </si>
  <si>
    <t>8279</t>
  </si>
  <si>
    <t>Green Lantern GLM LP- Green Lantern V</t>
  </si>
  <si>
    <t>8277</t>
  </si>
  <si>
    <t>סה"כ קרנות הון סיכון בחו"ל</t>
  </si>
  <si>
    <t>IInsight Partners XI- Insight Partners (Cayman) XI</t>
  </si>
  <si>
    <t>70461</t>
  </si>
  <si>
    <t>Insight Partners XII LP- Insight Partners (Cayman) XI</t>
  </si>
  <si>
    <t>8315</t>
  </si>
  <si>
    <t>QUMRA OPPORTUNITY FUND I- Qumra Capital fund</t>
  </si>
  <si>
    <t>8282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</si>
  <si>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</si>
  <si>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</si>
  <si>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</si>
  <si>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</si>
  <si>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</si>
  <si>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</si>
  <si>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</si>
  <si>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</si>
  <si>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</si>
  <si>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</si>
  <si>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Blackstone Real Estate Partners IX- Blackstone</t>
  </si>
  <si>
    <t>7064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</si>
  <si>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</si>
  <si>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</si>
  <si>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</si>
  <si>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</si>
  <si>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</si>
  <si>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</si>
  <si>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</si>
  <si>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</si>
  <si>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</si>
  <si>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</si>
  <si>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</si>
  <si>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</si>
  <si>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</si>
  <si>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CO-INVEST L.P</t>
  </si>
  <si>
    <t>9534</t>
  </si>
  <si>
    <t>Klirmark Opportunity Fund IV</t>
  </si>
  <si>
    <t>9536</t>
  </si>
  <si>
    <t>WHLP Kennedy (A) LP- Accelmed Growth Partners L.P</t>
  </si>
  <si>
    <t>9409</t>
  </si>
  <si>
    <t>BCP V DEXKO CO-INVEST LP- Brookfield global</t>
  </si>
  <si>
    <t>8337</t>
  </si>
  <si>
    <t>Brookfield Capital Partners Fund VI- Brookfield global</t>
  </si>
  <si>
    <t>9236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</si>
  <si>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</si>
  <si>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</si>
  <si>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</si>
  <si>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</si>
  <si>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</si>
  <si>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</si>
  <si>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Copenhagen Energy Transition</t>
  </si>
  <si>
    <t>8413</t>
  </si>
  <si>
    <t>Copenhagen Infrastructure Partners IV F1- Copenhagen Infrastructure Partners</t>
  </si>
  <si>
    <t>8280</t>
  </si>
  <si>
    <t>Proxima Co-Invest L.P- Galaxy Protfolio</t>
  </si>
  <si>
    <t>9377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</si>
  <si>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</si>
  <si>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</si>
  <si>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</si>
  <si>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</si>
  <si>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</si>
  <si>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</si>
  <si>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</si>
  <si>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</si>
  <si>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CO-INVEST- CO-INVESTMENT</t>
  </si>
  <si>
    <t>8406</t>
  </si>
  <si>
    <t>KKR THOR CO-INVEST LP- CO-INVESTMENT</t>
  </si>
  <si>
    <t>8502</t>
  </si>
  <si>
    <t>Advent International GPE X-B L.P</t>
  </si>
  <si>
    <t>8417</t>
  </si>
  <si>
    <t>AP IX Connect Holdings L.P</t>
  </si>
  <si>
    <t>8842</t>
  </si>
  <si>
    <t>Astorg MidCap</t>
  </si>
  <si>
    <t>8318</t>
  </si>
  <si>
    <t>GIP CAPS II REX Co-Investment Fund L.P</t>
  </si>
  <si>
    <t>93851</t>
  </si>
  <si>
    <t>GIP IV Gutenberg Co-Invest SCsp</t>
  </si>
  <si>
    <t>9246</t>
  </si>
  <si>
    <t>GIP IV Seaway Energy</t>
  </si>
  <si>
    <t>9245</t>
  </si>
  <si>
    <t>ICG SDP V</t>
  </si>
  <si>
    <t>9157</t>
  </si>
  <si>
    <t>Pantheon Global Co-Inv Opportu</t>
  </si>
  <si>
    <t>8330</t>
  </si>
  <si>
    <t>Proofpoint Co-Invest Fund L.P</t>
  </si>
  <si>
    <t>8317</t>
  </si>
  <si>
    <t>Vintage Fund of Funds VII (Access) LP</t>
  </si>
  <si>
    <t>9273</t>
  </si>
  <si>
    <t>ADLSCO FUND3- Accelmed Growth Partners L.P</t>
  </si>
  <si>
    <t>8336</t>
  </si>
  <si>
    <t>Advent International GPE IX L.P- Advent International</t>
  </si>
  <si>
    <t>70061</t>
  </si>
  <si>
    <t>Arcmont SLF II- Arcmont</t>
  </si>
  <si>
    <t>70451</t>
  </si>
  <si>
    <t>*AUDAX DIRECT LENDING SOLUTIONS- Ares special situation fund IB</t>
  </si>
  <si>
    <t>5339</t>
  </si>
  <si>
    <t>Girasol Investments S.A- BUYOUT</t>
  </si>
  <si>
    <t>8412</t>
  </si>
  <si>
    <t>Concorde Co Invest L.P- CO-INVESTMENT</t>
  </si>
  <si>
    <t>8278</t>
  </si>
  <si>
    <t>Crescent Direct Lending III- COVA Acquisition Corp</t>
  </si>
  <si>
    <t>8323</t>
  </si>
  <si>
    <t>CVC Capital partners VIII- CVC Credit Partners</t>
  </si>
  <si>
    <t>7060</t>
  </si>
  <si>
    <t>ISQ Global infrastructure Fund- CVC Credit Partners</t>
  </si>
  <si>
    <t>8296</t>
  </si>
  <si>
    <t>Francisco Partners VI- Francisco</t>
  </si>
  <si>
    <t>7991</t>
  </si>
  <si>
    <t>GIP CAPS II Panther Co-Investment L.P- GIP</t>
  </si>
  <si>
    <t>9229</t>
  </si>
  <si>
    <t>GIP GEMINI FUND CAYMAN FEEDER II LP- GIP Gemini Fund LP</t>
  </si>
  <si>
    <t>70271</t>
  </si>
  <si>
    <t>CAPSII co-inv-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</si>
  <si>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</si>
  <si>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</si>
  <si>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</si>
  <si>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</si>
  <si>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</si>
  <si>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Astorg VII Co-Invest ERT- JOY GLOBAL INC</t>
  </si>
  <si>
    <t>70351</t>
  </si>
  <si>
    <t>Astorg VII Co-Invest LGC- JOY GLOBAL INC</t>
  </si>
  <si>
    <t>70401</t>
  </si>
  <si>
    <t>Astorg VII- JOY GLOBAL INC</t>
  </si>
  <si>
    <t>6650</t>
  </si>
  <si>
    <t>Kartesia Credit Opportunities V- KARTESIA</t>
  </si>
  <si>
    <t>70111</t>
  </si>
  <si>
    <t>KARTESIA- KARTESIA</t>
  </si>
  <si>
    <t>5303</t>
  </si>
  <si>
    <t>KARTESIA KASS- KARTESIA</t>
  </si>
  <si>
    <t>6923</t>
  </si>
  <si>
    <t>KARTESIA KSO- KARTESIA</t>
  </si>
  <si>
    <t>6885</t>
  </si>
  <si>
    <t>KCO VI- KARTESIA</t>
  </si>
  <si>
    <t>93841</t>
  </si>
  <si>
    <t>KASS Unlevered - Compartment E- KASS Unlevered</t>
  </si>
  <si>
    <t>8319</t>
  </si>
  <si>
    <t>ISQ Kio Co-Invest Fund L.P- KION Group AG</t>
  </si>
  <si>
    <t>8333</t>
  </si>
  <si>
    <t>Tikehau Direct Lending V- LendingClub Corp</t>
  </si>
  <si>
    <t>8312</t>
  </si>
  <si>
    <t>Mayberry LP- Mayberry</t>
  </si>
  <si>
    <t>70541</t>
  </si>
  <si>
    <t>MCP V- MCP V</t>
  </si>
  <si>
    <t>7077</t>
  </si>
  <si>
    <t>Mirasol Co Invest Fund L.P- Mirasol Co Invest Fund L.P</t>
  </si>
  <si>
    <t>8275</t>
  </si>
  <si>
    <t>MORE C-1- MORE GROUP</t>
  </si>
  <si>
    <t>8334</t>
  </si>
  <si>
    <t>Boom Co-invest B LP- Nirvana Holdings I LP</t>
  </si>
  <si>
    <t>8111</t>
  </si>
  <si>
    <t>PERMIRA VII L.P.2 SCSP- Permira VI</t>
  </si>
  <si>
    <t>70281</t>
  </si>
  <si>
    <t>Permira VIII - 2 SCSp- Permira VI</t>
  </si>
  <si>
    <t>8416</t>
  </si>
  <si>
    <t>Project Stream Co-Invest Fund L.P- Project Maraschino</t>
  </si>
  <si>
    <t>8112</t>
  </si>
  <si>
    <t>ICG Real Estate Debt VI- Real Estate Credit Investments Pcc ltd</t>
  </si>
  <si>
    <t>8299</t>
  </si>
  <si>
    <t>SPECTRUM- SPECTRUM DYNAMICS</t>
  </si>
  <si>
    <t>70411</t>
  </si>
  <si>
    <t>Thoma Bravo Fund XIV-A- THOMA BRAVO</t>
  </si>
  <si>
    <t>80000</t>
  </si>
  <si>
    <t>TOMA BRAVO FUND 8- TOMA BRAVO FUND 8</t>
  </si>
  <si>
    <t>6647</t>
  </si>
  <si>
    <t>Trilantic Europe VI SCSp- trilantic</t>
  </si>
  <si>
    <t>70491</t>
  </si>
  <si>
    <t>Vintage Co-Invest III- venture capital</t>
  </si>
  <si>
    <t>8331</t>
  </si>
  <si>
    <t>Strategic Investors Fund X- Vintage</t>
  </si>
  <si>
    <t>7068</t>
  </si>
  <si>
    <t>Vintage Fund of Funds VI Access- Vintage</t>
  </si>
  <si>
    <t>8322</t>
  </si>
  <si>
    <t>Warburg Pincus China II L.P- WARBURG PINCUS</t>
  </si>
  <si>
    <t>6945</t>
  </si>
  <si>
    <t>*ACE 4-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</si>
  <si>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</si>
  <si>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</si>
  <si>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</si>
  <si>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</si>
  <si>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</si>
  <si>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</si>
  <si>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</si>
  <si>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Cheyne Real Estate Credit Holdings VII- Cheyne Capital</t>
  </si>
  <si>
    <t>9011</t>
  </si>
  <si>
    <t>WSREDII- WSREDII</t>
  </si>
  <si>
    <t>6658</t>
  </si>
  <si>
    <t>Qumra MS LP Minute Media- Qumra Capital fund</t>
  </si>
  <si>
    <t>8270</t>
  </si>
  <si>
    <t>IFM GIF- IFM GIF</t>
  </si>
  <si>
    <t>53411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</si>
  <si>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</si>
  <si>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</si>
  <si>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</si>
  <si>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</si>
  <si>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</si>
  <si>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</si>
  <si>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SPECTRUM co-inv - Saavi LP- SPECTRUM DYNAMICS</t>
  </si>
  <si>
    <t>7071</t>
  </si>
  <si>
    <t>Whitehorse IV- Whitehorse Ltd</t>
  </si>
  <si>
    <t>8273</t>
  </si>
  <si>
    <t>AIOF II Woolly Co-Invest Fund L.P</t>
  </si>
  <si>
    <t>9282</t>
  </si>
  <si>
    <t>Ambition HOLDINGS OFFSHORE LP</t>
  </si>
  <si>
    <t>8400</t>
  </si>
  <si>
    <t>CSC TS HOLDINGS L.P</t>
  </si>
  <si>
    <t>9697</t>
  </si>
  <si>
    <t>F2 Select I LP</t>
  </si>
  <si>
    <t>8507</t>
  </si>
  <si>
    <t>Global Infrastructure Partners Core C</t>
  </si>
  <si>
    <t>9495</t>
  </si>
  <si>
    <t>ISF III Overflow Fund L.P</t>
  </si>
  <si>
    <t>9457</t>
  </si>
  <si>
    <t>Monarch MCP VI</t>
  </si>
  <si>
    <t>9667</t>
  </si>
  <si>
    <t>NCA Co-Invest L.P</t>
  </si>
  <si>
    <t>8415</t>
  </si>
  <si>
    <t>ArcLight Fund VII AIV Blocker- ARCLIGHT</t>
  </si>
  <si>
    <t>9619</t>
  </si>
  <si>
    <t>Cheyne Co-Invest 2023-1 SP- Cheyn Capital</t>
  </si>
  <si>
    <t>9730</t>
  </si>
  <si>
    <t>ICG SDP 3- Cheyn Capital</t>
  </si>
  <si>
    <t>5304</t>
  </si>
  <si>
    <t>Fitzgerald Fund US LP- Fitzgerald Fund US LP (OMERS|20-49</t>
  </si>
  <si>
    <t>9600</t>
  </si>
  <si>
    <t>Clayton Dubilier &amp; Rice XI L.P- Group 11 Fund  L.P</t>
  </si>
  <si>
    <t>8329</t>
  </si>
  <si>
    <t>DIRECT LENDING FUND IV SLP- KARTESIA</t>
  </si>
  <si>
    <t>9317</t>
  </si>
  <si>
    <t>KLIRMARK III- Klirmark Opportunity Fund</t>
  </si>
  <si>
    <t>70191</t>
  </si>
  <si>
    <t>Nirvana Holdings I LP- Nirvana Holdings I LP</t>
  </si>
  <si>
    <t>8310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</si>
  <si>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</si>
  <si>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</si>
  <si>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</si>
  <si>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</si>
  <si>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</si>
  <si>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</si>
  <si>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Thor Investment Trust 1- Threadneedle Investment funds</t>
  </si>
  <si>
    <t>9618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</si>
  <si>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</si>
  <si>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</si>
  <si>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</si>
  <si>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</si>
  <si>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</si>
  <si>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</si>
  <si>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DIF VII</t>
  </si>
  <si>
    <t>9649</t>
  </si>
  <si>
    <t>DIF VII CO-INVEST PROJECT 1 C.V</t>
  </si>
  <si>
    <t>9648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</si>
  <si>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</si>
  <si>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</si>
  <si>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</si>
  <si>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</si>
  <si>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</si>
  <si>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</si>
  <si>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</si>
  <si>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</si>
  <si>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</si>
  <si>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אופציה על מניה לא סחירה Agritask- Agritask Ltd</t>
  </si>
  <si>
    <t>9122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</si>
  <si>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</si>
  <si>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</si>
  <si>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</si>
  <si>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</si>
  <si>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</si>
  <si>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</si>
  <si>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</si>
  <si>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</si>
  <si>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</si>
  <si>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</si>
  <si>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</si>
  <si>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לא</t>
  </si>
  <si>
    <t>AA+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</si>
  <si>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</si>
  <si>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</si>
  <si>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</si>
  <si>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</si>
  <si>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</si>
  <si>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</si>
  <si>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</si>
  <si>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</si>
  <si>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</si>
  <si>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</si>
  <si>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</si>
  <si>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</si>
  <si>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</si>
  <si>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</si>
  <si>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</si>
  <si>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</si>
  <si>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</si>
  <si>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</si>
  <si>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</si>
  <si>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</si>
  <si>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</si>
  <si>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</si>
  <si>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</si>
  <si>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</si>
  <si>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</si>
  <si>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</si>
  <si>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</si>
  <si>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</si>
  <si>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</si>
  <si>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</si>
  <si>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</si>
  <si>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</si>
  <si>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</si>
  <si>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</si>
  <si>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</si>
  <si>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</si>
  <si>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</si>
  <si>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</si>
  <si>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</si>
  <si>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</si>
  <si>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</si>
  <si>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</si>
  <si>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</si>
  <si>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</si>
  <si>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</si>
  <si>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</si>
  <si>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</si>
  <si>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</si>
  <si>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</si>
  <si>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חייבים שכד נדלן מניב מתחם 1000</t>
  </si>
  <si>
    <t>299918780</t>
  </si>
  <si>
    <t>זכאים עסקת תענך</t>
  </si>
  <si>
    <t>9724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</si>
  <si>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</si>
  <si>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</si>
  <si>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</si>
  <si>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</si>
  <si>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</si>
  <si>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גמל להשקעה מסלול כללי</t>
  </si>
  <si>
    <t>Fimi Israel Opportunity 6</t>
  </si>
  <si>
    <t>S.H. SKY 3 L.P</t>
  </si>
  <si>
    <t>Kedma Capital Partners III</t>
  </si>
  <si>
    <t>Reality Real Estate Investment Fund 4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</si>
  <si>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</si>
  <si>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</si>
  <si>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</si>
  <si>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</si>
  <si>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</si>
  <si>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</si>
  <si>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</si>
  <si>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</si>
  <si>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</si>
  <si>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</si>
  <si>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</si>
  <si>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</si>
  <si>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</si>
  <si>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</si>
  <si>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</si>
  <si>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</si>
  <si>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</si>
  <si>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</si>
  <si>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Kedma Capital Partners IV LP</t>
  </si>
  <si>
    <t>REALITY REAL ESTATE INVESTMENT FUND 5</t>
  </si>
  <si>
    <t>JTLV III</t>
  </si>
  <si>
    <t>Permira Credit Solutions III</t>
  </si>
  <si>
    <t>Kartesia Credit Opportunities IV</t>
  </si>
  <si>
    <t>ICG Senior Debt Partners III</t>
  </si>
  <si>
    <t>Ares Capital Europe IV</t>
  </si>
  <si>
    <t>Thoma Bravo Fund XIII</t>
  </si>
  <si>
    <t>Blackstone Real Estate Partners IX</t>
  </si>
  <si>
    <t>Astorg VII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</si>
  <si>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</si>
  <si>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</si>
  <si>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</si>
  <si>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</si>
  <si>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</si>
  <si>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Kartesia Credit Opportunities V</t>
  </si>
  <si>
    <t>Permira Credit Solutions IV</t>
  </si>
  <si>
    <t>Klirmark Opportunity III</t>
  </si>
  <si>
    <t>Global Infrastructure Partners IV</t>
  </si>
  <si>
    <t>Arclight Energy Partners Fund VII L.P</t>
  </si>
  <si>
    <t>Permira VII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</si>
  <si>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</si>
  <si>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</si>
  <si>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</si>
  <si>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</si>
  <si>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</si>
  <si>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</si>
  <si>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</si>
  <si>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</si>
  <si>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</si>
  <si>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</si>
  <si>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</si>
  <si>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</si>
  <si>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</si>
  <si>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</si>
  <si>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Francisco Partners VI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</si>
  <si>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</si>
  <si>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</si>
  <si>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</si>
  <si>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</si>
  <si>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</si>
  <si>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</si>
  <si>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</si>
  <si>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</si>
  <si>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</si>
  <si>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</si>
  <si>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</si>
  <si>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</si>
  <si>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</si>
  <si>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</si>
  <si>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</si>
  <si>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</si>
  <si>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</si>
  <si>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</si>
  <si>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</si>
  <si>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</si>
  <si>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</si>
  <si>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</si>
  <si>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</si>
  <si>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</si>
  <si>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</si>
  <si>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</si>
  <si>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</si>
  <si>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</si>
  <si>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</si>
  <si>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</si>
  <si>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</si>
  <si>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</si>
  <si>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</si>
  <si>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</si>
  <si>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</si>
  <si>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</si>
  <si>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</si>
  <si>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</si>
  <si>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</si>
  <si>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</si>
  <si>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GIP CAPS II Panther Co-Investment L.P</t>
  </si>
  <si>
    <t>Brookfield Capital Partners Fund VI</t>
  </si>
  <si>
    <t>Bessemer Venture Partners XII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</si>
  <si>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</si>
  <si>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</si>
  <si>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</si>
  <si>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</si>
  <si>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</si>
  <si>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</si>
  <si>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</si>
  <si>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</si>
  <si>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</si>
  <si>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</si>
  <si>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</si>
  <si>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</si>
  <si>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Thor Investment Trust 1</t>
  </si>
  <si>
    <t>Oak Hill Advisors - OCREDIT</t>
  </si>
  <si>
    <t>Greenfield Partners FloLIVE Co-Investment</t>
  </si>
  <si>
    <t>LCN European Fund IV SLP</t>
  </si>
  <si>
    <t>השכרה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</si>
  <si>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</si>
  <si>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</si>
  <si>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</si>
  <si>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</si>
  <si>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</si>
  <si>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</si>
  <si>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</si>
  <si>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</si>
  <si>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</si>
  <si>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</si>
  <si>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</si>
  <si>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</si>
  <si>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</si>
  <si>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</si>
  <si>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</si>
  <si>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</si>
  <si>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</si>
  <si>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הלוואות לעמיתים</t>
  </si>
  <si>
    <t>בנק דיסקונט לישראל בע"מ</t>
  </si>
  <si>
    <t>130018- 11- בנק דיסקונט</t>
  </si>
  <si>
    <t>מעלות S&amp;P</t>
  </si>
  <si>
    <t>20003- 11- בנק דיסקונט</t>
  </si>
  <si>
    <t>70002- 11- בנק דיסקונט</t>
  </si>
  <si>
    <t>20001- 11- בנק דיסקונט</t>
  </si>
  <si>
    <t>בנק הפועלים בע"מ</t>
  </si>
  <si>
    <t>100006- 12- בנק הפועלים</t>
  </si>
  <si>
    <t>20003- 12- בנק הפועלים</t>
  </si>
  <si>
    <t>70002- 12- בנק הפועלים</t>
  </si>
  <si>
    <t>80031- 12- בנק הפועלים</t>
  </si>
  <si>
    <t>20001- 12- בנק הפועלים</t>
  </si>
  <si>
    <t>בנק לאומי לישראל בע"מ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</si>
  <si>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</si>
  <si>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</si>
  <si>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</si>
  <si>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</si>
  <si>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</si>
  <si>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</si>
  <si>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</si>
  <si>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280028- 10- בנק לאומי</t>
  </si>
  <si>
    <t>200005- 10- בנק לאומי</t>
  </si>
  <si>
    <t>20001- 10- בנק לאומי</t>
  </si>
  <si>
    <t>בנק מזרחי טפחות בע"מ</t>
  </si>
  <si>
    <t>130018- 20- בנק מזרחי</t>
  </si>
  <si>
    <t>100006- 20- בנק מזרחי</t>
  </si>
  <si>
    <t>20003- 20- בנק מזרחי</t>
  </si>
  <si>
    <t>70002- 20- בנק מזרחי</t>
  </si>
  <si>
    <t>80031- 20- בנק מזרחי</t>
  </si>
  <si>
    <t>20001- 20- בנק מזרחי</t>
  </si>
  <si>
    <t>JP MORGAN</t>
  </si>
  <si>
    <t>20003- 85- JP MORGAN</t>
  </si>
  <si>
    <t>80031- 85- JP MORGAN</t>
  </si>
  <si>
    <t>20001- 85- JP MORGAN</t>
  </si>
  <si>
    <t>1111111111- 11- בנק דיסקונט</t>
  </si>
  <si>
    <t>1111111111- 12- בנק הפועלים</t>
  </si>
  <si>
    <t>1111111111- 10- בנק לאומי</t>
  </si>
  <si>
    <t>1111111111- 20- בנק מזרחי</t>
  </si>
  <si>
    <t>ל.ר.</t>
  </si>
  <si>
    <t>Dbrs</t>
  </si>
  <si>
    <t>Fitch</t>
  </si>
  <si>
    <t>WBD 4.279 03/15/32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</si>
  <si>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</si>
  <si>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</si>
  <si>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</si>
  <si>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</si>
  <si>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</si>
  <si>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</si>
  <si>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</si>
  <si>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</si>
  <si>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</si>
  <si>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</si>
  <si>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</si>
  <si>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</si>
  <si>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</si>
  <si>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</si>
  <si>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</si>
  <si>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</si>
  <si>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</si>
  <si>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</si>
  <si>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</si>
  <si>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</si>
  <si>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</si>
  <si>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</si>
  <si>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</si>
  <si>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</si>
  <si>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</si>
  <si>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</si>
  <si>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</si>
  <si>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</si>
  <si>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</si>
  <si>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</si>
  <si>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</si>
  <si>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</si>
  <si>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</si>
  <si>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</si>
  <si>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</si>
  <si>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</si>
  <si>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</si>
  <si>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</si>
  <si>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</si>
  <si>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</si>
  <si>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</si>
  <si>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</si>
  <si>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</si>
  <si>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</si>
  <si>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</si>
  <si>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</si>
  <si>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</si>
  <si>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</si>
  <si>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</si>
  <si>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</si>
  <si>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</si>
  <si>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</si>
  <si>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</si>
  <si>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</si>
  <si>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</si>
  <si>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</si>
  <si>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</si>
  <si>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</si>
  <si>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</si>
  <si>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</si>
  <si>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</si>
  <si>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</si>
  <si>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</si>
  <si>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</si>
  <si>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</si>
  <si>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</si>
  <si>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</si>
  <si>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</si>
  <si>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</si>
  <si>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</si>
  <si>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</si>
  <si>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</si>
  <si>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</si>
  <si>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</si>
  <si>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</si>
  <si>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</si>
  <si>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</si>
  <si>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</si>
  <si>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</si>
  <si>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</si>
  <si>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</si>
  <si>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</si>
  <si>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</si>
  <si>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</si>
  <si>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</si>
  <si>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</si>
  <si>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</si>
  <si>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</si>
  <si>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</si>
  <si>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</si>
  <si>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</si>
  <si>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</si>
  <si>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</si>
  <si>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</si>
  <si>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</si>
  <si>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</si>
  <si>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</si>
  <si>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</si>
  <si>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</si>
  <si>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</si>
  <si>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</si>
  <si>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</si>
  <si>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</si>
  <si>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</si>
  <si>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</si>
  <si>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</si>
  <si>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</si>
  <si>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</si>
  <si>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</si>
  <si>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</si>
  <si>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</si>
  <si>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</si>
  <si>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</si>
  <si>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</si>
  <si>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</si>
  <si>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</si>
  <si>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</si>
  <si>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</si>
  <si>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</si>
  <si>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</si>
  <si>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</si>
  <si>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</si>
  <si>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</si>
  <si>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</si>
  <si>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</si>
  <si>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</si>
  <si>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</si>
  <si>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</si>
  <si>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</si>
  <si>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</si>
  <si>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</si>
  <si>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</si>
  <si>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</si>
  <si>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</si>
  <si>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</si>
  <si>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</si>
  <si>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</si>
  <si>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</si>
  <si>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</si>
  <si>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</si>
  <si>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</si>
  <si>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</si>
  <si>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</si>
  <si>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</si>
  <si>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</si>
  <si>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</si>
  <si>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</si>
  <si>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</si>
  <si>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</si>
  <si>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</si>
  <si>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</si>
  <si>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</si>
  <si>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</si>
  <si>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</si>
  <si>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</si>
  <si>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</si>
  <si>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</si>
  <si>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</si>
  <si>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</si>
  <si>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</si>
  <si>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</si>
  <si>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</si>
  <si>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</si>
  <si>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</si>
  <si>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</si>
  <si>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</si>
  <si>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</si>
  <si>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</si>
  <si>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</si>
  <si>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</si>
  <si>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</si>
  <si>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</si>
  <si>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</si>
  <si>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</si>
  <si>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</si>
  <si>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</si>
  <si>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</si>
  <si>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</si>
  <si>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</si>
  <si>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</si>
  <si>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</si>
  <si>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</si>
  <si>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</si>
  <si>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</si>
  <si>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</si>
  <si>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</si>
  <si>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</si>
  <si>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</si>
  <si>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</si>
  <si>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</si>
  <si>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</si>
  <si>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</si>
  <si>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</si>
  <si>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</si>
  <si>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</si>
  <si>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</si>
  <si>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</si>
  <si>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</si>
  <si>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</si>
  <si>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</si>
  <si>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</si>
  <si>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</si>
  <si>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</si>
  <si>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</si>
  <si>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</si>
  <si>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</si>
  <si>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</si>
  <si>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</si>
  <si>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</si>
  <si>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</si>
  <si>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</si>
  <si>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</si>
  <si>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</si>
  <si>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</si>
  <si>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</si>
  <si>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</si>
  <si>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</si>
  <si>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</si>
  <si>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</si>
  <si>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</si>
  <si>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</si>
  <si>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</si>
  <si>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</si>
  <si>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</si>
  <si>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</si>
  <si>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</si>
  <si>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</si>
  <si>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</si>
  <si>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</si>
  <si>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</si>
  <si>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</si>
  <si>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</si>
  <si>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</si>
  <si>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</si>
  <si>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</si>
  <si>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</si>
  <si>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</si>
  <si>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</si>
  <si>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</si>
  <si>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</si>
  <si>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</si>
  <si>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</si>
  <si>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</si>
  <si>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</si>
  <si>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</si>
  <si>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</si>
  <si>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</si>
  <si>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</si>
  <si>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</si>
  <si>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</si>
  <si>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</si>
  <si>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</si>
  <si>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</si>
  <si>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</si>
  <si>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</si>
  <si>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</si>
  <si>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</si>
  <si>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</si>
  <si>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</si>
  <si>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</si>
  <si>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</si>
  <si>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</si>
  <si>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</si>
  <si>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</si>
  <si>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</si>
  <si>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</si>
  <si>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3.6223 04-12-23 (10) -377</t>
  </si>
  <si>
    <t>10001308</t>
  </si>
  <si>
    <t>+ILS/-USD 3.6225 04-12-23 (10) -335</t>
  </si>
  <si>
    <t>10001311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</si>
  <si>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</si>
  <si>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</si>
  <si>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</si>
  <si>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</si>
  <si>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</si>
  <si>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</si>
  <si>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</si>
  <si>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</si>
  <si>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</si>
  <si>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</si>
  <si>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</si>
  <si>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</si>
  <si>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3.6427 04-12-23 (10) -233</t>
  </si>
  <si>
    <t>10001319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</si>
  <si>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</si>
  <si>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</si>
  <si>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</si>
  <si>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</si>
  <si>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</si>
  <si>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</si>
  <si>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</si>
  <si>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</si>
  <si>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</si>
  <si>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</si>
  <si>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</si>
  <si>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</si>
  <si>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3.672 04-12-23 (10) -245</t>
  </si>
  <si>
    <t>10001328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</si>
  <si>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</si>
  <si>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</si>
  <si>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</si>
  <si>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</si>
  <si>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</si>
  <si>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</si>
  <si>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</si>
  <si>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</si>
  <si>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</si>
  <si>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</si>
  <si>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</si>
  <si>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</si>
  <si>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</si>
  <si>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</si>
  <si>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</si>
  <si>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</si>
  <si>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</si>
  <si>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</si>
  <si>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</si>
  <si>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</si>
  <si>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</si>
  <si>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</si>
  <si>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</si>
  <si>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</si>
  <si>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</si>
  <si>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</si>
  <si>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</si>
  <si>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</si>
  <si>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</si>
  <si>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</si>
  <si>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</si>
  <si>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</si>
  <si>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3.7595 04-12-23 (10) -180</t>
  </si>
  <si>
    <t>10001334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</si>
  <si>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</si>
  <si>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</si>
  <si>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</si>
  <si>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</si>
  <si>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</si>
  <si>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</si>
  <si>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</si>
  <si>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</si>
  <si>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</si>
  <si>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</si>
  <si>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</si>
  <si>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</si>
  <si>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</si>
  <si>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</si>
  <si>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</si>
  <si>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</si>
  <si>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</si>
  <si>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</si>
  <si>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</si>
  <si>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</si>
  <si>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</si>
  <si>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</si>
  <si>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</si>
  <si>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</si>
  <si>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</si>
  <si>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</si>
  <si>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</si>
  <si>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</si>
  <si>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</si>
  <si>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</si>
  <si>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</si>
  <si>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</si>
  <si>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</si>
  <si>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</si>
  <si>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04-12-23 (10) -180</t>
  </si>
  <si>
    <t>10001333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</si>
  <si>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</si>
  <si>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</si>
  <si>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</si>
  <si>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</si>
  <si>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</si>
  <si>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</si>
  <si>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</si>
  <si>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</si>
  <si>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</si>
  <si>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</si>
  <si>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</si>
  <si>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</si>
  <si>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</si>
  <si>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</si>
  <si>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</si>
  <si>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</si>
  <si>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</si>
  <si>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</si>
  <si>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</si>
  <si>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</si>
  <si>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</si>
  <si>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</si>
  <si>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</si>
  <si>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</si>
  <si>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</si>
  <si>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</si>
  <si>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</si>
  <si>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</si>
  <si>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</si>
  <si>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</si>
  <si>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</si>
  <si>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</si>
  <si>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</si>
  <si>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</si>
  <si>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</si>
  <si>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</si>
  <si>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</si>
  <si>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</si>
  <si>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</si>
  <si>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</si>
  <si>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</si>
  <si>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</si>
  <si>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</si>
  <si>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</si>
  <si>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</si>
  <si>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</si>
  <si>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</si>
  <si>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</si>
  <si>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</si>
  <si>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</si>
  <si>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</si>
  <si>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</si>
  <si>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</si>
  <si>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</si>
  <si>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</si>
  <si>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</si>
  <si>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</si>
  <si>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</si>
  <si>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</si>
  <si>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</si>
  <si>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</si>
  <si>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</si>
  <si>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</si>
  <si>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</si>
  <si>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</si>
  <si>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</si>
  <si>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</si>
  <si>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</si>
  <si>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</si>
  <si>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</si>
  <si>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</si>
  <si>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</si>
  <si>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</si>
  <si>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</si>
  <si>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</si>
  <si>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</si>
  <si>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</si>
  <si>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</si>
  <si>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</si>
  <si>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</si>
  <si>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</si>
  <si>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</si>
  <si>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</si>
  <si>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</si>
  <si>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</si>
  <si>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</si>
  <si>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</si>
  <si>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</si>
  <si>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</si>
  <si>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</si>
  <si>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</si>
  <si>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</si>
  <si>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</si>
  <si>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</si>
  <si>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</si>
  <si>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</si>
  <si>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</si>
  <si>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</si>
  <si>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</si>
  <si>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</si>
  <si>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</si>
  <si>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</si>
  <si>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</si>
  <si>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3.6024 04-12-23 (10) -361</t>
  </si>
  <si>
    <t>10001309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</si>
  <si>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</si>
  <si>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</si>
  <si>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</si>
  <si>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</si>
  <si>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</si>
  <si>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</si>
  <si>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</si>
  <si>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</si>
  <si>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3.6728 04-12-23 (10) -182</t>
  </si>
  <si>
    <t>10001329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</si>
  <si>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</si>
  <si>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</si>
  <si>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</si>
  <si>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</si>
  <si>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</si>
  <si>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</si>
  <si>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</si>
  <si>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</si>
  <si>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</si>
  <si>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</si>
  <si>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</si>
  <si>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</si>
  <si>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</si>
  <si>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</si>
  <si>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</si>
  <si>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</si>
  <si>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</si>
  <si>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</si>
  <si>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3.8367 04-12-23 (10) -113</t>
  </si>
  <si>
    <t>10001339</t>
  </si>
  <si>
    <t>+USD/-ILS 3.8422 25-10-23 (20) -63</t>
  </si>
  <si>
    <t>10000126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</si>
  <si>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</si>
  <si>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</si>
  <si>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</si>
  <si>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</si>
  <si>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</si>
  <si>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</si>
  <si>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</si>
  <si>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</si>
  <si>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</si>
  <si>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</si>
  <si>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</si>
  <si>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</si>
  <si>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</si>
  <si>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1.0539 02-10-23 (10) +0</t>
  </si>
  <si>
    <t>10001340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</si>
  <si>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</si>
  <si>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</si>
  <si>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</si>
  <si>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</si>
  <si>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</si>
  <si>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</si>
  <si>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</si>
  <si>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</si>
  <si>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</si>
  <si>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</si>
  <si>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</si>
  <si>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</si>
  <si>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</si>
  <si>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</si>
  <si>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</si>
  <si>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</si>
  <si>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</si>
  <si>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</si>
  <si>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</si>
  <si>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</si>
  <si>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</si>
  <si>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</si>
  <si>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</si>
  <si>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</si>
  <si>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</si>
  <si>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</si>
  <si>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</si>
  <si>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</si>
  <si>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</si>
  <si>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</si>
  <si>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</si>
  <si>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</si>
  <si>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0.68695 16-01-24 (10) +34.5</t>
  </si>
  <si>
    <t>10001324</t>
  </si>
  <si>
    <t>10000015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</si>
  <si>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</si>
  <si>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</si>
  <si>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</si>
  <si>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</si>
  <si>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</si>
  <si>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</si>
  <si>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1.06305 13-02-24 (10) +70.5</t>
  </si>
  <si>
    <t>10001337</t>
  </si>
  <si>
    <t>+USD/-EUR 1.06675 04-03-24 (10) +79.5</t>
  </si>
  <si>
    <t>10004122</t>
  </si>
  <si>
    <t>+USD/-EUR 1.067 04-03-24 (12) +79</t>
  </si>
  <si>
    <t>10004113</t>
  </si>
  <si>
    <t>+USD/-EUR 1.07355 13-02-24 (10) +72.5</t>
  </si>
  <si>
    <t>10001335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</si>
  <si>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</si>
  <si>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</si>
  <si>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</si>
  <si>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</si>
  <si>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</si>
  <si>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</si>
  <si>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</si>
  <si>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</si>
  <si>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</si>
  <si>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</si>
  <si>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</si>
  <si>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</si>
  <si>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</si>
  <si>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</si>
  <si>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</si>
  <si>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</si>
  <si>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</si>
  <si>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</si>
  <si>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</si>
  <si>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</si>
  <si>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</si>
  <si>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</si>
  <si>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</si>
  <si>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</si>
  <si>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</si>
  <si>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</si>
  <si>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</si>
  <si>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</si>
  <si>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</si>
  <si>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1.1099 13-02-24 (10) +109</t>
  </si>
  <si>
    <t>10001331</t>
  </si>
  <si>
    <t>+USD/-EUR 1.11079 10-01-24 (10) +112.9</t>
  </si>
  <si>
    <t>10000979</t>
  </si>
  <si>
    <t>10000253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</si>
  <si>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</si>
  <si>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</si>
  <si>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</si>
  <si>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</si>
  <si>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</si>
  <si>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</si>
  <si>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</si>
  <si>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</si>
  <si>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</si>
  <si>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</si>
  <si>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</si>
  <si>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</si>
  <si>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</si>
  <si>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</si>
  <si>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</si>
  <si>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</si>
  <si>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</si>
  <si>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</si>
  <si>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</si>
  <si>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</si>
  <si>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</si>
  <si>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</si>
  <si>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</si>
  <si>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</si>
  <si>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</si>
  <si>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</si>
  <si>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</si>
  <si>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</si>
  <si>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</si>
  <si>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</si>
  <si>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</si>
  <si>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</si>
  <si>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</si>
  <si>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</si>
  <si>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10001321</t>
  </si>
  <si>
    <t>+USD/-GBP 1.27077 11-01-24 (12) -13.3</t>
  </si>
  <si>
    <t>10003886</t>
  </si>
  <si>
    <t>+USD/-GBP 1.2711 11-01-24 (11) -13</t>
  </si>
  <si>
    <t>10003884</t>
  </si>
  <si>
    <t>+USD/-JPY 135.623 16-01-24 (10) -393.5</t>
  </si>
  <si>
    <t>10001326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</si>
  <si>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</si>
  <si>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</si>
  <si>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</si>
  <si>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</si>
  <si>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</si>
  <si>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</si>
  <si>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</si>
  <si>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</si>
  <si>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</si>
  <si>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</si>
  <si>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</si>
  <si>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</si>
  <si>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</si>
  <si>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</si>
  <si>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</si>
  <si>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</si>
  <si>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</si>
  <si>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</si>
  <si>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</si>
  <si>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</si>
  <si>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</si>
  <si>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</si>
  <si>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</si>
  <si>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</si>
  <si>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</si>
  <si>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US4642872422</t>
  </si>
  <si>
    <t>* בעל ענין/צד קשור</t>
  </si>
  <si>
    <t>** בהתאם לשיטה שיושמה בדוח הכספי</t>
  </si>
  <si>
    <t>₪ / סה"כ מט"ח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</si>
  <si>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</si>
  <si>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</si>
  <si>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</si>
  <si>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</si>
  <si>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</si>
  <si>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</si>
  <si>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</si>
  <si>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</si>
  <si>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</si>
  <si>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</si>
  <si>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</si>
  <si>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</si>
  <si>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</si>
  <si>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</si>
  <si>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</si>
  <si>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</si>
  <si>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</si>
  <si>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</si>
  <si>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</si>
  <si>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</si>
  <si>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</si>
  <si>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</si>
  <si>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</si>
  <si>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</si>
  <si>
    <t>גורם 02</t>
  </si>
  <si>
    <t>גורם 01</t>
  </si>
  <si>
    <t>גורם 80</t>
  </si>
  <si>
    <t>גורם 17</t>
  </si>
  <si>
    <t>גורם 29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</si>
  <si>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</si>
  <si>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</si>
  <si>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</si>
  <si>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</si>
  <si>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</si>
  <si>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</si>
  <si>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</si>
  <si>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</si>
  <si>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</si>
  <si>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</si>
  <si>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</si>
  <si>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64</t>
  </si>
  <si>
    <t>גורם 69</t>
  </si>
  <si>
    <t>*גורם 159</t>
  </si>
  <si>
    <t>גורם 103</t>
  </si>
  <si>
    <t>גורם 129</t>
  </si>
  <si>
    <t>גורם 130</t>
  </si>
  <si>
    <t>גורם 152</t>
  </si>
  <si>
    <t>גורם 158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</si>
  <si>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</si>
  <si>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</si>
  <si>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</si>
  <si>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</si>
  <si>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</si>
  <si>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</si>
  <si>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</si>
  <si>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</si>
  <si>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</si>
  <si>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</si>
  <si>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</si>
  <si>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</si>
  <si>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89</t>
  </si>
  <si>
    <t>*גורם 70</t>
  </si>
  <si>
    <t>גורם 117</t>
  </si>
  <si>
    <t>גורם 120</t>
  </si>
  <si>
    <t>גורם 135</t>
  </si>
  <si>
    <t>גורם 97</t>
  </si>
  <si>
    <t>גורם 178</t>
  </si>
  <si>
    <t>גורם 131</t>
  </si>
  <si>
    <t>גורם 102</t>
  </si>
  <si>
    <t>גורם 100</t>
  </si>
  <si>
    <t>גורם 107</t>
  </si>
  <si>
    <t>גורם 110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</si>
  <si>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</si>
  <si>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</si>
  <si>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</si>
  <si>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</si>
  <si>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</si>
  <si>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</si>
  <si>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</si>
  <si>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</si>
  <si>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157</t>
  </si>
  <si>
    <t>גורם 160</t>
  </si>
  <si>
    <t>גורם 186</t>
  </si>
  <si>
    <t>*גורם 115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</si>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</sst>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77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43" fontId="0" fillId="0" borderId="0" xfId="11" applyFont="1"/>
    <xf numFmtId="0" fontId="0" fillId="0" borderId="0" xfId="0" applyAlignment="1">
      <alignment horizontal="right" indent="3"/>
    </xf>
    <xf numFmtId="166" fontId="0" fillId="0" borderId="0" xfId="0" applyNumberFormat="1"/>
    <xf numFmtId="49" fontId="0" fillId="0" borderId="0" xfId="0" applyNumberFormat="1"/>
    <xf numFmtId="4" fontId="0" fillId="0" borderId="0" xfId="0" applyNumberFormat="1"/>
    <xf numFmtId="10" fontId="20" fillId="0" borderId="0" xfId="0" applyNumberFormat="1" applyFont="1" applyAlignment="1">
      <alignment horizontal="right"/>
    </xf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0" fillId="0" borderId="0" xfId="0" applyAlignment="1">
      <alignment horizontal="right" readingOrder="2"/>
    </xf>
    <xf numFmtId="0" fontId="1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0" fillId="0" borderId="0" xfId="0" applyNumberForma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10.7109375" style="1" bestFit="1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2535</v>
      </c>
    </row>
    <row r="3" spans="1:36">
      <c r="B3" s="2" t="s">
        <v>2</v>
      </c>
      <c r="C3" s="26" t="s">
        <v>2536</v>
      </c>
    </row>
    <row r="4" spans="1:36">
      <c r="B4" s="2" t="s">
        <v>3</v>
      </c>
      <c r="C4" s="83" t="s">
        <v>196</v>
      </c>
    </row>
    <row r="6" spans="1:36" ht="26.25" customHeight="1">
      <c r="B6" s="105" t="s">
        <v>4</v>
      </c>
      <c r="C6" s="106"/>
      <c r="D6" s="107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65470.800017319001</v>
      </c>
      <c r="D11" s="104">
        <f>C11/$C$42</f>
        <v>0.13727145044612796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46744.521750681444</v>
      </c>
      <c r="D13" s="78">
        <f t="shared" ref="D13:D22" si="0">C13/$C$42</f>
        <v>9.8008399155489326E-2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74731.548054982763</v>
      </c>
      <c r="D15" s="78">
        <f t="shared" si="0"/>
        <v>0.15668829452027944</v>
      </c>
    </row>
    <row r="16" spans="1:36">
      <c r="A16" s="10" t="s">
        <v>13</v>
      </c>
      <c r="B16" s="70" t="s">
        <v>19</v>
      </c>
      <c r="C16" s="77">
        <v>75609.911347141257</v>
      </c>
      <c r="D16" s="78">
        <f t="shared" si="0"/>
        <v>0.15852994305827403</v>
      </c>
    </row>
    <row r="17" spans="1:4">
      <c r="A17" s="10" t="s">
        <v>13</v>
      </c>
      <c r="B17" s="70" t="s">
        <v>194</v>
      </c>
      <c r="C17" s="77">
        <v>65120.64506785485</v>
      </c>
      <c r="D17" s="78">
        <f t="shared" si="0"/>
        <v>0.13653728685287539</v>
      </c>
    </row>
    <row r="18" spans="1:4">
      <c r="A18" s="10" t="s">
        <v>13</v>
      </c>
      <c r="B18" s="70" t="s">
        <v>20</v>
      </c>
      <c r="C18" s="77">
        <v>6344.9990944030742</v>
      </c>
      <c r="D18" s="78">
        <f t="shared" si="0"/>
        <v>1.3303445635881582E-2</v>
      </c>
    </row>
    <row r="19" spans="1:4">
      <c r="A19" s="10" t="s">
        <v>13</v>
      </c>
      <c r="B19" s="70" t="s">
        <v>21</v>
      </c>
      <c r="C19" s="77">
        <v>3.6848157361</v>
      </c>
      <c r="D19" s="78">
        <f t="shared" si="0"/>
        <v>7.7258869692650617E-6</v>
      </c>
    </row>
    <row r="20" spans="1:4">
      <c r="A20" s="10" t="s">
        <v>13</v>
      </c>
      <c r="B20" s="70" t="s">
        <v>22</v>
      </c>
      <c r="C20" s="77">
        <v>271.97921339999999</v>
      </c>
      <c r="D20" s="78">
        <f t="shared" si="0"/>
        <v>5.702539315960509E-4</v>
      </c>
    </row>
    <row r="21" spans="1:4">
      <c r="A21" s="10" t="s">
        <v>13</v>
      </c>
      <c r="B21" s="70" t="s">
        <v>23</v>
      </c>
      <c r="C21" s="77">
        <v>-1970.4644637225263</v>
      </c>
      <c r="D21" s="78">
        <f t="shared" si="0"/>
        <v>-4.1314374486975947E-3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611.23813175099997</v>
      </c>
      <c r="D25" s="78">
        <f t="shared" si="1"/>
        <v>1.2815720121221318E-3</v>
      </c>
    </row>
    <row r="26" spans="1:4">
      <c r="A26" s="10" t="s">
        <v>13</v>
      </c>
      <c r="B26" s="70" t="s">
        <v>18</v>
      </c>
      <c r="C26" s="77">
        <f>'לא סחיר - אג"ח קונצרני'!P11</f>
        <v>5138.731455607508</v>
      </c>
      <c r="D26" s="78">
        <f t="shared" si="1"/>
        <v>1.0774285943928975E-2</v>
      </c>
    </row>
    <row r="27" spans="1:4">
      <c r="A27" s="10" t="s">
        <v>13</v>
      </c>
      <c r="B27" s="70" t="s">
        <v>28</v>
      </c>
      <c r="C27" s="77">
        <v>7712.0819234819392</v>
      </c>
      <c r="D27" s="78">
        <f t="shared" si="1"/>
        <v>1.616978364882796E-2</v>
      </c>
    </row>
    <row r="28" spans="1:4">
      <c r="A28" s="10" t="s">
        <v>13</v>
      </c>
      <c r="B28" s="70" t="s">
        <v>29</v>
      </c>
      <c r="C28" s="77">
        <v>55313.798635736515</v>
      </c>
      <c r="D28" s="78">
        <f t="shared" si="1"/>
        <v>0.11597544808378736</v>
      </c>
    </row>
    <row r="29" spans="1:4">
      <c r="A29" s="10" t="s">
        <v>13</v>
      </c>
      <c r="B29" s="70" t="s">
        <v>30</v>
      </c>
      <c r="C29" s="77">
        <v>0.23589796928000001</v>
      </c>
      <c r="D29" s="78">
        <f t="shared" si="1"/>
        <v>4.9460303512093491E-7</v>
      </c>
    </row>
    <row r="30" spans="1:4">
      <c r="A30" s="10" t="s">
        <v>13</v>
      </c>
      <c r="B30" s="70" t="s">
        <v>31</v>
      </c>
      <c r="C30" s="77">
        <v>-5.4090351840000004</v>
      </c>
      <c r="D30" s="78">
        <f t="shared" si="1"/>
        <v>-1.1341026916203916E-5</v>
      </c>
    </row>
    <row r="31" spans="1:4">
      <c r="A31" s="10" t="s">
        <v>13</v>
      </c>
      <c r="B31" s="70" t="s">
        <v>32</v>
      </c>
      <c r="C31" s="77">
        <v>-3812.4033816205661</v>
      </c>
      <c r="D31" s="78">
        <f t="shared" si="1"/>
        <v>-7.9933976939695322E-3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6">
      <c r="A33" s="10" t="s">
        <v>13</v>
      </c>
      <c r="B33" s="69" t="s">
        <v>34</v>
      </c>
      <c r="C33" s="77">
        <v>65204.164737084742</v>
      </c>
      <c r="D33" s="78">
        <f t="shared" si="1"/>
        <v>0.13671240104321575</v>
      </c>
    </row>
    <row r="34" spans="1:6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6">
      <c r="A35" s="10" t="s">
        <v>13</v>
      </c>
      <c r="B35" s="69" t="s">
        <v>36</v>
      </c>
      <c r="C35" s="77">
        <v>5785.0767599999999</v>
      </c>
      <c r="D35" s="78">
        <f t="shared" si="1"/>
        <v>1.2129466534352967E-2</v>
      </c>
    </row>
    <row r="36" spans="1:6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6">
      <c r="A37" s="10" t="s">
        <v>13</v>
      </c>
      <c r="B37" s="69" t="s">
        <v>38</v>
      </c>
      <c r="C37" s="77">
        <v>8668.8989930719999</v>
      </c>
      <c r="D37" s="78">
        <f t="shared" si="1"/>
        <v>1.8175924812820106E-2</v>
      </c>
    </row>
    <row r="38" spans="1:6">
      <c r="A38" s="10"/>
      <c r="B38" s="71" t="s">
        <v>39</v>
      </c>
      <c r="C38" s="60"/>
      <c r="D38" s="60"/>
    </row>
    <row r="39" spans="1:6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6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6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6">
      <c r="B42" s="72" t="s">
        <v>43</v>
      </c>
      <c r="C42" s="77">
        <f>SUM(C11:C41)</f>
        <v>476944.03901569435</v>
      </c>
      <c r="D42" s="78">
        <f t="shared" si="2"/>
        <v>1</v>
      </c>
      <c r="F42" s="121"/>
    </row>
    <row r="43" spans="1:6">
      <c r="A43" s="10" t="s">
        <v>13</v>
      </c>
      <c r="B43" s="73" t="s">
        <v>44</v>
      </c>
      <c r="C43" s="77">
        <f>'יתרת התחייבות להשקעה'!C11</f>
        <v>45942.10861101927</v>
      </c>
      <c r="D43" s="78">
        <f>C43/$C$42</f>
        <v>9.6325993938059254E-2</v>
      </c>
    </row>
    <row r="44" spans="1:6">
      <c r="B44" s="11" t="s">
        <v>197</v>
      </c>
    </row>
    <row r="45" spans="1:6">
      <c r="C45" s="13" t="s">
        <v>45</v>
      </c>
      <c r="D45" s="14" t="s">
        <v>46</v>
      </c>
    </row>
    <row r="46" spans="1:6">
      <c r="C46" s="13" t="s">
        <v>9</v>
      </c>
      <c r="D46" s="13" t="s">
        <v>10</v>
      </c>
    </row>
    <row r="47" spans="1:6">
      <c r="C47" t="s">
        <v>110</v>
      </c>
      <c r="D47" s="84">
        <v>4.0575000000000001</v>
      </c>
    </row>
    <row r="48" spans="1:6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201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199</v>
      </c>
      <c r="D52" s="84">
        <v>2.5780000000000001E-2</v>
      </c>
    </row>
    <row r="53" spans="3:4">
      <c r="C53" t="s">
        <v>202</v>
      </c>
      <c r="D53" s="84">
        <v>0.35849999999999999</v>
      </c>
    </row>
    <row r="54" spans="3:4">
      <c r="C54" t="s">
        <v>200</v>
      </c>
      <c r="D54" s="84">
        <v>0.34960000000000002</v>
      </c>
    </row>
    <row r="55" spans="3:4">
      <c r="C55" t="s">
        <v>113</v>
      </c>
      <c r="D55" s="84">
        <v>4.7003000000000004</v>
      </c>
    </row>
    <row r="56" spans="3:4">
      <c r="C56" t="s">
        <v>198</v>
      </c>
      <c r="D56" s="84">
        <v>4.1904000000000003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25514A3D-AD69-444D-B7A5-2D2FB038B94C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2535</v>
      </c>
    </row>
    <row r="3" spans="2:61" s="1" customFormat="1">
      <c r="B3" s="2" t="s">
        <v>2</v>
      </c>
      <c r="C3" s="26" t="s">
        <v>2536</v>
      </c>
    </row>
    <row r="4" spans="2:61" s="1" customFormat="1">
      <c r="B4" s="2" t="s">
        <v>3</v>
      </c>
      <c r="C4" s="83" t="s">
        <v>196</v>
      </c>
    </row>
    <row r="6" spans="2:61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61" ht="26.25" customHeight="1">
      <c r="B7" s="118" t="s">
        <v>98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53.85</v>
      </c>
      <c r="H11" s="7"/>
      <c r="I11" s="75">
        <v>271.97921339999999</v>
      </c>
      <c r="J11" s="25"/>
      <c r="K11" s="76">
        <v>1</v>
      </c>
      <c r="L11" s="76">
        <v>5.9999999999999995E-4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166.52969999999999</v>
      </c>
      <c r="K12" s="80">
        <v>0.61229999999999996</v>
      </c>
      <c r="L12" s="80">
        <v>2.9999999999999997E-4</v>
      </c>
    </row>
    <row r="13" spans="2:61">
      <c r="B13" s="79" t="s">
        <v>1941</v>
      </c>
      <c r="C13" s="16"/>
      <c r="D13" s="16"/>
      <c r="E13" s="16"/>
      <c r="G13" s="81">
        <v>0</v>
      </c>
      <c r="I13" s="81">
        <v>166.52969999999999</v>
      </c>
      <c r="K13" s="80">
        <v>0.61229999999999996</v>
      </c>
      <c r="L13" s="80">
        <v>2.9999999999999997E-4</v>
      </c>
    </row>
    <row r="14" spans="2:61">
      <c r="B14" t="s">
        <v>1942</v>
      </c>
      <c r="C14" t="s">
        <v>1943</v>
      </c>
      <c r="D14" t="s">
        <v>100</v>
      </c>
      <c r="E14" t="s">
        <v>123</v>
      </c>
      <c r="F14" t="s">
        <v>102</v>
      </c>
      <c r="G14" s="77">
        <v>3.65</v>
      </c>
      <c r="H14" s="77">
        <v>3763400</v>
      </c>
      <c r="I14" s="77">
        <v>137.36410000000001</v>
      </c>
      <c r="J14" s="78">
        <v>0</v>
      </c>
      <c r="K14" s="78">
        <v>0.50509999999999999</v>
      </c>
      <c r="L14" s="78">
        <v>2.9999999999999997E-4</v>
      </c>
    </row>
    <row r="15" spans="2:61">
      <c r="B15" t="s">
        <v>1944</v>
      </c>
      <c r="C15" t="s">
        <v>1945</v>
      </c>
      <c r="D15" t="s">
        <v>100</v>
      </c>
      <c r="E15" t="s">
        <v>123</v>
      </c>
      <c r="F15" t="s">
        <v>102</v>
      </c>
      <c r="G15" s="77">
        <v>-3.65</v>
      </c>
      <c r="H15" s="77">
        <v>305600</v>
      </c>
      <c r="I15" s="77">
        <v>-11.154400000000001</v>
      </c>
      <c r="J15" s="78">
        <v>0</v>
      </c>
      <c r="K15" s="78">
        <v>-4.1000000000000002E-2</v>
      </c>
      <c r="L15" s="78">
        <v>0</v>
      </c>
    </row>
    <row r="16" spans="2:61">
      <c r="B16" t="s">
        <v>1946</v>
      </c>
      <c r="C16" t="s">
        <v>1947</v>
      </c>
      <c r="D16" t="s">
        <v>100</v>
      </c>
      <c r="E16" t="s">
        <v>123</v>
      </c>
      <c r="F16" t="s">
        <v>102</v>
      </c>
      <c r="G16" s="77">
        <v>33.6</v>
      </c>
      <c r="H16" s="77">
        <v>120100</v>
      </c>
      <c r="I16" s="77">
        <v>40.3536</v>
      </c>
      <c r="J16" s="78">
        <v>0</v>
      </c>
      <c r="K16" s="78">
        <v>0.1484</v>
      </c>
      <c r="L16" s="78">
        <v>1E-4</v>
      </c>
    </row>
    <row r="17" spans="2:12">
      <c r="B17" t="s">
        <v>1948</v>
      </c>
      <c r="C17" t="s">
        <v>1949</v>
      </c>
      <c r="D17" t="s">
        <v>100</v>
      </c>
      <c r="E17" t="s">
        <v>123</v>
      </c>
      <c r="F17" t="s">
        <v>102</v>
      </c>
      <c r="G17" s="77">
        <v>-33.6</v>
      </c>
      <c r="H17" s="77">
        <v>100</v>
      </c>
      <c r="I17" s="77">
        <v>-3.3599999999999998E-2</v>
      </c>
      <c r="J17" s="78">
        <v>0</v>
      </c>
      <c r="K17" s="78">
        <v>-1E-4</v>
      </c>
      <c r="L17" s="78">
        <v>0</v>
      </c>
    </row>
    <row r="18" spans="2:12">
      <c r="B18" s="79" t="s">
        <v>1950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1951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883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216</v>
      </c>
      <c r="C24" s="16"/>
      <c r="D24" s="16"/>
      <c r="E24" s="16"/>
      <c r="G24" s="81">
        <v>53.85</v>
      </c>
      <c r="I24" s="81">
        <v>105.4495134</v>
      </c>
      <c r="K24" s="80">
        <v>0.38769999999999999</v>
      </c>
      <c r="L24" s="80">
        <v>2.0000000000000001E-4</v>
      </c>
    </row>
    <row r="25" spans="2:12">
      <c r="B25" s="79" t="s">
        <v>1941</v>
      </c>
      <c r="C25" s="16"/>
      <c r="D25" s="16"/>
      <c r="E25" s="16"/>
      <c r="G25" s="81">
        <v>53.85</v>
      </c>
      <c r="I25" s="81">
        <v>105.4495134</v>
      </c>
      <c r="K25" s="80">
        <v>0.38769999999999999</v>
      </c>
      <c r="L25" s="80">
        <v>2.0000000000000001E-4</v>
      </c>
    </row>
    <row r="26" spans="2:12">
      <c r="B26" t="s">
        <v>1952</v>
      </c>
      <c r="C26" t="s">
        <v>1953</v>
      </c>
      <c r="D26" t="s">
        <v>123</v>
      </c>
      <c r="E26" t="s">
        <v>123</v>
      </c>
      <c r="F26" t="s">
        <v>106</v>
      </c>
      <c r="G26" s="77">
        <v>-2.5499999999999998</v>
      </c>
      <c r="H26" s="77">
        <v>461200</v>
      </c>
      <c r="I26" s="77">
        <v>-45.266549400000002</v>
      </c>
      <c r="J26" s="78">
        <v>0</v>
      </c>
      <c r="K26" s="78">
        <v>-0.16639999999999999</v>
      </c>
      <c r="L26" s="78">
        <v>-1E-4</v>
      </c>
    </row>
    <row r="27" spans="2:12">
      <c r="B27" t="s">
        <v>1954</v>
      </c>
      <c r="C27" t="s">
        <v>1955</v>
      </c>
      <c r="D27" t="s">
        <v>123</v>
      </c>
      <c r="E27" t="s">
        <v>123</v>
      </c>
      <c r="F27" t="s">
        <v>106</v>
      </c>
      <c r="G27" s="77">
        <v>2.5499999999999998</v>
      </c>
      <c r="H27" s="77">
        <v>1503900</v>
      </c>
      <c r="I27" s="77">
        <v>147.60703305000001</v>
      </c>
      <c r="J27" s="78">
        <v>0</v>
      </c>
      <c r="K27" s="78">
        <v>0.54269999999999996</v>
      </c>
      <c r="L27" s="78">
        <v>2.9999999999999997E-4</v>
      </c>
    </row>
    <row r="28" spans="2:12">
      <c r="B28" t="s">
        <v>1956</v>
      </c>
      <c r="C28" t="s">
        <v>1957</v>
      </c>
      <c r="D28" t="s">
        <v>123</v>
      </c>
      <c r="E28" t="s">
        <v>123</v>
      </c>
      <c r="F28" t="s">
        <v>106</v>
      </c>
      <c r="G28" s="77">
        <v>53.85</v>
      </c>
      <c r="H28" s="77">
        <v>1500</v>
      </c>
      <c r="I28" s="77">
        <v>3.1090297499999999</v>
      </c>
      <c r="J28" s="78">
        <v>0</v>
      </c>
      <c r="K28" s="78">
        <v>1.14E-2</v>
      </c>
      <c r="L28" s="78">
        <v>0</v>
      </c>
    </row>
    <row r="29" spans="2:12">
      <c r="B29" s="79" t="s">
        <v>1958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1951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1959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F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883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F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218</v>
      </c>
      <c r="C37" s="16"/>
      <c r="D37" s="16"/>
      <c r="E37" s="16"/>
    </row>
    <row r="38" spans="2:12">
      <c r="B38" t="s">
        <v>306</v>
      </c>
      <c r="C38" s="16"/>
      <c r="D38" s="16"/>
      <c r="E38" s="16"/>
    </row>
    <row r="39" spans="2:12">
      <c r="B39" t="s">
        <v>307</v>
      </c>
      <c r="C39" s="16"/>
      <c r="D39" s="16"/>
      <c r="E39" s="16"/>
    </row>
    <row r="40" spans="2:12">
      <c r="B40" t="s">
        <v>308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H22" sqref="H2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2535</v>
      </c>
    </row>
    <row r="3" spans="1:60" s="1" customFormat="1">
      <c r="B3" s="2" t="s">
        <v>2</v>
      </c>
      <c r="C3" s="26" t="s">
        <v>2536</v>
      </c>
    </row>
    <row r="4" spans="1:60" s="1" customFormat="1">
      <c r="B4" s="2" t="s">
        <v>3</v>
      </c>
      <c r="C4" s="83" t="s">
        <v>196</v>
      </c>
    </row>
    <row r="6" spans="1:60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20"/>
      <c r="BD6" s="16" t="s">
        <v>100</v>
      </c>
      <c r="BF6" s="16" t="s">
        <v>101</v>
      </c>
      <c r="BH6" s="19" t="s">
        <v>102</v>
      </c>
    </row>
    <row r="7" spans="1:60" ht="26.25" customHeight="1">
      <c r="B7" s="118" t="s">
        <v>103</v>
      </c>
      <c r="C7" s="119"/>
      <c r="D7" s="119"/>
      <c r="E7" s="119"/>
      <c r="F7" s="119"/>
      <c r="G7" s="119"/>
      <c r="H7" s="119"/>
      <c r="I7" s="119"/>
      <c r="J7" s="119"/>
      <c r="K7" s="12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79.680000000000007</v>
      </c>
      <c r="H11" s="25"/>
      <c r="I11" s="75">
        <v>-1970.4644637225263</v>
      </c>
      <c r="J11" s="76">
        <v>1</v>
      </c>
      <c r="K11" s="76">
        <v>-4.1000000000000003E-3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79.680000000000007</v>
      </c>
      <c r="H14" s="19"/>
      <c r="I14" s="81">
        <v>-1970.4644637225263</v>
      </c>
      <c r="J14" s="80">
        <v>1</v>
      </c>
      <c r="K14" s="80">
        <v>-4.1000000000000003E-3</v>
      </c>
      <c r="BF14" s="16" t="s">
        <v>126</v>
      </c>
    </row>
    <row r="15" spans="1:60">
      <c r="B15" t="s">
        <v>1960</v>
      </c>
      <c r="C15" t="s">
        <v>1961</v>
      </c>
      <c r="D15" t="s">
        <v>123</v>
      </c>
      <c r="E15" t="s">
        <v>123</v>
      </c>
      <c r="F15" t="s">
        <v>106</v>
      </c>
      <c r="G15" s="77">
        <v>10.89</v>
      </c>
      <c r="H15" s="77">
        <v>955.5</v>
      </c>
      <c r="I15" s="77">
        <v>-69.755077934189998</v>
      </c>
      <c r="J15" s="78">
        <v>3.5400000000000001E-2</v>
      </c>
      <c r="K15" s="78">
        <v>-1E-4</v>
      </c>
      <c r="BF15" s="16" t="s">
        <v>127</v>
      </c>
    </row>
    <row r="16" spans="1:60">
      <c r="B16" t="s">
        <v>1962</v>
      </c>
      <c r="C16" t="s">
        <v>1963</v>
      </c>
      <c r="D16" t="s">
        <v>123</v>
      </c>
      <c r="E16" t="s">
        <v>123</v>
      </c>
      <c r="F16" t="s">
        <v>106</v>
      </c>
      <c r="G16" s="77">
        <v>2.6</v>
      </c>
      <c r="H16" s="77">
        <v>14859.75</v>
      </c>
      <c r="I16" s="77">
        <v>-127.68591831044399</v>
      </c>
      <c r="J16" s="78">
        <v>6.4799999999999996E-2</v>
      </c>
      <c r="K16" s="78">
        <v>-2.9999999999999997E-4</v>
      </c>
      <c r="BF16" s="16" t="s">
        <v>128</v>
      </c>
    </row>
    <row r="17" spans="2:58">
      <c r="B17" t="s">
        <v>1964</v>
      </c>
      <c r="C17" t="s">
        <v>1965</v>
      </c>
      <c r="D17" t="s">
        <v>123</v>
      </c>
      <c r="E17" t="s">
        <v>123</v>
      </c>
      <c r="F17" t="s">
        <v>106</v>
      </c>
      <c r="G17" s="77">
        <v>50.58</v>
      </c>
      <c r="H17" s="77">
        <v>4337.5</v>
      </c>
      <c r="I17" s="77">
        <v>-1621.7239392349099</v>
      </c>
      <c r="J17" s="78">
        <v>0.82299999999999995</v>
      </c>
      <c r="K17" s="78">
        <v>-3.3999999999999998E-3</v>
      </c>
      <c r="BF17" s="16" t="s">
        <v>129</v>
      </c>
    </row>
    <row r="18" spans="2:58">
      <c r="B18" t="s">
        <v>1966</v>
      </c>
      <c r="C18" t="s">
        <v>1967</v>
      </c>
      <c r="D18" t="s">
        <v>123</v>
      </c>
      <c r="E18" t="s">
        <v>123</v>
      </c>
      <c r="F18" t="s">
        <v>199</v>
      </c>
      <c r="G18" s="77">
        <v>1.95</v>
      </c>
      <c r="H18" s="77">
        <v>2340</v>
      </c>
      <c r="I18" s="77">
        <v>-4.1877628816022998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1968</v>
      </c>
      <c r="C19" t="s">
        <v>1969</v>
      </c>
      <c r="D19" t="s">
        <v>123</v>
      </c>
      <c r="E19" t="s">
        <v>123</v>
      </c>
      <c r="F19" t="s">
        <v>106</v>
      </c>
      <c r="G19" s="77">
        <v>13.66</v>
      </c>
      <c r="H19" s="77">
        <v>111.328125</v>
      </c>
      <c r="I19" s="77">
        <v>-147.11176536138001</v>
      </c>
      <c r="J19" s="78">
        <v>7.4700000000000003E-2</v>
      </c>
      <c r="K19" s="78">
        <v>-2.9999999999999997E-4</v>
      </c>
      <c r="BF19" s="16" t="s">
        <v>131</v>
      </c>
    </row>
    <row r="20" spans="2:58">
      <c r="B20" t="s">
        <v>218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307</v>
      </c>
      <c r="C22" s="19"/>
      <c r="D22" s="19"/>
      <c r="E22" s="19"/>
      <c r="F22" s="19"/>
      <c r="G22" s="19"/>
      <c r="H22" s="19"/>
    </row>
    <row r="23" spans="2:58">
      <c r="B23" t="s">
        <v>308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2535</v>
      </c>
    </row>
    <row r="3" spans="2:81" s="1" customFormat="1">
      <c r="B3" s="2" t="s">
        <v>2</v>
      </c>
      <c r="C3" s="26" t="s">
        <v>2536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81" ht="26.25" customHeight="1">
      <c r="B7" s="118" t="s">
        <v>133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1970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1971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1972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1973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1974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1975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1976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1970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1971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1972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1973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1974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1975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1976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2535</v>
      </c>
    </row>
    <row r="3" spans="2:72" s="1" customFormat="1">
      <c r="B3" s="2" t="s">
        <v>2</v>
      </c>
      <c r="C3" s="26" t="s">
        <v>2536</v>
      </c>
    </row>
    <row r="4" spans="2:72" s="1" customFormat="1">
      <c r="B4" s="2" t="s">
        <v>3</v>
      </c>
      <c r="C4" s="83" t="s">
        <v>196</v>
      </c>
    </row>
    <row r="6" spans="2:72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72" ht="26.25" customHeight="1">
      <c r="B7" s="118" t="s">
        <v>69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1977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1978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1979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1980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883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1981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C1" workbookViewId="0">
      <selection activeCell="M22" sqref="M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2535</v>
      </c>
    </row>
    <row r="3" spans="2:65" s="1" customFormat="1">
      <c r="B3" s="2" t="s">
        <v>2</v>
      </c>
      <c r="C3" s="26" t="s">
        <v>2536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65" ht="26.25" customHeight="1">
      <c r="B7" s="118" t="s">
        <v>82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158804.399</v>
      </c>
      <c r="O11" s="7"/>
      <c r="P11" s="75">
        <v>611.23813175099997</v>
      </c>
      <c r="Q11" s="7"/>
      <c r="R11" s="76">
        <v>1</v>
      </c>
      <c r="S11" s="76">
        <v>1.2999999999999999E-3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1</v>
      </c>
      <c r="M12" s="80">
        <v>0</v>
      </c>
      <c r="N12" s="81">
        <v>158804.399</v>
      </c>
      <c r="P12" s="81">
        <v>611.23813175099997</v>
      </c>
      <c r="R12" s="80">
        <v>1</v>
      </c>
      <c r="S12" s="80">
        <v>1.2999999999999999E-3</v>
      </c>
    </row>
    <row r="13" spans="2:65">
      <c r="B13" s="79" t="s">
        <v>1982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1983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311</v>
      </c>
      <c r="D17" s="16"/>
      <c r="E17" s="16"/>
      <c r="F17" s="16"/>
      <c r="J17" s="81">
        <v>1</v>
      </c>
      <c r="M17" s="80">
        <v>0</v>
      </c>
      <c r="N17" s="81">
        <v>158804.399</v>
      </c>
      <c r="P17" s="81">
        <v>611.23813175099997</v>
      </c>
      <c r="R17" s="80">
        <v>1</v>
      </c>
      <c r="S17" s="80">
        <v>1.2999999999999999E-3</v>
      </c>
    </row>
    <row r="18" spans="2:19">
      <c r="B18" t="s">
        <v>1984</v>
      </c>
      <c r="C18" t="s">
        <v>1985</v>
      </c>
      <c r="D18" t="s">
        <v>123</v>
      </c>
      <c r="E18" t="s">
        <v>880</v>
      </c>
      <c r="F18" t="s">
        <v>697</v>
      </c>
      <c r="G18" t="s">
        <v>653</v>
      </c>
      <c r="H18" t="s">
        <v>2675</v>
      </c>
      <c r="I18" s="86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158804.399</v>
      </c>
      <c r="O18" s="77">
        <v>100.14</v>
      </c>
      <c r="P18" s="77">
        <v>611.23813175099997</v>
      </c>
      <c r="Q18" s="78">
        <v>0</v>
      </c>
      <c r="R18" s="78">
        <v>1</v>
      </c>
      <c r="S18" s="78">
        <v>1.2999999999999999E-3</v>
      </c>
    </row>
    <row r="19" spans="2:19">
      <c r="B19" s="79" t="s">
        <v>883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1986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1987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6" workbookViewId="0">
      <selection activeCell="P32" sqref="P32:Q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2535</v>
      </c>
    </row>
    <row r="3" spans="2:81" s="1" customFormat="1">
      <c r="B3" s="2" t="s">
        <v>2</v>
      </c>
      <c r="C3" s="26" t="s">
        <v>2536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81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5.15</v>
      </c>
      <c r="K11" s="7"/>
      <c r="L11" s="7"/>
      <c r="M11" s="76">
        <v>4.4499999999999998E-2</v>
      </c>
      <c r="N11" s="75">
        <f>N12+N37</f>
        <v>4740879.46</v>
      </c>
      <c r="O11" s="7"/>
      <c r="P11" s="75">
        <f>P12+P37</f>
        <v>5138.731455607508</v>
      </c>
      <c r="Q11" s="7"/>
      <c r="R11" s="76">
        <f>P11/$P$11</f>
        <v>1</v>
      </c>
      <c r="S11" s="76">
        <f>P11/'סכום נכסי הקרן'!$C$42</f>
        <v>1.0774285943928975E-2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4.67</v>
      </c>
      <c r="M12" s="80">
        <v>4.36E-2</v>
      </c>
      <c r="N12" s="81">
        <f>N13+N23+N33+N35</f>
        <v>4595082.32</v>
      </c>
      <c r="P12" s="81">
        <f>P13+P23+P33+P35</f>
        <v>4826.1839199045899</v>
      </c>
      <c r="R12" s="80">
        <f t="shared" ref="R12:R42" si="0">P12/$P$11</f>
        <v>0.93917807567821843</v>
      </c>
      <c r="S12" s="80">
        <f>P12/'סכום נכסי הקרן'!$C$42</f>
        <v>1.0118973139626092E-2</v>
      </c>
    </row>
    <row r="13" spans="2:81">
      <c r="B13" s="79" t="s">
        <v>1982</v>
      </c>
      <c r="C13" s="16"/>
      <c r="D13" s="16"/>
      <c r="E13" s="16"/>
      <c r="J13" s="81">
        <v>6.9</v>
      </c>
      <c r="M13" s="80">
        <v>2.98E-2</v>
      </c>
      <c r="N13" s="81">
        <f>SUM(N14:N22)</f>
        <v>1959840.7199999997</v>
      </c>
      <c r="P13" s="81">
        <f>SUM(P14:P22)</f>
        <v>2349.1594062375452</v>
      </c>
      <c r="R13" s="80">
        <f t="shared" si="0"/>
        <v>0.45714772731976211</v>
      </c>
      <c r="S13" s="80">
        <f>P13/'סכום נכסי הקרן'!$C$42</f>
        <v>4.9254403327603884E-3</v>
      </c>
    </row>
    <row r="14" spans="2:81">
      <c r="B14" t="s">
        <v>1988</v>
      </c>
      <c r="C14" t="s">
        <v>1989</v>
      </c>
      <c r="D14" t="s">
        <v>123</v>
      </c>
      <c r="E14" t="s">
        <v>326</v>
      </c>
      <c r="F14" t="s">
        <v>127</v>
      </c>
      <c r="G14" t="s">
        <v>205</v>
      </c>
      <c r="H14" t="s">
        <v>206</v>
      </c>
      <c r="I14" s="86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345582.87</v>
      </c>
      <c r="O14" s="77">
        <v>156.16999999999999</v>
      </c>
      <c r="P14" s="77">
        <v>539.69676807899998</v>
      </c>
      <c r="Q14" s="78">
        <v>2.0000000000000001E-4</v>
      </c>
      <c r="R14" s="78">
        <f t="shared" si="0"/>
        <v>0.10502529130804643</v>
      </c>
      <c r="S14" s="78">
        <f>P14/'סכום נכסי הקרן'!$C$42</f>
        <v>1.1315725198973304E-3</v>
      </c>
      <c r="W14" s="94"/>
    </row>
    <row r="15" spans="2:81">
      <c r="B15" t="s">
        <v>1990</v>
      </c>
      <c r="C15" t="s">
        <v>1991</v>
      </c>
      <c r="D15" t="s">
        <v>123</v>
      </c>
      <c r="E15" t="s">
        <v>326</v>
      </c>
      <c r="F15" t="s">
        <v>127</v>
      </c>
      <c r="G15" t="s">
        <v>205</v>
      </c>
      <c r="H15" t="s">
        <v>206</v>
      </c>
      <c r="I15" s="86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678220.15</v>
      </c>
      <c r="O15" s="77">
        <v>131.02000000000001</v>
      </c>
      <c r="P15" s="77">
        <v>888.60404053000002</v>
      </c>
      <c r="Q15" s="78">
        <v>2.0000000000000001E-4</v>
      </c>
      <c r="R15" s="78">
        <f t="shared" si="0"/>
        <v>0.17292284062836827</v>
      </c>
      <c r="S15" s="78">
        <f>P15/'סכום נכסי הקרן'!$C$42</f>
        <v>1.8631201311664985E-3</v>
      </c>
      <c r="W15" s="94"/>
    </row>
    <row r="16" spans="2:81">
      <c r="B16" t="s">
        <v>1992</v>
      </c>
      <c r="C16" t="s">
        <v>1993</v>
      </c>
      <c r="D16" t="s">
        <v>123</v>
      </c>
      <c r="E16" t="s">
        <v>1994</v>
      </c>
      <c r="F16" t="s">
        <v>697</v>
      </c>
      <c r="G16" t="s">
        <v>318</v>
      </c>
      <c r="H16" t="s">
        <v>149</v>
      </c>
      <c r="I16" s="86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212732.86</v>
      </c>
      <c r="O16" s="77">
        <v>112.12</v>
      </c>
      <c r="P16" s="77">
        <v>238.51608263200001</v>
      </c>
      <c r="Q16" s="78">
        <v>5.0000000000000001E-4</v>
      </c>
      <c r="R16" s="78">
        <f t="shared" si="0"/>
        <v>4.6415362369583546E-2</v>
      </c>
      <c r="S16" s="78">
        <f>P16/'סכום נכסי הקרן'!$C$42</f>
        <v>5.0009238636097386E-4</v>
      </c>
      <c r="W16" s="94"/>
    </row>
    <row r="17" spans="2:23">
      <c r="B17" t="s">
        <v>1995</v>
      </c>
      <c r="C17" t="s">
        <v>1996</v>
      </c>
      <c r="D17" t="s">
        <v>123</v>
      </c>
      <c r="E17" t="s">
        <v>316</v>
      </c>
      <c r="F17" t="s">
        <v>317</v>
      </c>
      <c r="G17" t="s">
        <v>365</v>
      </c>
      <c r="H17" t="s">
        <v>206</v>
      </c>
      <c r="I17" s="86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133.22999999999999</v>
      </c>
      <c r="O17" s="77">
        <v>171.97</v>
      </c>
      <c r="P17" s="77">
        <v>0.22911563099999999</v>
      </c>
      <c r="Q17" s="78">
        <v>0</v>
      </c>
      <c r="R17" s="78">
        <f t="shared" si="0"/>
        <v>4.458602925241082E-5</v>
      </c>
      <c r="S17" s="78">
        <f>P17/'סכום נכסי הקרן'!$C$42</f>
        <v>4.8038262826985598E-7</v>
      </c>
      <c r="W17" s="94"/>
    </row>
    <row r="18" spans="2:23">
      <c r="B18" t="s">
        <v>1997</v>
      </c>
      <c r="C18" t="s">
        <v>1998</v>
      </c>
      <c r="D18" t="s">
        <v>123</v>
      </c>
      <c r="E18" t="s">
        <v>355</v>
      </c>
      <c r="F18" t="s">
        <v>127</v>
      </c>
      <c r="G18" t="s">
        <v>340</v>
      </c>
      <c r="H18" t="s">
        <v>149</v>
      </c>
      <c r="I18" s="86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64094.09</v>
      </c>
      <c r="O18" s="77">
        <v>142.79</v>
      </c>
      <c r="P18" s="77">
        <v>91.519951110999997</v>
      </c>
      <c r="Q18" s="78">
        <v>1E-4</v>
      </c>
      <c r="R18" s="78">
        <f t="shared" si="0"/>
        <v>1.7809833399861988E-2</v>
      </c>
      <c r="S18" s="78">
        <f>P18/'סכום נכסי הקרן'!$C$42</f>
        <v>1.9188823766384979E-4</v>
      </c>
      <c r="W18" s="94"/>
    </row>
    <row r="19" spans="2:23">
      <c r="B19" t="s">
        <v>1999</v>
      </c>
      <c r="C19" t="s">
        <v>2000</v>
      </c>
      <c r="D19" t="s">
        <v>123</v>
      </c>
      <c r="E19" t="s">
        <v>2001</v>
      </c>
      <c r="F19" t="s">
        <v>127</v>
      </c>
      <c r="G19" t="s">
        <v>479</v>
      </c>
      <c r="H19" t="s">
        <v>206</v>
      </c>
      <c r="I19" s="86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154805.12</v>
      </c>
      <c r="O19" s="77">
        <v>101.03</v>
      </c>
      <c r="P19" s="77">
        <v>156.39961273599999</v>
      </c>
      <c r="Q19" s="78">
        <v>2.9999999999999997E-4</v>
      </c>
      <c r="R19" s="78">
        <f t="shared" si="0"/>
        <v>3.0435451645431471E-2</v>
      </c>
      <c r="S19" s="78">
        <f>P19/'סכום נכסי הקרן'!$C$42</f>
        <v>3.2792025886050231E-4</v>
      </c>
      <c r="W19" s="94"/>
    </row>
    <row r="20" spans="2:23">
      <c r="B20" t="s">
        <v>2002</v>
      </c>
      <c r="C20" t="s">
        <v>2003</v>
      </c>
      <c r="D20" t="s">
        <v>123</v>
      </c>
      <c r="E20" t="s">
        <v>2004</v>
      </c>
      <c r="F20" t="s">
        <v>317</v>
      </c>
      <c r="G20" t="s">
        <v>491</v>
      </c>
      <c r="H20" t="s">
        <v>149</v>
      </c>
      <c r="I20" s="86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193506.4</v>
      </c>
      <c r="O20" s="77">
        <v>100.11</v>
      </c>
      <c r="P20" s="77">
        <v>193.71925704</v>
      </c>
      <c r="Q20" s="78">
        <v>5.9999999999999995E-4</v>
      </c>
      <c r="R20" s="78">
        <f t="shared" si="0"/>
        <v>3.7697875188361686E-2</v>
      </c>
      <c r="S20" s="78">
        <f>P20/'סכום נכסי הקרן'!$C$42</f>
        <v>4.0616768675795414E-4</v>
      </c>
      <c r="W20" s="94"/>
    </row>
    <row r="21" spans="2:23">
      <c r="B21" t="s">
        <v>2471</v>
      </c>
      <c r="C21" t="s">
        <v>2472</v>
      </c>
      <c r="D21" t="s">
        <v>123</v>
      </c>
      <c r="E21" t="s">
        <v>3474</v>
      </c>
      <c r="F21" t="s">
        <v>128</v>
      </c>
      <c r="G21" t="s">
        <v>3472</v>
      </c>
      <c r="H21" t="s">
        <v>209</v>
      </c>
      <c r="I21" s="86">
        <v>45132</v>
      </c>
      <c r="J21" s="91">
        <v>2.62</v>
      </c>
      <c r="K21" t="s">
        <v>102</v>
      </c>
      <c r="L21" s="89">
        <v>4.2500000000000003E-2</v>
      </c>
      <c r="M21" s="89">
        <v>4.5699999999999998E-2</v>
      </c>
      <c r="N21" s="91">
        <v>228778.97</v>
      </c>
      <c r="O21" s="91">
        <v>100.36</v>
      </c>
      <c r="P21" s="91">
        <v>229.53394060100001</v>
      </c>
      <c r="Q21" s="89">
        <v>1E-3</v>
      </c>
      <c r="R21" s="89">
        <f t="shared" si="0"/>
        <v>4.4667432533476138E-2</v>
      </c>
      <c r="S21" s="89">
        <f>P21/'סכום נכסי הקרן'!$C$42</f>
        <v>4.8125969049682779E-4</v>
      </c>
      <c r="W21" s="94"/>
    </row>
    <row r="22" spans="2:23">
      <c r="B22" t="s">
        <v>2005</v>
      </c>
      <c r="C22" t="s">
        <v>2006</v>
      </c>
      <c r="D22" t="s">
        <v>123</v>
      </c>
      <c r="E22" t="s">
        <v>2007</v>
      </c>
      <c r="F22" t="s">
        <v>112</v>
      </c>
      <c r="G22" t="s">
        <v>3472</v>
      </c>
      <c r="H22" t="s">
        <v>209</v>
      </c>
      <c r="I22" s="86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81987.03</v>
      </c>
      <c r="O22" s="77">
        <v>13.344352000000001</v>
      </c>
      <c r="P22" s="77">
        <v>10.940637877545599</v>
      </c>
      <c r="Q22" s="78">
        <v>2.0000000000000001E-4</v>
      </c>
      <c r="R22" s="78">
        <f t="shared" si="0"/>
        <v>2.1290542173802275E-3</v>
      </c>
      <c r="S22" s="78">
        <f>P22/'סכום נכסי הקרן'!$C$42</f>
        <v>2.2939038928182487E-5</v>
      </c>
      <c r="W22" s="94"/>
    </row>
    <row r="23" spans="2:23">
      <c r="B23" s="79" t="s">
        <v>1983</v>
      </c>
      <c r="C23" s="16"/>
      <c r="D23" s="16"/>
      <c r="E23" s="16"/>
      <c r="J23" s="81">
        <v>2.4500000000000002</v>
      </c>
      <c r="M23" s="80">
        <v>5.7299999999999997E-2</v>
      </c>
      <c r="N23" s="81">
        <f>SUM(N24:N32)</f>
        <v>2633116.12</v>
      </c>
      <c r="P23" s="81">
        <f>SUM(P24:P32)</f>
        <v>2468.3911333666883</v>
      </c>
      <c r="R23" s="80">
        <f t="shared" si="0"/>
        <v>0.48035028774915262</v>
      </c>
      <c r="S23" s="80">
        <f>P23/'סכום נכסי הקרן'!$C$42</f>
        <v>5.1754313534579334E-3</v>
      </c>
    </row>
    <row r="24" spans="2:23">
      <c r="B24" t="s">
        <v>2008</v>
      </c>
      <c r="C24" t="s">
        <v>2009</v>
      </c>
      <c r="D24" t="s">
        <v>123</v>
      </c>
      <c r="E24" t="s">
        <v>1994</v>
      </c>
      <c r="F24" t="s">
        <v>697</v>
      </c>
      <c r="G24" t="s">
        <v>318</v>
      </c>
      <c r="H24" t="s">
        <v>149</v>
      </c>
      <c r="I24" s="86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476502.34</v>
      </c>
      <c r="O24" s="77">
        <v>96.47</v>
      </c>
      <c r="P24" s="77">
        <v>459.68180739799999</v>
      </c>
      <c r="Q24" s="78">
        <v>1.1999999999999999E-3</v>
      </c>
      <c r="R24" s="78">
        <f t="shared" si="0"/>
        <v>8.9454335446228481E-2</v>
      </c>
      <c r="S24" s="78">
        <f>P24/'סכום נכסי הקרן'!$C$42</f>
        <v>9.6380658902180702E-4</v>
      </c>
      <c r="W24" s="94"/>
    </row>
    <row r="25" spans="2:23">
      <c r="B25" t="s">
        <v>2010</v>
      </c>
      <c r="C25" t="s">
        <v>2011</v>
      </c>
      <c r="D25" t="s">
        <v>123</v>
      </c>
      <c r="E25" t="s">
        <v>1994</v>
      </c>
      <c r="F25" t="s">
        <v>697</v>
      </c>
      <c r="G25" t="s">
        <v>318</v>
      </c>
      <c r="H25" t="s">
        <v>149</v>
      </c>
      <c r="I25" s="86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191652.66</v>
      </c>
      <c r="O25" s="77">
        <v>92.4</v>
      </c>
      <c r="P25" s="77">
        <v>177.08705784</v>
      </c>
      <c r="Q25" s="78">
        <v>2.9999999999999997E-4</v>
      </c>
      <c r="R25" s="78">
        <f t="shared" si="0"/>
        <v>3.4461239971347077E-2</v>
      </c>
      <c r="S25" s="78">
        <f>P25/'סכום נכסי הקרן'!$C$42</f>
        <v>3.7129525343364815E-4</v>
      </c>
      <c r="W25" s="94"/>
    </row>
    <row r="26" spans="2:23">
      <c r="B26" t="s">
        <v>2473</v>
      </c>
      <c r="C26" t="s">
        <v>2474</v>
      </c>
      <c r="D26" t="s">
        <v>123</v>
      </c>
      <c r="E26" t="s">
        <v>316</v>
      </c>
      <c r="F26" t="s">
        <v>317</v>
      </c>
      <c r="G26" t="s">
        <v>205</v>
      </c>
      <c r="H26" t="s">
        <v>206</v>
      </c>
      <c r="I26" s="86">
        <v>45141</v>
      </c>
      <c r="J26" s="91">
        <v>2.9</v>
      </c>
      <c r="K26" t="s">
        <v>102</v>
      </c>
      <c r="L26" s="89">
        <v>7.0499999999999993E-2</v>
      </c>
      <c r="M26" s="89">
        <v>6.8099999999999994E-2</v>
      </c>
      <c r="N26" s="91">
        <v>356787.52</v>
      </c>
      <c r="O26" s="91">
        <v>100.13</v>
      </c>
      <c r="P26" s="91">
        <v>357.10862876800002</v>
      </c>
      <c r="Q26" s="89">
        <v>6.9999999999999999E-4</v>
      </c>
      <c r="R26" s="89">
        <f t="shared" si="0"/>
        <v>6.9493537822124266E-2</v>
      </c>
      <c r="S26" s="89">
        <f>P26/'סכום נכסי הקרן'!$C$42</f>
        <v>7.4874324775080995E-4</v>
      </c>
      <c r="W26" s="94"/>
    </row>
    <row r="27" spans="2:23">
      <c r="B27" t="s">
        <v>2012</v>
      </c>
      <c r="C27" t="s">
        <v>2013</v>
      </c>
      <c r="D27" t="s">
        <v>123</v>
      </c>
      <c r="E27" t="s">
        <v>2014</v>
      </c>
      <c r="F27" t="s">
        <v>330</v>
      </c>
      <c r="G27" t="s">
        <v>381</v>
      </c>
      <c r="H27" t="s">
        <v>149</v>
      </c>
      <c r="I27" s="86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539614.39</v>
      </c>
      <c r="O27" s="77">
        <v>95.15</v>
      </c>
      <c r="P27" s="77">
        <v>513.44309208499999</v>
      </c>
      <c r="Q27" s="78">
        <v>8.0000000000000004E-4</v>
      </c>
      <c r="R27" s="78">
        <f t="shared" si="0"/>
        <v>9.9916311354374912E-2</v>
      </c>
      <c r="S27" s="78">
        <f>P27/'סכום נכסי הקרן'!$C$42</f>
        <v>1.0765269089946727E-3</v>
      </c>
      <c r="W27" s="94"/>
    </row>
    <row r="28" spans="2:23">
      <c r="B28" t="s">
        <v>2015</v>
      </c>
      <c r="C28" t="s">
        <v>2016</v>
      </c>
      <c r="D28" t="s">
        <v>123</v>
      </c>
      <c r="E28" t="s">
        <v>1130</v>
      </c>
      <c r="F28" t="s">
        <v>681</v>
      </c>
      <c r="G28" t="s">
        <v>479</v>
      </c>
      <c r="H28" t="s">
        <v>206</v>
      </c>
      <c r="I28" s="86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345724.3</v>
      </c>
      <c r="O28" s="77">
        <v>89.17</v>
      </c>
      <c r="P28" s="77">
        <v>308.28235831000001</v>
      </c>
      <c r="Q28" s="78">
        <v>4.0000000000000002E-4</v>
      </c>
      <c r="R28" s="78">
        <f t="shared" si="0"/>
        <v>5.9991918428349639E-2</v>
      </c>
      <c r="S28" s="78">
        <f>P28/'סכום נכסי הקרן'!$C$42</f>
        <v>6.4637008347190111E-4</v>
      </c>
      <c r="W28" s="94"/>
    </row>
    <row r="29" spans="2:23">
      <c r="B29" t="s">
        <v>2017</v>
      </c>
      <c r="C29" t="s">
        <v>2018</v>
      </c>
      <c r="D29" t="s">
        <v>123</v>
      </c>
      <c r="E29" t="s">
        <v>2019</v>
      </c>
      <c r="F29" t="s">
        <v>330</v>
      </c>
      <c r="G29" t="s">
        <v>557</v>
      </c>
      <c r="H29" t="s">
        <v>206</v>
      </c>
      <c r="I29" s="86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389338.24</v>
      </c>
      <c r="O29" s="77">
        <v>97.96</v>
      </c>
      <c r="P29" s="77">
        <v>381.39573990399998</v>
      </c>
      <c r="Q29" s="78">
        <v>1.4E-3</v>
      </c>
      <c r="R29" s="78">
        <f t="shared" si="0"/>
        <v>7.4219823160405027E-2</v>
      </c>
      <c r="S29" s="78">
        <f>P29/'סכום נכסי הקרן'!$C$42</f>
        <v>7.9966559743804605E-4</v>
      </c>
      <c r="W29" s="94"/>
    </row>
    <row r="30" spans="2:23">
      <c r="B30" t="s">
        <v>2020</v>
      </c>
      <c r="C30" t="s">
        <v>2021</v>
      </c>
      <c r="D30" t="s">
        <v>123</v>
      </c>
      <c r="E30" t="s">
        <v>2022</v>
      </c>
      <c r="F30" t="s">
        <v>128</v>
      </c>
      <c r="G30" t="s">
        <v>564</v>
      </c>
      <c r="H30" t="s">
        <v>149</v>
      </c>
      <c r="I30" s="86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185399.16</v>
      </c>
      <c r="O30" s="77">
        <v>99.305300000000003</v>
      </c>
      <c r="P30" s="77">
        <v>184.11119203548</v>
      </c>
      <c r="Q30" s="78">
        <v>0</v>
      </c>
      <c r="R30" s="78">
        <f t="shared" si="0"/>
        <v>3.5828140393398732E-2</v>
      </c>
      <c r="S30" s="78">
        <f>P30/'סכום נכסי הקרן'!$C$42</f>
        <v>3.8602262943770982E-4</v>
      </c>
    </row>
    <row r="31" spans="2:23">
      <c r="B31" t="s">
        <v>2023</v>
      </c>
      <c r="C31" t="s">
        <v>2024</v>
      </c>
      <c r="D31" t="s">
        <v>123</v>
      </c>
      <c r="E31" t="s">
        <v>685</v>
      </c>
      <c r="F31" t="s">
        <v>625</v>
      </c>
      <c r="G31" t="s">
        <v>3472</v>
      </c>
      <c r="H31" t="s">
        <v>209</v>
      </c>
      <c r="I31" s="86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147772.07</v>
      </c>
      <c r="O31" s="77">
        <v>59</v>
      </c>
      <c r="P31" s="77">
        <v>87.185521300000005</v>
      </c>
      <c r="Q31" s="78">
        <v>2.9999999999999997E-4</v>
      </c>
      <c r="R31" s="78">
        <f t="shared" si="0"/>
        <v>1.6966350947345391E-2</v>
      </c>
      <c r="S31" s="78">
        <f>P31/'סכום נכסי הקרן'!$C$42</f>
        <v>1.8280031653174949E-4</v>
      </c>
      <c r="W31" s="94"/>
    </row>
    <row r="32" spans="2:23">
      <c r="B32" t="s">
        <v>3475</v>
      </c>
      <c r="C32">
        <v>9556</v>
      </c>
      <c r="D32" t="s">
        <v>123</v>
      </c>
      <c r="E32" t="s">
        <v>685</v>
      </c>
      <c r="F32" t="s">
        <v>3476</v>
      </c>
      <c r="G32" t="s">
        <v>3472</v>
      </c>
      <c r="H32" t="s">
        <v>209</v>
      </c>
      <c r="I32" s="86">
        <v>45046</v>
      </c>
      <c r="J32" s="91">
        <v>0</v>
      </c>
      <c r="K32" t="s">
        <v>102</v>
      </c>
      <c r="L32" s="89">
        <v>0</v>
      </c>
      <c r="M32" s="89">
        <v>0</v>
      </c>
      <c r="N32" s="91">
        <v>325.44</v>
      </c>
      <c r="O32" s="91">
        <v>29.41732</v>
      </c>
      <c r="P32" s="91">
        <v>9.5735726207999999E-2</v>
      </c>
      <c r="Q32" s="89">
        <v>0</v>
      </c>
      <c r="R32" s="78">
        <f t="shared" ref="R32" si="1">P32/$P$11</f>
        <v>1.8630225579025124E-5</v>
      </c>
      <c r="S32" s="78">
        <f>P32/'סכום נכסי הקרן'!$C$42</f>
        <v>2.0072737758831643E-7</v>
      </c>
      <c r="W32" s="94"/>
    </row>
    <row r="33" spans="2:23">
      <c r="B33" s="79" t="s">
        <v>311</v>
      </c>
      <c r="C33" s="16"/>
      <c r="D33" s="16"/>
      <c r="E33" s="16"/>
      <c r="J33" s="81">
        <v>1.92</v>
      </c>
      <c r="M33" s="80">
        <v>6.1699999999999998E-2</v>
      </c>
      <c r="N33" s="81">
        <v>2125.48</v>
      </c>
      <c r="P33" s="81">
        <v>8.6333803003560003</v>
      </c>
      <c r="R33" s="80">
        <f t="shared" si="0"/>
        <v>1.6800606093036925E-3</v>
      </c>
      <c r="S33" s="80">
        <f>P33/'סכום נכסי הקרן'!$C$42</f>
        <v>1.8101453407769522E-5</v>
      </c>
    </row>
    <row r="34" spans="2:23">
      <c r="B34" t="s">
        <v>2025</v>
      </c>
      <c r="C34" t="s">
        <v>2026</v>
      </c>
      <c r="D34" t="s">
        <v>123</v>
      </c>
      <c r="E34" t="s">
        <v>2027</v>
      </c>
      <c r="F34" t="s">
        <v>112</v>
      </c>
      <c r="G34" t="s">
        <v>340</v>
      </c>
      <c r="H34" t="s">
        <v>149</v>
      </c>
      <c r="I34" s="86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2125.48</v>
      </c>
      <c r="O34" s="77">
        <v>105.53</v>
      </c>
      <c r="P34" s="77">
        <v>8.6333803003560003</v>
      </c>
      <c r="Q34" s="78">
        <v>0</v>
      </c>
      <c r="R34" s="78">
        <f t="shared" si="0"/>
        <v>1.6800606093036925E-3</v>
      </c>
      <c r="S34" s="78">
        <f>P34/'סכום נכסי הקרן'!$C$42</f>
        <v>1.8101453407769522E-5</v>
      </c>
      <c r="W34" s="94"/>
    </row>
    <row r="35" spans="2:23">
      <c r="B35" s="79" t="s">
        <v>883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J36" s="77">
        <v>0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216</v>
      </c>
      <c r="C37" s="16"/>
      <c r="D37" s="16"/>
      <c r="E37" s="16"/>
      <c r="J37" s="81">
        <v>11.62</v>
      </c>
      <c r="M37" s="80">
        <v>5.7099999999999998E-2</v>
      </c>
      <c r="N37" s="81">
        <v>145797.14000000001</v>
      </c>
      <c r="P37" s="81">
        <v>312.54753570291803</v>
      </c>
      <c r="R37" s="80">
        <f t="shared" si="0"/>
        <v>6.0821924321781518E-2</v>
      </c>
      <c r="S37" s="80">
        <f>P37/'סכום נכסי הקרן'!$C$42</f>
        <v>6.5531280430288245E-4</v>
      </c>
    </row>
    <row r="38" spans="2:23">
      <c r="B38" s="79" t="s">
        <v>312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J39" s="77">
        <v>0</v>
      </c>
      <c r="K39" t="s">
        <v>208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313</v>
      </c>
      <c r="C40" s="16"/>
      <c r="D40" s="16"/>
      <c r="E40" s="16"/>
      <c r="J40" s="81">
        <v>11.62</v>
      </c>
      <c r="M40" s="80">
        <v>5.7099999999999998E-2</v>
      </c>
      <c r="N40" s="81">
        <v>145797.14000000001</v>
      </c>
      <c r="P40" s="81">
        <v>312.54753570291803</v>
      </c>
      <c r="R40" s="80">
        <f t="shared" si="0"/>
        <v>6.0821924321781518E-2</v>
      </c>
      <c r="S40" s="80">
        <f>P40/'סכום נכסי הקרן'!$C$42</f>
        <v>6.5531280430288245E-4</v>
      </c>
    </row>
    <row r="41" spans="2:23">
      <c r="B41" t="s">
        <v>2028</v>
      </c>
      <c r="C41" t="s">
        <v>2029</v>
      </c>
      <c r="D41" t="s">
        <v>123</v>
      </c>
      <c r="E41"/>
      <c r="F41" t="s">
        <v>1664</v>
      </c>
      <c r="G41" t="s">
        <v>1015</v>
      </c>
      <c r="H41" t="s">
        <v>304</v>
      </c>
      <c r="I41" s="86">
        <v>44255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78455.59</v>
      </c>
      <c r="O41" s="77">
        <v>71.84</v>
      </c>
      <c r="P41" s="77">
        <v>160.94310691680801</v>
      </c>
      <c r="Q41" s="78">
        <v>5.0000000000000001E-4</v>
      </c>
      <c r="R41" s="78">
        <f t="shared" si="0"/>
        <v>3.1319618140617761E-2</v>
      </c>
      <c r="S41" s="78">
        <f>P41/'סכום נכסי הקרן'!$C$42</f>
        <v>3.3744652150168085E-4</v>
      </c>
    </row>
    <row r="42" spans="2:23">
      <c r="B42" t="s">
        <v>2030</v>
      </c>
      <c r="C42" t="s">
        <v>2031</v>
      </c>
      <c r="D42" t="s">
        <v>123</v>
      </c>
      <c r="E42"/>
      <c r="F42" t="s">
        <v>1664</v>
      </c>
      <c r="G42" t="s">
        <v>1081</v>
      </c>
      <c r="H42" t="s">
        <v>2712</v>
      </c>
      <c r="I42" s="86">
        <v>44255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67341.55</v>
      </c>
      <c r="O42" s="77">
        <v>78.84</v>
      </c>
      <c r="P42" s="77">
        <v>151.60442878610999</v>
      </c>
      <c r="Q42" s="78">
        <v>2.0000000000000001E-4</v>
      </c>
      <c r="R42" s="78">
        <f t="shared" si="0"/>
        <v>2.9502306181163753E-2</v>
      </c>
      <c r="S42" s="78">
        <f>P42/'סכום נכסי הקרן'!$C$42</f>
        <v>3.1786628280120155E-4</v>
      </c>
    </row>
    <row r="43" spans="2:23">
      <c r="B43" t="s">
        <v>218</v>
      </c>
      <c r="C43" s="16"/>
      <c r="D43" s="16"/>
      <c r="E43" s="16"/>
    </row>
    <row r="44" spans="2:23">
      <c r="B44" t="s">
        <v>306</v>
      </c>
      <c r="C44" s="16"/>
      <c r="D44" s="16"/>
      <c r="E44" s="16"/>
    </row>
    <row r="45" spans="2:23">
      <c r="B45" t="s">
        <v>307</v>
      </c>
      <c r="C45" s="16"/>
      <c r="D45" s="16"/>
      <c r="E45" s="16"/>
    </row>
    <row r="46" spans="2:23">
      <c r="B46" t="s">
        <v>308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C1:C4 A26:D26 A5:Q25 G26:Q26 A27:Q31 R5:XFD31 A32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7" workbookViewId="0">
      <selection activeCell="F28" sqref="F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2535</v>
      </c>
    </row>
    <row r="3" spans="2:98" s="1" customFormat="1">
      <c r="B3" s="2" t="s">
        <v>2</v>
      </c>
      <c r="C3" s="26" t="s">
        <v>2536</v>
      </c>
    </row>
    <row r="4" spans="2:98" s="1" customFormat="1">
      <c r="B4" s="2" t="s">
        <v>3</v>
      </c>
      <c r="C4" s="83" t="s">
        <v>196</v>
      </c>
    </row>
    <row r="6" spans="2:98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98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2731012.61</v>
      </c>
      <c r="I11" s="7"/>
      <c r="J11" s="75">
        <v>7712.0819234819392</v>
      </c>
      <c r="K11" s="7"/>
      <c r="L11" s="76">
        <v>1</v>
      </c>
      <c r="M11" s="76">
        <v>1.6199999999999999E-2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1049095.3700000001</v>
      </c>
      <c r="J12" s="81">
        <v>1609.961408618065</v>
      </c>
      <c r="L12" s="80">
        <v>0.20880000000000001</v>
      </c>
      <c r="M12" s="80">
        <v>3.3999999999999998E-3</v>
      </c>
    </row>
    <row r="13" spans="2:98">
      <c r="B13" t="s">
        <v>2032</v>
      </c>
      <c r="C13" t="s">
        <v>2033</v>
      </c>
      <c r="D13" t="s">
        <v>123</v>
      </c>
      <c r="E13" t="s">
        <v>2034</v>
      </c>
      <c r="F13" t="s">
        <v>962</v>
      </c>
      <c r="G13" t="s">
        <v>106</v>
      </c>
      <c r="H13" s="77">
        <v>353.65</v>
      </c>
      <c r="I13" s="77">
        <v>100</v>
      </c>
      <c r="J13" s="77">
        <v>1.3611988500000001</v>
      </c>
      <c r="K13" s="78">
        <v>0</v>
      </c>
      <c r="L13" s="78">
        <v>2.0000000000000001E-4</v>
      </c>
      <c r="M13" s="78">
        <v>0</v>
      </c>
    </row>
    <row r="14" spans="2:98">
      <c r="B14" t="s">
        <v>2035</v>
      </c>
      <c r="C14" t="s">
        <v>2036</v>
      </c>
      <c r="D14" t="s">
        <v>123</v>
      </c>
      <c r="E14" t="s">
        <v>2037</v>
      </c>
      <c r="F14" t="s">
        <v>962</v>
      </c>
      <c r="G14" t="s">
        <v>106</v>
      </c>
      <c r="H14" s="77">
        <v>2004.1</v>
      </c>
      <c r="I14" s="77">
        <v>100</v>
      </c>
      <c r="J14" s="77">
        <v>7.7137808999999997</v>
      </c>
      <c r="K14" s="78">
        <v>0</v>
      </c>
      <c r="L14" s="78">
        <v>1E-3</v>
      </c>
      <c r="M14" s="78">
        <v>0</v>
      </c>
    </row>
    <row r="15" spans="2:98">
      <c r="B15" t="s">
        <v>2038</v>
      </c>
      <c r="C15" t="s">
        <v>2039</v>
      </c>
      <c r="D15" t="s">
        <v>123</v>
      </c>
      <c r="E15" t="s">
        <v>2040</v>
      </c>
      <c r="F15" t="s">
        <v>1040</v>
      </c>
      <c r="G15" t="s">
        <v>106</v>
      </c>
      <c r="H15" s="77">
        <v>9410</v>
      </c>
      <c r="I15" s="77">
        <v>100</v>
      </c>
      <c r="J15" s="77">
        <v>36.219090000000001</v>
      </c>
      <c r="K15" s="78">
        <v>0</v>
      </c>
      <c r="L15" s="78">
        <v>4.7000000000000002E-3</v>
      </c>
      <c r="M15" s="78">
        <v>1E-4</v>
      </c>
    </row>
    <row r="16" spans="2:98">
      <c r="B16" t="s">
        <v>2041</v>
      </c>
      <c r="C16" t="s">
        <v>2042</v>
      </c>
      <c r="D16" t="s">
        <v>123</v>
      </c>
      <c r="E16" t="s">
        <v>2043</v>
      </c>
      <c r="F16" t="s">
        <v>1617</v>
      </c>
      <c r="G16" t="s">
        <v>102</v>
      </c>
      <c r="H16" s="77">
        <v>262137.68</v>
      </c>
      <c r="I16" s="77">
        <v>96.445400000000006</v>
      </c>
      <c r="J16" s="77">
        <v>252.81973402672</v>
      </c>
      <c r="K16" s="78">
        <v>5.0000000000000001E-4</v>
      </c>
      <c r="L16" s="78">
        <v>3.2800000000000003E-2</v>
      </c>
      <c r="M16" s="78">
        <v>5.0000000000000001E-4</v>
      </c>
    </row>
    <row r="17" spans="2:13">
      <c r="B17" t="s">
        <v>2044</v>
      </c>
      <c r="C17" t="s">
        <v>2045</v>
      </c>
      <c r="D17" t="s">
        <v>123</v>
      </c>
      <c r="E17" t="s">
        <v>2043</v>
      </c>
      <c r="F17" t="s">
        <v>1617</v>
      </c>
      <c r="G17" t="s">
        <v>102</v>
      </c>
      <c r="H17" s="77">
        <v>10289.81</v>
      </c>
      <c r="I17" s="77">
        <v>2251.7958539999963</v>
      </c>
      <c r="J17" s="77">
        <v>231.705514964477</v>
      </c>
      <c r="K17" s="78">
        <v>2.9999999999999997E-4</v>
      </c>
      <c r="L17" s="78">
        <v>0.03</v>
      </c>
      <c r="M17" s="78">
        <v>5.0000000000000001E-4</v>
      </c>
    </row>
    <row r="18" spans="2:13">
      <c r="B18" t="s">
        <v>2046</v>
      </c>
      <c r="C18" t="s">
        <v>2047</v>
      </c>
      <c r="D18" t="s">
        <v>123</v>
      </c>
      <c r="E18" t="s">
        <v>2048</v>
      </c>
      <c r="F18" t="s">
        <v>1654</v>
      </c>
      <c r="G18" t="s">
        <v>106</v>
      </c>
      <c r="H18" s="77">
        <v>3516.82</v>
      </c>
      <c r="I18" s="77">
        <v>334.45</v>
      </c>
      <c r="J18" s="77">
        <v>45.271955282009998</v>
      </c>
      <c r="K18" s="78">
        <v>0</v>
      </c>
      <c r="L18" s="78">
        <v>5.8999999999999999E-3</v>
      </c>
      <c r="M18" s="78">
        <v>1E-4</v>
      </c>
    </row>
    <row r="19" spans="2:13">
      <c r="B19" t="s">
        <v>2049</v>
      </c>
      <c r="C19" t="s">
        <v>2050</v>
      </c>
      <c r="D19" t="s">
        <v>123</v>
      </c>
      <c r="E19" t="s">
        <v>2051</v>
      </c>
      <c r="F19" t="s">
        <v>681</v>
      </c>
      <c r="G19" t="s">
        <v>102</v>
      </c>
      <c r="H19" s="77">
        <v>349807.83</v>
      </c>
      <c r="I19" s="77">
        <v>100</v>
      </c>
      <c r="J19" s="77">
        <v>349.80783000000002</v>
      </c>
      <c r="K19" s="78">
        <v>8.0000000000000004E-4</v>
      </c>
      <c r="L19" s="78">
        <v>4.5400000000000003E-2</v>
      </c>
      <c r="M19" s="78">
        <v>6.9999999999999999E-4</v>
      </c>
    </row>
    <row r="20" spans="2:13">
      <c r="B20" t="s">
        <v>2052</v>
      </c>
      <c r="C20" t="s">
        <v>2053</v>
      </c>
      <c r="D20" t="s">
        <v>123</v>
      </c>
      <c r="E20" t="s">
        <v>2054</v>
      </c>
      <c r="F20" t="s">
        <v>681</v>
      </c>
      <c r="G20" t="s">
        <v>110</v>
      </c>
      <c r="H20" s="77">
        <v>8517.52</v>
      </c>
      <c r="I20" s="77">
        <v>144.71680000000001</v>
      </c>
      <c r="J20" s="77">
        <v>50.013890770483201</v>
      </c>
      <c r="K20" s="78">
        <v>5.9999999999999995E-4</v>
      </c>
      <c r="L20" s="78">
        <v>6.4999999999999997E-3</v>
      </c>
      <c r="M20" s="78">
        <v>1E-4</v>
      </c>
    </row>
    <row r="21" spans="2:13">
      <c r="B21" t="s">
        <v>2055</v>
      </c>
      <c r="C21" t="s">
        <v>2056</v>
      </c>
      <c r="D21" t="s">
        <v>123</v>
      </c>
      <c r="E21" t="s">
        <v>2057</v>
      </c>
      <c r="F21" t="s">
        <v>681</v>
      </c>
      <c r="G21" t="s">
        <v>102</v>
      </c>
      <c r="H21" s="77">
        <v>101633.22</v>
      </c>
      <c r="I21" s="77">
        <v>100</v>
      </c>
      <c r="J21" s="77">
        <v>101.63321999999999</v>
      </c>
      <c r="K21" s="78">
        <v>2.9999999999999997E-4</v>
      </c>
      <c r="L21" s="78">
        <v>1.32E-2</v>
      </c>
      <c r="M21" s="78">
        <v>2.0000000000000001E-4</v>
      </c>
    </row>
    <row r="22" spans="2:13">
      <c r="B22" t="s">
        <v>2058</v>
      </c>
      <c r="C22" t="s">
        <v>2059</v>
      </c>
      <c r="D22" t="s">
        <v>123</v>
      </c>
      <c r="E22" t="s">
        <v>2057</v>
      </c>
      <c r="F22" t="s">
        <v>681</v>
      </c>
      <c r="G22" t="s">
        <v>102</v>
      </c>
      <c r="H22" s="77">
        <v>62177.42</v>
      </c>
      <c r="I22" s="77">
        <v>100</v>
      </c>
      <c r="J22" s="77">
        <v>62.177419999999998</v>
      </c>
      <c r="K22" s="78">
        <v>0</v>
      </c>
      <c r="L22" s="78">
        <v>8.0999999999999996E-3</v>
      </c>
      <c r="M22" s="78">
        <v>1E-4</v>
      </c>
    </row>
    <row r="23" spans="2:13">
      <c r="B23" t="s">
        <v>2060</v>
      </c>
      <c r="C23" t="s">
        <v>2061</v>
      </c>
      <c r="D23" t="s">
        <v>123</v>
      </c>
      <c r="E23" t="s">
        <v>2062</v>
      </c>
      <c r="F23" t="s">
        <v>1416</v>
      </c>
      <c r="G23" t="s">
        <v>106</v>
      </c>
      <c r="H23" s="77">
        <v>2438.7600000000002</v>
      </c>
      <c r="I23" s="77">
        <v>100</v>
      </c>
      <c r="J23" s="77">
        <v>9.3867872400000003</v>
      </c>
      <c r="K23" s="78">
        <v>0</v>
      </c>
      <c r="L23" s="78">
        <v>1.1999999999999999E-3</v>
      </c>
      <c r="M23" s="78">
        <v>0</v>
      </c>
    </row>
    <row r="24" spans="2:13">
      <c r="B24" t="s">
        <v>2063</v>
      </c>
      <c r="C24" t="s">
        <v>2064</v>
      </c>
      <c r="D24" t="s">
        <v>123</v>
      </c>
      <c r="E24" t="s">
        <v>2065</v>
      </c>
      <c r="F24" t="s">
        <v>1416</v>
      </c>
      <c r="G24" t="s">
        <v>106</v>
      </c>
      <c r="H24" s="77">
        <v>2438.7600000000002</v>
      </c>
      <c r="I24" s="77">
        <v>100</v>
      </c>
      <c r="J24" s="77">
        <v>9.3867872400000003</v>
      </c>
      <c r="K24" s="78">
        <v>0</v>
      </c>
      <c r="L24" s="78">
        <v>1.1999999999999999E-3</v>
      </c>
      <c r="M24" s="78">
        <v>0</v>
      </c>
    </row>
    <row r="25" spans="2:13">
      <c r="B25" t="s">
        <v>2066</v>
      </c>
      <c r="C25" t="s">
        <v>2067</v>
      </c>
      <c r="D25" t="s">
        <v>123</v>
      </c>
      <c r="E25" t="s">
        <v>2068</v>
      </c>
      <c r="F25" t="s">
        <v>1416</v>
      </c>
      <c r="G25" t="s">
        <v>106</v>
      </c>
      <c r="H25" s="77">
        <v>2438.7600000000002</v>
      </c>
      <c r="I25" s="77">
        <v>100</v>
      </c>
      <c r="J25" s="77">
        <v>9.3867872400000003</v>
      </c>
      <c r="K25" s="78">
        <v>0</v>
      </c>
      <c r="L25" s="78">
        <v>1.1999999999999999E-3</v>
      </c>
      <c r="M25" s="78">
        <v>0</v>
      </c>
    </row>
    <row r="26" spans="2:13">
      <c r="B26" t="s">
        <v>2069</v>
      </c>
      <c r="C26" t="s">
        <v>2070</v>
      </c>
      <c r="D26" t="s">
        <v>123</v>
      </c>
      <c r="E26" t="s">
        <v>2071</v>
      </c>
      <c r="F26" t="s">
        <v>1416</v>
      </c>
      <c r="G26" t="s">
        <v>102</v>
      </c>
      <c r="H26" s="77">
        <v>243.77</v>
      </c>
      <c r="I26" s="77">
        <v>3904.375</v>
      </c>
      <c r="J26" s="77">
        <v>9.5176949375</v>
      </c>
      <c r="K26" s="78">
        <v>2.0000000000000001E-4</v>
      </c>
      <c r="L26" s="78">
        <v>1.1999999999999999E-3</v>
      </c>
      <c r="M26" s="78">
        <v>0</v>
      </c>
    </row>
    <row r="27" spans="2:13">
      <c r="B27" t="s">
        <v>2072</v>
      </c>
      <c r="C27" t="s">
        <v>2073</v>
      </c>
      <c r="D27" t="s">
        <v>123</v>
      </c>
      <c r="E27" t="s">
        <v>2074</v>
      </c>
      <c r="F27" t="s">
        <v>1416</v>
      </c>
      <c r="G27" t="s">
        <v>106</v>
      </c>
      <c r="H27" s="77">
        <v>2438.7600000000002</v>
      </c>
      <c r="I27" s="77">
        <v>100</v>
      </c>
      <c r="J27" s="77">
        <v>9.3867872400000003</v>
      </c>
      <c r="K27" s="78">
        <v>0</v>
      </c>
      <c r="L27" s="78">
        <v>1.1999999999999999E-3</v>
      </c>
      <c r="M27" s="78">
        <v>0</v>
      </c>
    </row>
    <row r="28" spans="2:13">
      <c r="B28" t="s">
        <v>2075</v>
      </c>
      <c r="C28" t="s">
        <v>2076</v>
      </c>
      <c r="D28" t="s">
        <v>123</v>
      </c>
      <c r="E28">
        <v>520034505</v>
      </c>
      <c r="F28" t="s">
        <v>563</v>
      </c>
      <c r="G28" t="s">
        <v>102</v>
      </c>
      <c r="H28" s="77">
        <v>212955.56</v>
      </c>
      <c r="I28" s="77">
        <v>101.42276899999982</v>
      </c>
      <c r="J28" s="77">
        <v>215.98542569145599</v>
      </c>
      <c r="K28" s="78">
        <v>2.9999999999999997E-4</v>
      </c>
      <c r="L28" s="78">
        <v>2.8000000000000001E-2</v>
      </c>
      <c r="M28" s="78">
        <v>5.0000000000000001E-4</v>
      </c>
    </row>
    <row r="29" spans="2:13">
      <c r="B29" t="s">
        <v>2077</v>
      </c>
      <c r="C29" t="s">
        <v>2078</v>
      </c>
      <c r="D29" t="s">
        <v>123</v>
      </c>
      <c r="E29" t="s">
        <v>2079</v>
      </c>
      <c r="F29" t="s">
        <v>1431</v>
      </c>
      <c r="G29" t="s">
        <v>106</v>
      </c>
      <c r="H29" s="77">
        <v>706.41</v>
      </c>
      <c r="I29" s="77">
        <v>824.19640000000152</v>
      </c>
      <c r="J29" s="77">
        <v>22.4096700827848</v>
      </c>
      <c r="K29" s="78">
        <v>1E-4</v>
      </c>
      <c r="L29" s="78">
        <v>2.8999999999999998E-3</v>
      </c>
      <c r="M29" s="78">
        <v>0</v>
      </c>
    </row>
    <row r="30" spans="2:13">
      <c r="B30" t="s">
        <v>2080</v>
      </c>
      <c r="C30" t="s">
        <v>2081</v>
      </c>
      <c r="D30" t="s">
        <v>123</v>
      </c>
      <c r="E30" t="s">
        <v>2082</v>
      </c>
      <c r="F30" t="s">
        <v>1431</v>
      </c>
      <c r="G30" t="s">
        <v>106</v>
      </c>
      <c r="H30" s="77">
        <v>2622.02</v>
      </c>
      <c r="I30" s="77">
        <v>322.17920000000038</v>
      </c>
      <c r="J30" s="77">
        <v>32.514824177324201</v>
      </c>
      <c r="K30" s="78">
        <v>2.0000000000000001E-4</v>
      </c>
      <c r="L30" s="78">
        <v>4.1999999999999997E-3</v>
      </c>
      <c r="M30" s="78">
        <v>1E-4</v>
      </c>
    </row>
    <row r="31" spans="2:13">
      <c r="B31" t="s">
        <v>2083</v>
      </c>
      <c r="C31" t="s">
        <v>2084</v>
      </c>
      <c r="D31" t="s">
        <v>123</v>
      </c>
      <c r="E31" t="s">
        <v>2085</v>
      </c>
      <c r="F31" t="s">
        <v>1431</v>
      </c>
      <c r="G31" t="s">
        <v>106</v>
      </c>
      <c r="H31" s="77">
        <v>1013.62</v>
      </c>
      <c r="I31" s="77">
        <v>580.20000000000005</v>
      </c>
      <c r="J31" s="77">
        <v>22.63605845076</v>
      </c>
      <c r="K31" s="78">
        <v>1E-4</v>
      </c>
      <c r="L31" s="78">
        <v>2.8999999999999998E-3</v>
      </c>
      <c r="M31" s="78">
        <v>0</v>
      </c>
    </row>
    <row r="32" spans="2:13">
      <c r="B32" t="s">
        <v>2086</v>
      </c>
      <c r="C32" t="s">
        <v>2087</v>
      </c>
      <c r="D32" t="s">
        <v>123</v>
      </c>
      <c r="E32" t="s">
        <v>2088</v>
      </c>
      <c r="F32" t="s">
        <v>1431</v>
      </c>
      <c r="G32" t="s">
        <v>106</v>
      </c>
      <c r="H32" s="77">
        <v>2893.81</v>
      </c>
      <c r="I32" s="77">
        <v>369.08189999999991</v>
      </c>
      <c r="J32" s="77">
        <v>41.109355853071101</v>
      </c>
      <c r="K32" s="78">
        <v>1E-4</v>
      </c>
      <c r="L32" s="78">
        <v>5.3E-3</v>
      </c>
      <c r="M32" s="78">
        <v>1E-4</v>
      </c>
    </row>
    <row r="33" spans="2:13">
      <c r="B33" t="s">
        <v>2089</v>
      </c>
      <c r="C33" t="s">
        <v>2090</v>
      </c>
      <c r="D33" t="s">
        <v>123</v>
      </c>
      <c r="E33" t="s">
        <v>2091</v>
      </c>
      <c r="F33" t="s">
        <v>1431</v>
      </c>
      <c r="G33" t="s">
        <v>106</v>
      </c>
      <c r="H33" s="77">
        <v>15.75</v>
      </c>
      <c r="I33" s="77">
        <v>15266.785099999999</v>
      </c>
      <c r="J33" s="77">
        <v>9.2549922963592497</v>
      </c>
      <c r="K33" s="78">
        <v>2.0000000000000001E-4</v>
      </c>
      <c r="L33" s="78">
        <v>1.1999999999999999E-3</v>
      </c>
      <c r="M33" s="78">
        <v>0</v>
      </c>
    </row>
    <row r="34" spans="2:13">
      <c r="B34" t="s">
        <v>2092</v>
      </c>
      <c r="C34" t="s">
        <v>2093</v>
      </c>
      <c r="D34" t="s">
        <v>123</v>
      </c>
      <c r="E34" t="s">
        <v>2094</v>
      </c>
      <c r="F34" t="s">
        <v>1435</v>
      </c>
      <c r="G34" t="s">
        <v>106</v>
      </c>
      <c r="H34" s="77">
        <v>7217</v>
      </c>
      <c r="I34" s="77">
        <v>6.9478</v>
      </c>
      <c r="J34" s="77">
        <v>1.929976072374</v>
      </c>
      <c r="K34" s="78">
        <v>1E-4</v>
      </c>
      <c r="L34" s="78">
        <v>2.9999999999999997E-4</v>
      </c>
      <c r="M34" s="78">
        <v>0</v>
      </c>
    </row>
    <row r="35" spans="2:13">
      <c r="B35" t="s">
        <v>2095</v>
      </c>
      <c r="C35" t="s">
        <v>2096</v>
      </c>
      <c r="D35" t="s">
        <v>123</v>
      </c>
      <c r="E35" t="s">
        <v>2097</v>
      </c>
      <c r="F35" t="s">
        <v>487</v>
      </c>
      <c r="G35" t="s">
        <v>106</v>
      </c>
      <c r="H35" s="77">
        <v>1824.34</v>
      </c>
      <c r="I35" s="77">
        <v>1115.5499000000009</v>
      </c>
      <c r="J35" s="77">
        <v>78.332627302745394</v>
      </c>
      <c r="K35" s="78">
        <v>1E-4</v>
      </c>
      <c r="L35" s="78">
        <v>1.0200000000000001E-2</v>
      </c>
      <c r="M35" s="78">
        <v>2.0000000000000001E-4</v>
      </c>
    </row>
    <row r="36" spans="2:13">
      <c r="B36" s="79" t="s">
        <v>216</v>
      </c>
      <c r="C36" s="16"/>
      <c r="D36" s="16"/>
      <c r="E36" s="16"/>
      <c r="H36" s="81">
        <v>1681917.24</v>
      </c>
      <c r="J36" s="81">
        <v>6102.1205148638737</v>
      </c>
      <c r="L36" s="80">
        <v>0.79120000000000001</v>
      </c>
      <c r="M36" s="80">
        <v>1.2800000000000001E-2</v>
      </c>
    </row>
    <row r="37" spans="2:13">
      <c r="B37" s="79" t="s">
        <v>312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208</v>
      </c>
      <c r="C38" t="s">
        <v>208</v>
      </c>
      <c r="D38" s="16"/>
      <c r="E38" s="16"/>
      <c r="F38" t="s">
        <v>208</v>
      </c>
      <c r="G38" t="s">
        <v>208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313</v>
      </c>
      <c r="C39" s="16"/>
      <c r="D39" s="16"/>
      <c r="E39" s="16"/>
      <c r="H39" s="81">
        <v>1681917.24</v>
      </c>
      <c r="J39" s="81">
        <v>6102.1205148638737</v>
      </c>
      <c r="L39" s="80">
        <v>0.79120000000000001</v>
      </c>
      <c r="M39" s="80">
        <v>1.2800000000000001E-2</v>
      </c>
    </row>
    <row r="40" spans="2:13">
      <c r="B40" t="s">
        <v>2098</v>
      </c>
      <c r="C40" t="s">
        <v>2099</v>
      </c>
      <c r="D40" t="s">
        <v>123</v>
      </c>
      <c r="E40"/>
      <c r="F40" t="s">
        <v>962</v>
      </c>
      <c r="G40" t="s">
        <v>106</v>
      </c>
      <c r="H40" s="77">
        <v>145.77000000000001</v>
      </c>
      <c r="I40" s="77">
        <v>14777.717699999997</v>
      </c>
      <c r="J40" s="77">
        <v>82.913153022375198</v>
      </c>
      <c r="K40" s="78">
        <v>0</v>
      </c>
      <c r="L40" s="78">
        <v>1.0800000000000001E-2</v>
      </c>
      <c r="M40" s="78">
        <v>2.0000000000000001E-4</v>
      </c>
    </row>
    <row r="41" spans="2:13">
      <c r="B41" t="s">
        <v>2100</v>
      </c>
      <c r="C41" t="s">
        <v>2101</v>
      </c>
      <c r="D41" t="s">
        <v>123</v>
      </c>
      <c r="E41"/>
      <c r="F41" t="s">
        <v>962</v>
      </c>
      <c r="G41" t="s">
        <v>106</v>
      </c>
      <c r="H41" s="77">
        <v>28642.45</v>
      </c>
      <c r="I41" s="77">
        <v>94.301700000000139</v>
      </c>
      <c r="J41" s="77">
        <v>103.962711178581</v>
      </c>
      <c r="K41" s="78">
        <v>0</v>
      </c>
      <c r="L41" s="78">
        <v>1.35E-2</v>
      </c>
      <c r="M41" s="78">
        <v>2.0000000000000001E-4</v>
      </c>
    </row>
    <row r="42" spans="2:13">
      <c r="B42" t="s">
        <v>2102</v>
      </c>
      <c r="C42" t="s">
        <v>2103</v>
      </c>
      <c r="D42" t="s">
        <v>123</v>
      </c>
      <c r="E42"/>
      <c r="F42" t="s">
        <v>904</v>
      </c>
      <c r="G42" t="s">
        <v>110</v>
      </c>
      <c r="H42" s="77">
        <v>25285</v>
      </c>
      <c r="I42" s="77">
        <v>100</v>
      </c>
      <c r="J42" s="77">
        <v>102.59388749999999</v>
      </c>
      <c r="K42" s="78">
        <v>2.9999999999999997E-4</v>
      </c>
      <c r="L42" s="78">
        <v>1.3299999999999999E-2</v>
      </c>
      <c r="M42" s="78">
        <v>2.0000000000000001E-4</v>
      </c>
    </row>
    <row r="43" spans="2:13">
      <c r="B43" t="s">
        <v>2104</v>
      </c>
      <c r="C43" t="s">
        <v>2105</v>
      </c>
      <c r="D43" t="s">
        <v>123</v>
      </c>
      <c r="E43"/>
      <c r="F43" t="s">
        <v>904</v>
      </c>
      <c r="G43" t="s">
        <v>110</v>
      </c>
      <c r="H43" s="77">
        <v>63433.42</v>
      </c>
      <c r="I43" s="77">
        <v>83.509800000000112</v>
      </c>
      <c r="J43" s="77">
        <v>214.93844322571201</v>
      </c>
      <c r="K43" s="78">
        <v>8.9999999999999998E-4</v>
      </c>
      <c r="L43" s="78">
        <v>2.7900000000000001E-2</v>
      </c>
      <c r="M43" s="78">
        <v>5.0000000000000001E-4</v>
      </c>
    </row>
    <row r="44" spans="2:13">
      <c r="B44" t="s">
        <v>2106</v>
      </c>
      <c r="C44" t="s">
        <v>2107</v>
      </c>
      <c r="D44" t="s">
        <v>123</v>
      </c>
      <c r="E44"/>
      <c r="F44" t="s">
        <v>904</v>
      </c>
      <c r="G44" t="s">
        <v>110</v>
      </c>
      <c r="H44" s="77">
        <v>23084.66</v>
      </c>
      <c r="I44" s="77">
        <v>63.360500000000052</v>
      </c>
      <c r="J44" s="77">
        <v>59.347250967159802</v>
      </c>
      <c r="K44" s="78">
        <v>8.0000000000000004E-4</v>
      </c>
      <c r="L44" s="78">
        <v>7.7000000000000002E-3</v>
      </c>
      <c r="M44" s="78">
        <v>1E-4</v>
      </c>
    </row>
    <row r="45" spans="2:13">
      <c r="B45" t="s">
        <v>2108</v>
      </c>
      <c r="C45" t="s">
        <v>2109</v>
      </c>
      <c r="D45" t="s">
        <v>123</v>
      </c>
      <c r="E45"/>
      <c r="F45" t="s">
        <v>904</v>
      </c>
      <c r="G45" t="s">
        <v>110</v>
      </c>
      <c r="H45" s="77">
        <v>10869.79</v>
      </c>
      <c r="I45" s="77">
        <v>100</v>
      </c>
      <c r="J45" s="77">
        <v>44.104172925</v>
      </c>
      <c r="K45" s="78">
        <v>1.2999999999999999E-3</v>
      </c>
      <c r="L45" s="78">
        <v>5.7000000000000002E-3</v>
      </c>
      <c r="M45" s="78">
        <v>1E-4</v>
      </c>
    </row>
    <row r="46" spans="2:13">
      <c r="B46" t="s">
        <v>2110</v>
      </c>
      <c r="C46" t="s">
        <v>2111</v>
      </c>
      <c r="D46" t="s">
        <v>123</v>
      </c>
      <c r="E46"/>
      <c r="F46" t="s">
        <v>904</v>
      </c>
      <c r="G46" t="s">
        <v>106</v>
      </c>
      <c r="H46" s="77">
        <v>107357.79</v>
      </c>
      <c r="I46" s="77">
        <v>218.58119999999988</v>
      </c>
      <c r="J46" s="77">
        <v>903.22152690492203</v>
      </c>
      <c r="K46" s="78">
        <v>2.0000000000000001E-4</v>
      </c>
      <c r="L46" s="78">
        <v>0.1171</v>
      </c>
      <c r="M46" s="78">
        <v>1.9E-3</v>
      </c>
    </row>
    <row r="47" spans="2:13">
      <c r="B47" t="s">
        <v>2112</v>
      </c>
      <c r="C47" t="s">
        <v>2113</v>
      </c>
      <c r="D47" t="s">
        <v>123</v>
      </c>
      <c r="E47"/>
      <c r="F47" t="s">
        <v>904</v>
      </c>
      <c r="G47" t="s">
        <v>106</v>
      </c>
      <c r="H47" s="77">
        <v>103371.61</v>
      </c>
      <c r="I47" s="77">
        <v>96.480899999999991</v>
      </c>
      <c r="J47" s="77">
        <v>383.87562587941397</v>
      </c>
      <c r="K47" s="78">
        <v>8.0000000000000004E-4</v>
      </c>
      <c r="L47" s="78">
        <v>4.9799999999999997E-2</v>
      </c>
      <c r="M47" s="78">
        <v>8.0000000000000004E-4</v>
      </c>
    </row>
    <row r="48" spans="2:13">
      <c r="B48" t="s">
        <v>2114</v>
      </c>
      <c r="C48" t="s">
        <v>2115</v>
      </c>
      <c r="D48" t="s">
        <v>123</v>
      </c>
      <c r="E48"/>
      <c r="F48" t="s">
        <v>904</v>
      </c>
      <c r="G48" t="s">
        <v>106</v>
      </c>
      <c r="H48" s="77">
        <v>10123.25</v>
      </c>
      <c r="I48" s="77">
        <v>100</v>
      </c>
      <c r="J48" s="77">
        <v>38.964389250000004</v>
      </c>
      <c r="K48" s="78">
        <v>5.0000000000000001E-4</v>
      </c>
      <c r="L48" s="78">
        <v>5.1000000000000004E-3</v>
      </c>
      <c r="M48" s="78">
        <v>1E-4</v>
      </c>
    </row>
    <row r="49" spans="2:13">
      <c r="B49" t="s">
        <v>2116</v>
      </c>
      <c r="C49" t="s">
        <v>2117</v>
      </c>
      <c r="D49" t="s">
        <v>123</v>
      </c>
      <c r="E49"/>
      <c r="F49" t="s">
        <v>904</v>
      </c>
      <c r="G49" t="s">
        <v>106</v>
      </c>
      <c r="H49" s="77">
        <v>212597.93</v>
      </c>
      <c r="I49" s="77">
        <v>142.97960000000052</v>
      </c>
      <c r="J49" s="77">
        <v>1169.9869575308601</v>
      </c>
      <c r="K49" s="78">
        <v>2.0000000000000001E-4</v>
      </c>
      <c r="L49" s="78">
        <v>0.1517</v>
      </c>
      <c r="M49" s="78">
        <v>2.5000000000000001E-3</v>
      </c>
    </row>
    <row r="50" spans="2:13">
      <c r="B50" t="s">
        <v>2118</v>
      </c>
      <c r="C50" t="s">
        <v>2119</v>
      </c>
      <c r="D50" t="s">
        <v>123</v>
      </c>
      <c r="E50"/>
      <c r="F50" t="s">
        <v>916</v>
      </c>
      <c r="G50" t="s">
        <v>106</v>
      </c>
      <c r="H50" s="77">
        <v>980.33</v>
      </c>
      <c r="I50" s="77">
        <v>2257.4877000000001</v>
      </c>
      <c r="J50" s="77">
        <v>85.181561473059105</v>
      </c>
      <c r="K50" s="78">
        <v>0</v>
      </c>
      <c r="L50" s="78">
        <v>1.0999999999999999E-2</v>
      </c>
      <c r="M50" s="78">
        <v>2.0000000000000001E-4</v>
      </c>
    </row>
    <row r="51" spans="2:13">
      <c r="B51" t="s">
        <v>2120</v>
      </c>
      <c r="C51" t="s">
        <v>2121</v>
      </c>
      <c r="D51" t="s">
        <v>123</v>
      </c>
      <c r="E51"/>
      <c r="F51" t="s">
        <v>916</v>
      </c>
      <c r="G51" t="s">
        <v>106</v>
      </c>
      <c r="H51" s="77">
        <v>1024.8499999999999</v>
      </c>
      <c r="I51" s="77">
        <v>2472.2510000000002</v>
      </c>
      <c r="J51" s="77">
        <v>97.521590973601505</v>
      </c>
      <c r="K51" s="78">
        <v>0</v>
      </c>
      <c r="L51" s="78">
        <v>1.26E-2</v>
      </c>
      <c r="M51" s="78">
        <v>2.0000000000000001E-4</v>
      </c>
    </row>
    <row r="52" spans="2:13">
      <c r="B52" t="s">
        <v>2122</v>
      </c>
      <c r="C52" t="s">
        <v>2123</v>
      </c>
      <c r="D52" t="s">
        <v>123</v>
      </c>
      <c r="E52"/>
      <c r="F52" t="s">
        <v>944</v>
      </c>
      <c r="G52" t="s">
        <v>106</v>
      </c>
      <c r="H52" s="77">
        <v>1176.04</v>
      </c>
      <c r="I52" s="77">
        <v>11056.168000000005</v>
      </c>
      <c r="J52" s="77">
        <v>500.46606390857301</v>
      </c>
      <c r="K52" s="78">
        <v>6.9999999999999999E-4</v>
      </c>
      <c r="L52" s="78">
        <v>6.4899999999999999E-2</v>
      </c>
      <c r="M52" s="78">
        <v>1E-3</v>
      </c>
    </row>
    <row r="53" spans="2:13">
      <c r="B53" t="s">
        <v>2124</v>
      </c>
      <c r="C53" t="s">
        <v>2125</v>
      </c>
      <c r="D53" t="s">
        <v>123</v>
      </c>
      <c r="E53"/>
      <c r="F53" t="s">
        <v>944</v>
      </c>
      <c r="G53" t="s">
        <v>110</v>
      </c>
      <c r="H53" s="77">
        <v>17271.099999999999</v>
      </c>
      <c r="I53" s="77">
        <v>97.475800000000007</v>
      </c>
      <c r="J53" s="77">
        <v>68.308592291593499</v>
      </c>
      <c r="K53" s="78">
        <v>6.9999999999999999E-4</v>
      </c>
      <c r="L53" s="78">
        <v>8.8999999999999999E-3</v>
      </c>
      <c r="M53" s="78">
        <v>1E-4</v>
      </c>
    </row>
    <row r="54" spans="2:13">
      <c r="B54" t="s">
        <v>2126</v>
      </c>
      <c r="C54" t="s">
        <v>2127</v>
      </c>
      <c r="D54" t="s">
        <v>123</v>
      </c>
      <c r="E54"/>
      <c r="F54" t="s">
        <v>944</v>
      </c>
      <c r="G54" t="s">
        <v>106</v>
      </c>
      <c r="H54" s="77">
        <v>1205.26</v>
      </c>
      <c r="I54" s="77">
        <v>11369.545600000012</v>
      </c>
      <c r="J54" s="77">
        <v>527.43842081415801</v>
      </c>
      <c r="K54" s="78">
        <v>8.0000000000000004E-4</v>
      </c>
      <c r="L54" s="78">
        <v>6.8400000000000002E-2</v>
      </c>
      <c r="M54" s="78">
        <v>1.1000000000000001E-3</v>
      </c>
    </row>
    <row r="55" spans="2:13">
      <c r="B55" t="s">
        <v>2128</v>
      </c>
      <c r="C55" t="s">
        <v>2129</v>
      </c>
      <c r="D55" t="s">
        <v>123</v>
      </c>
      <c r="E55"/>
      <c r="F55" t="s">
        <v>944</v>
      </c>
      <c r="G55" t="s">
        <v>106</v>
      </c>
      <c r="H55" s="77">
        <v>87448.02</v>
      </c>
      <c r="I55" s="77">
        <v>86.88610000000007</v>
      </c>
      <c r="J55" s="77">
        <v>292.44769013099199</v>
      </c>
      <c r="K55" s="78">
        <v>1.1000000000000001E-3</v>
      </c>
      <c r="L55" s="78">
        <v>3.7900000000000003E-2</v>
      </c>
      <c r="M55" s="78">
        <v>5.9999999999999995E-4</v>
      </c>
    </row>
    <row r="56" spans="2:13">
      <c r="B56" t="s">
        <v>2130</v>
      </c>
      <c r="C56" t="s">
        <v>2131</v>
      </c>
      <c r="D56" t="s">
        <v>123</v>
      </c>
      <c r="E56"/>
      <c r="F56" t="s">
        <v>944</v>
      </c>
      <c r="G56" t="s">
        <v>106</v>
      </c>
      <c r="H56" s="77">
        <v>84855.22</v>
      </c>
      <c r="I56" s="77">
        <v>111.63989999999993</v>
      </c>
      <c r="J56" s="77">
        <v>364.62455631544998</v>
      </c>
      <c r="K56" s="78">
        <v>8.9999999999999998E-4</v>
      </c>
      <c r="L56" s="78">
        <v>4.7300000000000002E-2</v>
      </c>
      <c r="M56" s="78">
        <v>8.0000000000000004E-4</v>
      </c>
    </row>
    <row r="57" spans="2:13">
      <c r="B57" t="s">
        <v>2132</v>
      </c>
      <c r="C57" t="s">
        <v>2133</v>
      </c>
      <c r="D57" t="s">
        <v>123</v>
      </c>
      <c r="E57"/>
      <c r="F57" t="s">
        <v>944</v>
      </c>
      <c r="G57" t="s">
        <v>106</v>
      </c>
      <c r="H57" s="77">
        <v>172317.41</v>
      </c>
      <c r="I57" s="77">
        <v>90.118700000000032</v>
      </c>
      <c r="J57" s="77">
        <v>597.71201738806406</v>
      </c>
      <c r="K57" s="78">
        <v>5.9999999999999995E-4</v>
      </c>
      <c r="L57" s="78">
        <v>7.7499999999999999E-2</v>
      </c>
      <c r="M57" s="78">
        <v>1.2999999999999999E-3</v>
      </c>
    </row>
    <row r="58" spans="2:13">
      <c r="B58" t="s">
        <v>2134</v>
      </c>
      <c r="C58" t="s">
        <v>2135</v>
      </c>
      <c r="D58" t="s">
        <v>123</v>
      </c>
      <c r="E58"/>
      <c r="F58" t="s">
        <v>995</v>
      </c>
      <c r="G58" t="s">
        <v>106</v>
      </c>
      <c r="H58" s="77">
        <v>447.84</v>
      </c>
      <c r="I58" s="77">
        <v>4245.3095000000003</v>
      </c>
      <c r="J58" s="77">
        <v>73.177934955415196</v>
      </c>
      <c r="K58" s="78">
        <v>0</v>
      </c>
      <c r="L58" s="78">
        <v>9.4999999999999998E-3</v>
      </c>
      <c r="M58" s="78">
        <v>2.0000000000000001E-4</v>
      </c>
    </row>
    <row r="59" spans="2:13">
      <c r="B59" t="s">
        <v>2136</v>
      </c>
      <c r="C59" t="s">
        <v>2137</v>
      </c>
      <c r="D59" t="s">
        <v>123</v>
      </c>
      <c r="E59"/>
      <c r="F59" t="s">
        <v>995</v>
      </c>
      <c r="G59" t="s">
        <v>106</v>
      </c>
      <c r="H59" s="77">
        <v>1523.2</v>
      </c>
      <c r="I59" s="77">
        <v>3362.768799999993</v>
      </c>
      <c r="J59" s="77">
        <v>197.15230159779799</v>
      </c>
      <c r="K59" s="78">
        <v>0</v>
      </c>
      <c r="L59" s="78">
        <v>2.5600000000000001E-2</v>
      </c>
      <c r="M59" s="78">
        <v>4.0000000000000002E-4</v>
      </c>
    </row>
    <row r="60" spans="2:13">
      <c r="B60" t="s">
        <v>2138</v>
      </c>
      <c r="C60" t="s">
        <v>2139</v>
      </c>
      <c r="D60" t="s">
        <v>123</v>
      </c>
      <c r="E60"/>
      <c r="F60" t="s">
        <v>1392</v>
      </c>
      <c r="G60" t="s">
        <v>102</v>
      </c>
      <c r="H60" s="77">
        <v>51026</v>
      </c>
      <c r="I60" s="77">
        <v>183</v>
      </c>
      <c r="J60" s="77">
        <v>93.377579999999995</v>
      </c>
      <c r="K60" s="78">
        <v>1E-4</v>
      </c>
      <c r="L60" s="78">
        <v>1.21E-2</v>
      </c>
      <c r="M60" s="78">
        <v>2.0000000000000001E-4</v>
      </c>
    </row>
    <row r="61" spans="2:13">
      <c r="B61" t="s">
        <v>2140</v>
      </c>
      <c r="C61" t="s">
        <v>2141</v>
      </c>
      <c r="D61" t="s">
        <v>123</v>
      </c>
      <c r="E61"/>
      <c r="F61" t="s">
        <v>608</v>
      </c>
      <c r="G61" t="s">
        <v>106</v>
      </c>
      <c r="H61" s="77">
        <v>674013.3</v>
      </c>
      <c r="I61" s="77">
        <v>1E-4</v>
      </c>
      <c r="J61" s="77">
        <v>2.5942771916999999E-3</v>
      </c>
      <c r="K61" s="78">
        <v>1E-4</v>
      </c>
      <c r="L61" s="78">
        <v>0</v>
      </c>
      <c r="M61" s="78">
        <v>0</v>
      </c>
    </row>
    <row r="62" spans="2:13">
      <c r="B62" t="s">
        <v>2142</v>
      </c>
      <c r="C62" t="s">
        <v>2143</v>
      </c>
      <c r="D62" t="s">
        <v>123</v>
      </c>
      <c r="E62"/>
      <c r="F62" t="s">
        <v>1431</v>
      </c>
      <c r="G62" t="s">
        <v>106</v>
      </c>
      <c r="H62" s="77">
        <v>3717</v>
      </c>
      <c r="I62" s="77">
        <v>704.57380000000001</v>
      </c>
      <c r="J62" s="77">
        <v>100.801492353954</v>
      </c>
      <c r="K62" s="78">
        <v>0</v>
      </c>
      <c r="L62" s="78">
        <v>1.3100000000000001E-2</v>
      </c>
      <c r="M62" s="78">
        <v>2.0000000000000001E-4</v>
      </c>
    </row>
    <row r="63" spans="2:13">
      <c r="B63" t="s">
        <v>218</v>
      </c>
      <c r="C63" s="16"/>
      <c r="D63" s="16"/>
      <c r="E63" s="16"/>
    </row>
    <row r="64" spans="2:13">
      <c r="B64" t="s">
        <v>306</v>
      </c>
      <c r="C64" s="16"/>
      <c r="D64" s="16"/>
      <c r="E64" s="16"/>
    </row>
    <row r="65" spans="2:5">
      <c r="B65" t="s">
        <v>307</v>
      </c>
      <c r="C65" s="16"/>
      <c r="D65" s="16"/>
      <c r="E65" s="16"/>
    </row>
    <row r="66" spans="2:5">
      <c r="B66" t="s">
        <v>308</v>
      </c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80" workbookViewId="0">
      <selection activeCell="C80" sqref="C8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2535</v>
      </c>
    </row>
    <row r="3" spans="2:55" s="1" customFormat="1">
      <c r="B3" s="2" t="s">
        <v>2</v>
      </c>
      <c r="C3" s="26" t="s">
        <v>2536</v>
      </c>
    </row>
    <row r="4" spans="2:55" s="1" customFormat="1">
      <c r="B4" s="2" t="s">
        <v>3</v>
      </c>
      <c r="C4" s="83" t="s">
        <v>196</v>
      </c>
    </row>
    <row r="6" spans="2:55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55" ht="26.25" customHeight="1">
      <c r="B7" s="118" t="s">
        <v>139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16228053.99</v>
      </c>
      <c r="G11" s="7"/>
      <c r="H11" s="75">
        <v>55313.798635736515</v>
      </c>
      <c r="I11" s="7"/>
      <c r="J11" s="76">
        <v>1</v>
      </c>
      <c r="K11" s="76">
        <v>0.11600000000000001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3286170.89</v>
      </c>
      <c r="H12" s="81">
        <v>5210.7288045519508</v>
      </c>
      <c r="J12" s="80">
        <v>9.4200000000000006E-2</v>
      </c>
      <c r="K12" s="80">
        <v>1.09E-2</v>
      </c>
    </row>
    <row r="13" spans="2:55">
      <c r="B13" s="79" t="s">
        <v>2144</v>
      </c>
      <c r="C13" s="16"/>
      <c r="F13" s="81">
        <v>124239.07</v>
      </c>
      <c r="H13" s="81">
        <v>426.89261581516632</v>
      </c>
      <c r="J13" s="80">
        <v>7.7000000000000002E-3</v>
      </c>
      <c r="K13" s="80">
        <v>8.9999999999999998E-4</v>
      </c>
    </row>
    <row r="14" spans="2:55">
      <c r="B14" t="s">
        <v>2145</v>
      </c>
      <c r="C14" t="s">
        <v>2146</v>
      </c>
      <c r="D14" t="s">
        <v>106</v>
      </c>
      <c r="E14" s="86">
        <v>44560</v>
      </c>
      <c r="F14" s="77">
        <v>3919.59</v>
      </c>
      <c r="G14" s="77">
        <v>102.71590000000006</v>
      </c>
      <c r="H14" s="77">
        <v>15.496236215373701</v>
      </c>
      <c r="I14" s="78">
        <v>0</v>
      </c>
      <c r="J14" s="78">
        <v>2.9999999999999997E-4</v>
      </c>
      <c r="K14" s="78">
        <v>0</v>
      </c>
      <c r="W14" s="94"/>
    </row>
    <row r="15" spans="2:55">
      <c r="B15" t="s">
        <v>2147</v>
      </c>
      <c r="C15" t="s">
        <v>2148</v>
      </c>
      <c r="D15" t="s">
        <v>106</v>
      </c>
      <c r="E15" s="86">
        <v>44621</v>
      </c>
      <c r="F15" s="77">
        <v>7052.99</v>
      </c>
      <c r="G15" s="77">
        <v>80.816399999999859</v>
      </c>
      <c r="H15" s="77">
        <v>21.9391945772756</v>
      </c>
      <c r="I15" s="78">
        <v>0</v>
      </c>
      <c r="J15" s="78">
        <v>4.0000000000000002E-4</v>
      </c>
      <c r="K15" s="78">
        <v>0</v>
      </c>
      <c r="W15" s="94"/>
    </row>
    <row r="16" spans="2:55">
      <c r="B16" t="s">
        <v>2149</v>
      </c>
      <c r="C16" t="s">
        <v>2150</v>
      </c>
      <c r="D16" t="s">
        <v>106</v>
      </c>
      <c r="E16" s="86">
        <v>44581</v>
      </c>
      <c r="F16" s="77">
        <v>1979.24</v>
      </c>
      <c r="G16" s="77">
        <v>111.79519999999999</v>
      </c>
      <c r="H16" s="77">
        <v>8.5166642731315196</v>
      </c>
      <c r="I16" s="78">
        <v>0</v>
      </c>
      <c r="J16" s="78">
        <v>2.0000000000000001E-4</v>
      </c>
      <c r="K16" s="78">
        <v>0</v>
      </c>
      <c r="W16" s="94"/>
    </row>
    <row r="17" spans="2:23">
      <c r="B17" t="s">
        <v>2151</v>
      </c>
      <c r="C17" t="s">
        <v>2152</v>
      </c>
      <c r="D17" t="s">
        <v>106</v>
      </c>
      <c r="E17" s="86">
        <v>44279</v>
      </c>
      <c r="F17" s="77">
        <v>4410.43</v>
      </c>
      <c r="G17" s="77">
        <v>101.11689999999982</v>
      </c>
      <c r="H17" s="77">
        <v>17.1653471666868</v>
      </c>
      <c r="I17" s="78">
        <v>5.0000000000000001E-4</v>
      </c>
      <c r="J17" s="78">
        <v>2.9999999999999997E-4</v>
      </c>
      <c r="K17" s="78">
        <v>0</v>
      </c>
      <c r="W17" s="94"/>
    </row>
    <row r="18" spans="2:23">
      <c r="B18" t="s">
        <v>2153</v>
      </c>
      <c r="C18" t="s">
        <v>2154</v>
      </c>
      <c r="D18" t="s">
        <v>106</v>
      </c>
      <c r="E18" s="86">
        <v>44196</v>
      </c>
      <c r="F18" s="77">
        <v>41017</v>
      </c>
      <c r="G18" s="77">
        <v>109.684</v>
      </c>
      <c r="H18" s="77">
        <v>173.16299309172001</v>
      </c>
      <c r="I18" s="78">
        <v>5.0000000000000001E-4</v>
      </c>
      <c r="J18" s="78">
        <v>3.0999999999999999E-3</v>
      </c>
      <c r="K18" s="78">
        <v>4.0000000000000002E-4</v>
      </c>
      <c r="W18" s="94"/>
    </row>
    <row r="19" spans="2:23">
      <c r="B19" t="s">
        <v>2155</v>
      </c>
      <c r="C19" t="s">
        <v>2156</v>
      </c>
      <c r="D19" t="s">
        <v>106</v>
      </c>
      <c r="E19" s="86">
        <v>44257</v>
      </c>
      <c r="F19" s="77">
        <v>11878.24</v>
      </c>
      <c r="G19" s="77">
        <v>100.79219999999995</v>
      </c>
      <c r="H19" s="77">
        <v>46.081534417110703</v>
      </c>
      <c r="I19" s="78">
        <v>1.2999999999999999E-3</v>
      </c>
      <c r="J19" s="78">
        <v>8.0000000000000004E-4</v>
      </c>
      <c r="K19" s="78">
        <v>1E-4</v>
      </c>
    </row>
    <row r="20" spans="2:23">
      <c r="B20" t="s">
        <v>2157</v>
      </c>
      <c r="C20" t="s">
        <v>2158</v>
      </c>
      <c r="D20" t="s">
        <v>106</v>
      </c>
      <c r="E20" s="86">
        <v>43850</v>
      </c>
      <c r="F20" s="77">
        <v>53981.58</v>
      </c>
      <c r="G20" s="77">
        <v>69.561100000000181</v>
      </c>
      <c r="H20" s="77">
        <v>144.53064607386801</v>
      </c>
      <c r="I20" s="78">
        <v>8.9999999999999998E-4</v>
      </c>
      <c r="J20" s="78">
        <v>2.5999999999999999E-3</v>
      </c>
      <c r="K20" s="78">
        <v>2.9999999999999997E-4</v>
      </c>
      <c r="W20" s="94"/>
    </row>
    <row r="21" spans="2:23">
      <c r="B21" s="79" t="s">
        <v>2159</v>
      </c>
      <c r="C21" s="16"/>
      <c r="F21" s="81">
        <v>59.36</v>
      </c>
      <c r="H21" s="81">
        <v>144.59090863409</v>
      </c>
      <c r="J21" s="80">
        <v>2.5999999999999999E-3</v>
      </c>
      <c r="K21" s="80">
        <v>2.9999999999999997E-4</v>
      </c>
    </row>
    <row r="22" spans="2:23">
      <c r="B22" t="s">
        <v>2160</v>
      </c>
      <c r="C22" t="s">
        <v>2161</v>
      </c>
      <c r="D22" t="s">
        <v>106</v>
      </c>
      <c r="E22" s="86">
        <v>45103</v>
      </c>
      <c r="F22" s="77">
        <v>5.64</v>
      </c>
      <c r="G22" s="77">
        <v>126356.95</v>
      </c>
      <c r="H22" s="77">
        <v>27.430021591020001</v>
      </c>
      <c r="I22" s="78">
        <v>0</v>
      </c>
      <c r="J22" s="78">
        <v>5.0000000000000001E-4</v>
      </c>
      <c r="K22" s="78">
        <v>1E-4</v>
      </c>
      <c r="W22" s="94"/>
    </row>
    <row r="23" spans="2:23">
      <c r="B23" t="s">
        <v>2162</v>
      </c>
      <c r="C23" t="s">
        <v>2163</v>
      </c>
      <c r="D23" t="s">
        <v>102</v>
      </c>
      <c r="E23" s="86">
        <v>45158</v>
      </c>
      <c r="F23" s="77">
        <v>46.91</v>
      </c>
      <c r="G23" s="77">
        <v>179087.5435</v>
      </c>
      <c r="H23" s="77">
        <v>84.009966655849993</v>
      </c>
      <c r="I23" s="78">
        <v>0</v>
      </c>
      <c r="J23" s="78">
        <v>1.5E-3</v>
      </c>
      <c r="K23" s="78">
        <v>2.0000000000000001E-4</v>
      </c>
      <c r="W23" s="94"/>
    </row>
    <row r="24" spans="2:23">
      <c r="B24" t="s">
        <v>2164</v>
      </c>
      <c r="C24" t="s">
        <v>2165</v>
      </c>
      <c r="D24" t="s">
        <v>106</v>
      </c>
      <c r="E24" s="86">
        <v>45103</v>
      </c>
      <c r="F24" s="77">
        <v>6.81</v>
      </c>
      <c r="G24" s="77">
        <v>126473.8</v>
      </c>
      <c r="H24" s="77">
        <v>33.150920387219998</v>
      </c>
      <c r="I24" s="78">
        <v>0</v>
      </c>
      <c r="J24" s="78">
        <v>5.9999999999999995E-4</v>
      </c>
      <c r="K24" s="78">
        <v>1E-4</v>
      </c>
      <c r="W24" s="94"/>
    </row>
    <row r="25" spans="2:23">
      <c r="B25" s="79" t="s">
        <v>2166</v>
      </c>
      <c r="C25" s="16"/>
      <c r="F25" s="81">
        <v>882532.23</v>
      </c>
      <c r="H25" s="81">
        <v>847.17117608189994</v>
      </c>
      <c r="J25" s="80">
        <v>1.5299999999999999E-2</v>
      </c>
      <c r="K25" s="80">
        <v>1.8E-3</v>
      </c>
    </row>
    <row r="26" spans="2:23">
      <c r="B26" t="s">
        <v>2167</v>
      </c>
      <c r="C26" t="s">
        <v>2168</v>
      </c>
      <c r="D26" t="s">
        <v>102</v>
      </c>
      <c r="E26" s="86">
        <v>43614</v>
      </c>
      <c r="F26" s="77">
        <v>454717.08</v>
      </c>
      <c r="G26" s="77">
        <v>95.399420000000006</v>
      </c>
      <c r="H26" s="77">
        <v>433.79745696093602</v>
      </c>
      <c r="I26" s="78">
        <v>1.2999999999999999E-3</v>
      </c>
      <c r="J26" s="78">
        <v>7.7999999999999996E-3</v>
      </c>
      <c r="K26" s="78">
        <v>8.9999999999999998E-4</v>
      </c>
      <c r="W26" s="94"/>
    </row>
    <row r="27" spans="2:23">
      <c r="B27" t="s">
        <v>2169</v>
      </c>
      <c r="C27" t="s">
        <v>2170</v>
      </c>
      <c r="D27" t="s">
        <v>102</v>
      </c>
      <c r="E27" s="86">
        <v>44655</v>
      </c>
      <c r="F27" s="77">
        <v>427815.15</v>
      </c>
      <c r="G27" s="77">
        <v>96.624375999999998</v>
      </c>
      <c r="H27" s="77">
        <v>413.37371912096398</v>
      </c>
      <c r="I27" s="78">
        <v>1.4E-3</v>
      </c>
      <c r="J27" s="78">
        <v>7.4999999999999997E-3</v>
      </c>
      <c r="K27" s="78">
        <v>8.9999999999999998E-4</v>
      </c>
      <c r="W27" s="94"/>
    </row>
    <row r="28" spans="2:23">
      <c r="B28" s="79" t="s">
        <v>2171</v>
      </c>
      <c r="C28" s="16"/>
      <c r="F28" s="81">
        <v>2279340.23</v>
      </c>
      <c r="H28" s="81">
        <v>3792.0741040207945</v>
      </c>
      <c r="J28" s="80">
        <v>6.8599999999999994E-2</v>
      </c>
      <c r="K28" s="80">
        <v>8.0000000000000002E-3</v>
      </c>
    </row>
    <row r="29" spans="2:23">
      <c r="B29" t="s">
        <v>2172</v>
      </c>
      <c r="C29" t="s">
        <v>2173</v>
      </c>
      <c r="D29" t="s">
        <v>102</v>
      </c>
      <c r="E29" s="86">
        <v>44166</v>
      </c>
      <c r="F29" s="77">
        <v>256905.45</v>
      </c>
      <c r="G29" s="77">
        <v>50.583084999999805</v>
      </c>
      <c r="H29" s="77">
        <v>129.95070214313199</v>
      </c>
      <c r="I29" s="78">
        <v>6.9999999999999999E-4</v>
      </c>
      <c r="J29" s="78">
        <v>2.3E-3</v>
      </c>
      <c r="K29" s="78">
        <v>2.9999999999999997E-4</v>
      </c>
      <c r="W29" s="94"/>
    </row>
    <row r="30" spans="2:23">
      <c r="B30" t="s">
        <v>2174</v>
      </c>
      <c r="C30" t="s">
        <v>2175</v>
      </c>
      <c r="D30" t="s">
        <v>102</v>
      </c>
      <c r="E30" s="86">
        <v>44048</v>
      </c>
      <c r="F30" s="77">
        <v>215757.02</v>
      </c>
      <c r="G30" s="77">
        <v>139.68743400000008</v>
      </c>
      <c r="H30" s="77">
        <v>301.385444912867</v>
      </c>
      <c r="I30" s="78">
        <v>2.9999999999999997E-4</v>
      </c>
      <c r="J30" s="78">
        <v>5.4000000000000003E-3</v>
      </c>
      <c r="K30" s="78">
        <v>5.9999999999999995E-4</v>
      </c>
      <c r="W30" s="94"/>
    </row>
    <row r="31" spans="2:23">
      <c r="B31" t="s">
        <v>2176</v>
      </c>
      <c r="C31" t="s">
        <v>2177</v>
      </c>
      <c r="D31" t="s">
        <v>106</v>
      </c>
      <c r="E31" s="86">
        <v>44759</v>
      </c>
      <c r="F31" s="77">
        <v>10585.71</v>
      </c>
      <c r="G31" s="77">
        <v>100.87830000000007</v>
      </c>
      <c r="H31" s="77">
        <v>41.102255835789599</v>
      </c>
      <c r="I31" s="78">
        <v>1.1000000000000001E-3</v>
      </c>
      <c r="J31" s="78">
        <v>6.9999999999999999E-4</v>
      </c>
      <c r="K31" s="78">
        <v>1E-4</v>
      </c>
    </row>
    <row r="32" spans="2:23">
      <c r="B32" t="s">
        <v>2178</v>
      </c>
      <c r="C32" t="s">
        <v>2179</v>
      </c>
      <c r="D32" t="s">
        <v>110</v>
      </c>
      <c r="E32" s="86">
        <v>44743</v>
      </c>
      <c r="F32" s="77">
        <v>11281.34</v>
      </c>
      <c r="G32" s="77">
        <v>92.325100000000106</v>
      </c>
      <c r="H32" s="77">
        <v>42.2609254804496</v>
      </c>
      <c r="I32" s="78">
        <v>1E-4</v>
      </c>
      <c r="J32" s="78">
        <v>8.0000000000000004E-4</v>
      </c>
      <c r="K32" s="78">
        <v>1E-4</v>
      </c>
      <c r="W32" s="94"/>
    </row>
    <row r="33" spans="2:23">
      <c r="B33" t="s">
        <v>2180</v>
      </c>
      <c r="C33" t="s">
        <v>2181</v>
      </c>
      <c r="D33" t="s">
        <v>106</v>
      </c>
      <c r="E33" s="86">
        <v>43556</v>
      </c>
      <c r="F33" s="77">
        <v>90035.45</v>
      </c>
      <c r="G33" s="77">
        <v>118.49629999999996</v>
      </c>
      <c r="H33" s="77">
        <v>410.64471753570899</v>
      </c>
      <c r="I33" s="78">
        <v>1E-4</v>
      </c>
      <c r="J33" s="78">
        <v>7.4000000000000003E-3</v>
      </c>
      <c r="K33" s="78">
        <v>8.9999999999999998E-4</v>
      </c>
      <c r="W33" s="94"/>
    </row>
    <row r="34" spans="2:23">
      <c r="B34" t="s">
        <v>2182</v>
      </c>
      <c r="C34" t="s">
        <v>2183</v>
      </c>
      <c r="D34" t="s">
        <v>102</v>
      </c>
      <c r="E34" s="86">
        <v>44317</v>
      </c>
      <c r="F34" s="77">
        <v>173756</v>
      </c>
      <c r="G34" s="77">
        <v>105.353357</v>
      </c>
      <c r="H34" s="77">
        <v>183.05777898892001</v>
      </c>
      <c r="I34" s="78">
        <v>1E-4</v>
      </c>
      <c r="J34" s="78">
        <v>3.3E-3</v>
      </c>
      <c r="K34" s="78">
        <v>4.0000000000000002E-4</v>
      </c>
      <c r="W34" s="94"/>
    </row>
    <row r="35" spans="2:23">
      <c r="B35" t="s">
        <v>2184</v>
      </c>
      <c r="C35" t="s">
        <v>2185</v>
      </c>
      <c r="D35" t="s">
        <v>106</v>
      </c>
      <c r="E35" s="86">
        <v>42736</v>
      </c>
      <c r="F35" s="77">
        <v>52996.41</v>
      </c>
      <c r="G35" s="77">
        <v>115.08449999999998</v>
      </c>
      <c r="H35" s="77">
        <v>234.75302519236601</v>
      </c>
      <c r="I35" s="78">
        <v>1.2999999999999999E-3</v>
      </c>
      <c r="J35" s="78">
        <v>4.1999999999999997E-3</v>
      </c>
      <c r="K35" s="78">
        <v>5.0000000000000001E-4</v>
      </c>
      <c r="W35" s="94"/>
    </row>
    <row r="36" spans="2:23">
      <c r="B36" t="s">
        <v>2186</v>
      </c>
      <c r="C36" t="s">
        <v>2187</v>
      </c>
      <c r="D36" t="s">
        <v>106</v>
      </c>
      <c r="E36" s="86">
        <v>44317</v>
      </c>
      <c r="F36" s="77">
        <v>23825.03</v>
      </c>
      <c r="G36" s="77">
        <v>124.24440000000035</v>
      </c>
      <c r="H36" s="77">
        <v>113.93527119170901</v>
      </c>
      <c r="I36" s="78">
        <v>0</v>
      </c>
      <c r="J36" s="78">
        <v>2.0999999999999999E-3</v>
      </c>
      <c r="K36" s="78">
        <v>2.0000000000000001E-4</v>
      </c>
      <c r="W36" s="94"/>
    </row>
    <row r="37" spans="2:23">
      <c r="B37" t="s">
        <v>2188</v>
      </c>
      <c r="C37" t="s">
        <v>2189</v>
      </c>
      <c r="D37" t="s">
        <v>106</v>
      </c>
      <c r="E37" s="86">
        <v>43556</v>
      </c>
      <c r="F37" s="77">
        <v>35952.69</v>
      </c>
      <c r="G37" s="77">
        <v>139.68280000000024</v>
      </c>
      <c r="H37" s="77">
        <v>193.29571793511499</v>
      </c>
      <c r="I37" s="78">
        <v>5.9999999999999995E-4</v>
      </c>
      <c r="J37" s="78">
        <v>3.5000000000000001E-3</v>
      </c>
      <c r="K37" s="78">
        <v>4.0000000000000002E-4</v>
      </c>
      <c r="W37" s="94"/>
    </row>
    <row r="38" spans="2:23">
      <c r="B38" t="s">
        <v>2190</v>
      </c>
      <c r="C38" t="s">
        <v>2191</v>
      </c>
      <c r="D38" t="s">
        <v>102</v>
      </c>
      <c r="E38" s="86">
        <v>43739</v>
      </c>
      <c r="F38" s="77">
        <v>585047.82999999996</v>
      </c>
      <c r="G38" s="77">
        <v>105.96142699999999</v>
      </c>
      <c r="H38" s="77">
        <v>619.92502930053399</v>
      </c>
      <c r="I38" s="78">
        <v>1E-3</v>
      </c>
      <c r="J38" s="78">
        <v>1.12E-2</v>
      </c>
      <c r="K38" s="78">
        <v>1.2999999999999999E-3</v>
      </c>
      <c r="W38" s="94"/>
    </row>
    <row r="39" spans="2:23">
      <c r="B39" t="s">
        <v>2192</v>
      </c>
      <c r="C39" t="s">
        <v>2193</v>
      </c>
      <c r="D39" t="s">
        <v>102</v>
      </c>
      <c r="E39" s="86">
        <v>44104</v>
      </c>
      <c r="F39" s="77">
        <v>405719.89</v>
      </c>
      <c r="G39" s="77">
        <v>69.301680000000005</v>
      </c>
      <c r="H39" s="77">
        <v>281.17069986415203</v>
      </c>
      <c r="I39" s="78">
        <v>4.0000000000000002E-4</v>
      </c>
      <c r="J39" s="78">
        <v>5.1000000000000004E-3</v>
      </c>
      <c r="K39" s="78">
        <v>5.9999999999999995E-4</v>
      </c>
      <c r="W39" s="94"/>
    </row>
    <row r="40" spans="2:23">
      <c r="B40" t="s">
        <v>2194</v>
      </c>
      <c r="C40" t="s">
        <v>2195</v>
      </c>
      <c r="D40" t="s">
        <v>106</v>
      </c>
      <c r="E40" s="86">
        <v>42555</v>
      </c>
      <c r="F40" s="77">
        <v>5881.31</v>
      </c>
      <c r="G40" s="77">
        <v>100.13479999999991</v>
      </c>
      <c r="H40" s="77">
        <v>22.6676770846321</v>
      </c>
      <c r="I40" s="78">
        <v>1.1000000000000001E-3</v>
      </c>
      <c r="J40" s="78">
        <v>4.0000000000000002E-4</v>
      </c>
      <c r="K40" s="78">
        <v>0</v>
      </c>
      <c r="W40" s="94"/>
    </row>
    <row r="41" spans="2:23">
      <c r="B41" t="s">
        <v>2196</v>
      </c>
      <c r="C41" t="s">
        <v>2197</v>
      </c>
      <c r="D41" t="s">
        <v>106</v>
      </c>
      <c r="E41" s="86">
        <v>44760</v>
      </c>
      <c r="F41" s="77">
        <v>171329.73</v>
      </c>
      <c r="G41" s="77">
        <v>105.34790000000002</v>
      </c>
      <c r="H41" s="77">
        <v>694.71475735544902</v>
      </c>
      <c r="I41" s="78">
        <v>1E-4</v>
      </c>
      <c r="J41" s="78">
        <v>1.26E-2</v>
      </c>
      <c r="K41" s="78">
        <v>1.5E-3</v>
      </c>
      <c r="W41" s="94"/>
    </row>
    <row r="42" spans="2:23">
      <c r="B42" t="s">
        <v>2198</v>
      </c>
      <c r="C42" t="s">
        <v>2199</v>
      </c>
      <c r="D42" t="s">
        <v>106</v>
      </c>
      <c r="E42" s="86">
        <v>45093</v>
      </c>
      <c r="F42" s="77">
        <v>3361.01</v>
      </c>
      <c r="G42" s="77">
        <v>125.06089999999992</v>
      </c>
      <c r="H42" s="77">
        <v>16.178537707741398</v>
      </c>
      <c r="I42" s="78">
        <v>0</v>
      </c>
      <c r="J42" s="78">
        <v>2.9999999999999997E-4</v>
      </c>
      <c r="K42" s="78">
        <v>0</v>
      </c>
      <c r="W42" s="94"/>
    </row>
    <row r="43" spans="2:23">
      <c r="B43" t="s">
        <v>2200</v>
      </c>
      <c r="C43" t="s">
        <v>2201</v>
      </c>
      <c r="D43" t="s">
        <v>106</v>
      </c>
      <c r="E43" s="86">
        <v>42403</v>
      </c>
      <c r="F43" s="77">
        <v>73348.649999999994</v>
      </c>
      <c r="G43" s="77">
        <v>121.08059999999996</v>
      </c>
      <c r="H43" s="77">
        <v>341.83348323530299</v>
      </c>
      <c r="I43" s="78">
        <v>1.5E-3</v>
      </c>
      <c r="J43" s="78">
        <v>6.1999999999999998E-3</v>
      </c>
      <c r="K43" s="78">
        <v>6.9999999999999999E-4</v>
      </c>
      <c r="W43" s="94"/>
    </row>
    <row r="44" spans="2:23">
      <c r="B44" t="s">
        <v>2202</v>
      </c>
      <c r="C44" t="s">
        <v>2203</v>
      </c>
      <c r="D44" t="s">
        <v>102</v>
      </c>
      <c r="E44" s="86">
        <v>44308</v>
      </c>
      <c r="F44" s="77">
        <v>30041.03</v>
      </c>
      <c r="G44" s="77">
        <v>100.90159300000001</v>
      </c>
      <c r="H44" s="77">
        <v>30.311877823607901</v>
      </c>
      <c r="I44" s="78">
        <v>1.4E-3</v>
      </c>
      <c r="J44" s="78">
        <v>5.0000000000000001E-4</v>
      </c>
      <c r="K44" s="78">
        <v>1E-4</v>
      </c>
      <c r="W44" s="94"/>
    </row>
    <row r="45" spans="2:23">
      <c r="B45" t="s">
        <v>2204</v>
      </c>
      <c r="C45" t="s">
        <v>2205</v>
      </c>
      <c r="D45" t="s">
        <v>102</v>
      </c>
      <c r="E45" s="86"/>
      <c r="F45" s="77">
        <v>133515.68</v>
      </c>
      <c r="G45" s="77">
        <v>101.0264879999997</v>
      </c>
      <c r="H45" s="77">
        <v>134.886202433318</v>
      </c>
      <c r="I45" s="78">
        <v>1.4E-3</v>
      </c>
      <c r="J45" s="78">
        <v>2.3999999999999998E-3</v>
      </c>
      <c r="K45" s="78">
        <v>2.9999999999999997E-4</v>
      </c>
    </row>
    <row r="46" spans="2:23">
      <c r="B46" s="79" t="s">
        <v>216</v>
      </c>
      <c r="C46" s="16"/>
      <c r="F46" s="81">
        <v>12941883.1</v>
      </c>
      <c r="H46" s="81">
        <v>50103.06983118457</v>
      </c>
      <c r="J46" s="80">
        <v>0.90580000000000005</v>
      </c>
      <c r="K46" s="80">
        <v>0.1051</v>
      </c>
    </row>
    <row r="47" spans="2:23">
      <c r="B47" s="79" t="s">
        <v>2206</v>
      </c>
      <c r="C47" s="16"/>
      <c r="F47" s="81">
        <v>484000.74</v>
      </c>
      <c r="H47" s="81">
        <v>2173.022166559263</v>
      </c>
      <c r="J47" s="80">
        <v>3.9300000000000002E-2</v>
      </c>
      <c r="K47" s="80">
        <v>4.5999999999999999E-3</v>
      </c>
    </row>
    <row r="48" spans="2:23">
      <c r="B48" t="s">
        <v>2207</v>
      </c>
      <c r="C48" t="s">
        <v>2208</v>
      </c>
      <c r="D48" t="s">
        <v>106</v>
      </c>
      <c r="E48" s="86">
        <v>43795</v>
      </c>
      <c r="F48" s="77">
        <v>132829.99</v>
      </c>
      <c r="G48" s="77">
        <v>147.65119999999999</v>
      </c>
      <c r="H48" s="77">
        <v>754.88541057609302</v>
      </c>
      <c r="I48" s="78">
        <v>1.8E-3</v>
      </c>
      <c r="J48" s="78">
        <v>1.3599999999999999E-2</v>
      </c>
      <c r="K48" s="78">
        <v>1.6000000000000001E-3</v>
      </c>
      <c r="W48" s="94"/>
    </row>
    <row r="49" spans="2:23">
      <c r="B49" t="s">
        <v>2209</v>
      </c>
      <c r="C49" t="s">
        <v>2210</v>
      </c>
      <c r="D49" t="s">
        <v>106</v>
      </c>
      <c r="E49" s="86">
        <v>44337</v>
      </c>
      <c r="F49" s="77">
        <v>144073.43</v>
      </c>
      <c r="G49" s="77">
        <v>91.851899999999944</v>
      </c>
      <c r="H49" s="77">
        <v>509.35426979030399</v>
      </c>
      <c r="I49" s="78">
        <v>0</v>
      </c>
      <c r="J49" s="78">
        <v>9.1999999999999998E-3</v>
      </c>
      <c r="K49" s="78">
        <v>1.1000000000000001E-3</v>
      </c>
      <c r="W49" s="94"/>
    </row>
    <row r="50" spans="2:23">
      <c r="B50" t="s">
        <v>2211</v>
      </c>
      <c r="C50" t="s">
        <v>2212</v>
      </c>
      <c r="D50" t="s">
        <v>106</v>
      </c>
      <c r="E50" s="86">
        <v>44329</v>
      </c>
      <c r="F50" s="77">
        <v>68187.58</v>
      </c>
      <c r="G50" s="77">
        <v>90.097300000000132</v>
      </c>
      <c r="H50" s="77">
        <v>236.463963615544</v>
      </c>
      <c r="I50" s="78">
        <v>5.0000000000000001E-4</v>
      </c>
      <c r="J50" s="78">
        <v>4.3E-3</v>
      </c>
      <c r="K50" s="78">
        <v>5.0000000000000001E-4</v>
      </c>
    </row>
    <row r="51" spans="2:23">
      <c r="B51" t="s">
        <v>2213</v>
      </c>
      <c r="C51" t="s">
        <v>2214</v>
      </c>
      <c r="D51" t="s">
        <v>106</v>
      </c>
      <c r="E51" s="86">
        <v>43800</v>
      </c>
      <c r="F51" s="77">
        <v>28955.759999999998</v>
      </c>
      <c r="G51" s="77">
        <v>210.83540000000005</v>
      </c>
      <c r="H51" s="77">
        <v>234.977571820885</v>
      </c>
      <c r="I51" s="78">
        <v>2.0000000000000001E-4</v>
      </c>
      <c r="J51" s="78">
        <v>4.1999999999999997E-3</v>
      </c>
      <c r="K51" s="78">
        <v>5.0000000000000001E-4</v>
      </c>
      <c r="W51" s="94"/>
    </row>
    <row r="52" spans="2:23">
      <c r="B52" t="s">
        <v>2215</v>
      </c>
      <c r="C52" t="s">
        <v>2216</v>
      </c>
      <c r="D52" t="s">
        <v>106</v>
      </c>
      <c r="E52" s="86">
        <v>44287</v>
      </c>
      <c r="F52" s="77">
        <v>37445.339999999997</v>
      </c>
      <c r="G52" s="77">
        <v>121.62879999999994</v>
      </c>
      <c r="H52" s="77">
        <v>175.30007881929399</v>
      </c>
      <c r="I52" s="78">
        <v>2.0000000000000001E-4</v>
      </c>
      <c r="J52" s="78">
        <v>3.2000000000000002E-3</v>
      </c>
      <c r="K52" s="78">
        <v>4.0000000000000002E-4</v>
      </c>
      <c r="W52" s="94"/>
    </row>
    <row r="53" spans="2:23">
      <c r="B53" t="s">
        <v>2217</v>
      </c>
      <c r="C53" t="s">
        <v>2218</v>
      </c>
      <c r="D53" t="s">
        <v>106</v>
      </c>
      <c r="E53" s="86">
        <v>44378</v>
      </c>
      <c r="F53" s="77">
        <v>72508.639999999999</v>
      </c>
      <c r="G53" s="77">
        <v>93.892599999999874</v>
      </c>
      <c r="H53" s="77">
        <v>262.04087193714298</v>
      </c>
      <c r="I53" s="78">
        <v>5.0000000000000001E-4</v>
      </c>
      <c r="J53" s="78">
        <v>4.7000000000000002E-3</v>
      </c>
      <c r="K53" s="78">
        <v>5.0000000000000001E-4</v>
      </c>
      <c r="W53" s="94"/>
    </row>
    <row r="54" spans="2:23">
      <c r="B54" s="79" t="s">
        <v>2219</v>
      </c>
      <c r="C54" s="16"/>
      <c r="F54" s="81">
        <v>20.16</v>
      </c>
      <c r="H54" s="81">
        <v>76.064377463423995</v>
      </c>
      <c r="J54" s="80">
        <v>1.4E-3</v>
      </c>
      <c r="K54" s="80">
        <v>2.0000000000000001E-4</v>
      </c>
    </row>
    <row r="55" spans="2:23">
      <c r="B55" t="s">
        <v>2220</v>
      </c>
      <c r="C55" t="s">
        <v>2221</v>
      </c>
      <c r="D55" t="s">
        <v>106</v>
      </c>
      <c r="E55" s="86">
        <v>44616</v>
      </c>
      <c r="F55" s="77">
        <v>20.16</v>
      </c>
      <c r="G55" s="77">
        <v>98026.36</v>
      </c>
      <c r="H55" s="77">
        <v>76.064377463423995</v>
      </c>
      <c r="I55" s="78">
        <v>0</v>
      </c>
      <c r="J55" s="78">
        <v>1.4E-3</v>
      </c>
      <c r="K55" s="78">
        <v>2.0000000000000001E-4</v>
      </c>
      <c r="W55" s="94"/>
    </row>
    <row r="56" spans="2:23">
      <c r="B56" s="79" t="s">
        <v>2222</v>
      </c>
      <c r="C56" s="16"/>
      <c r="F56" s="81">
        <v>439882.13</v>
      </c>
      <c r="H56" s="81">
        <v>1896.661162010316</v>
      </c>
      <c r="J56" s="80">
        <v>3.4299999999999997E-2</v>
      </c>
      <c r="K56" s="80">
        <v>4.0000000000000001E-3</v>
      </c>
    </row>
    <row r="57" spans="2:23">
      <c r="B57" t="s">
        <v>2223</v>
      </c>
      <c r="C57" t="s">
        <v>2224</v>
      </c>
      <c r="D57" t="s">
        <v>106</v>
      </c>
      <c r="E57" s="86">
        <v>44039</v>
      </c>
      <c r="F57" s="77">
        <v>89315.8</v>
      </c>
      <c r="G57" s="77">
        <v>116.00319999999988</v>
      </c>
      <c r="H57" s="77">
        <v>398.791757320454</v>
      </c>
      <c r="I57" s="78">
        <v>0</v>
      </c>
      <c r="J57" s="78">
        <v>7.1999999999999998E-3</v>
      </c>
      <c r="K57" s="78">
        <v>8.0000000000000004E-4</v>
      </c>
    </row>
    <row r="58" spans="2:23">
      <c r="B58" t="s">
        <v>2225</v>
      </c>
      <c r="C58" t="s">
        <v>2226</v>
      </c>
      <c r="D58" t="s">
        <v>106</v>
      </c>
      <c r="E58" s="86">
        <v>44665</v>
      </c>
      <c r="F58" s="77">
        <v>150883.53</v>
      </c>
      <c r="G58" s="77">
        <v>102.0502</v>
      </c>
      <c r="H58" s="77">
        <v>592.65725796429899</v>
      </c>
      <c r="I58" s="78">
        <v>1E-4</v>
      </c>
      <c r="J58" s="78">
        <v>1.0699999999999999E-2</v>
      </c>
      <c r="K58" s="78">
        <v>1.1999999999999999E-3</v>
      </c>
      <c r="W58" s="94"/>
    </row>
    <row r="59" spans="2:23">
      <c r="B59" t="s">
        <v>2227</v>
      </c>
      <c r="C59" t="s">
        <v>2228</v>
      </c>
      <c r="D59" t="s">
        <v>106</v>
      </c>
      <c r="E59" s="86">
        <v>44469</v>
      </c>
      <c r="F59" s="77">
        <v>113668</v>
      </c>
      <c r="G59" s="77">
        <v>107.7688</v>
      </c>
      <c r="H59" s="77">
        <v>471.49726375881602</v>
      </c>
      <c r="I59" s="78">
        <v>2.0000000000000001E-4</v>
      </c>
      <c r="J59" s="78">
        <v>8.5000000000000006E-3</v>
      </c>
      <c r="K59" s="78">
        <v>1E-3</v>
      </c>
      <c r="W59" s="94"/>
    </row>
    <row r="60" spans="2:23">
      <c r="B60" t="s">
        <v>2229</v>
      </c>
      <c r="C60" t="s">
        <v>2230</v>
      </c>
      <c r="D60" t="s">
        <v>106</v>
      </c>
      <c r="E60" s="86">
        <v>43830</v>
      </c>
      <c r="F60" s="77">
        <v>86014.8</v>
      </c>
      <c r="G60" s="77">
        <v>131.00359999999995</v>
      </c>
      <c r="H60" s="77">
        <v>433.71488296674698</v>
      </c>
      <c r="I60" s="78">
        <v>1E-4</v>
      </c>
      <c r="J60" s="78">
        <v>7.7999999999999996E-3</v>
      </c>
      <c r="K60" s="78">
        <v>8.9999999999999998E-4</v>
      </c>
      <c r="W60" s="94"/>
    </row>
    <row r="61" spans="2:23">
      <c r="B61" s="79" t="s">
        <v>2231</v>
      </c>
      <c r="C61" s="16"/>
      <c r="F61" s="81">
        <v>12017980.07</v>
      </c>
      <c r="H61" s="81">
        <v>45957.322125151564</v>
      </c>
      <c r="J61" s="80">
        <v>0.83079999999999998</v>
      </c>
      <c r="K61" s="80">
        <v>9.64E-2</v>
      </c>
    </row>
    <row r="62" spans="2:23">
      <c r="B62" t="s">
        <v>2232</v>
      </c>
      <c r="C62" t="s">
        <v>2233</v>
      </c>
      <c r="D62" t="s">
        <v>106</v>
      </c>
      <c r="E62" s="86">
        <v>44425</v>
      </c>
      <c r="F62" s="77">
        <v>336734.34</v>
      </c>
      <c r="G62" s="77">
        <v>72.784200000000027</v>
      </c>
      <c r="H62" s="77">
        <v>943.34908325748404</v>
      </c>
      <c r="I62" s="78">
        <v>1.6000000000000001E-3</v>
      </c>
      <c r="J62" s="78">
        <v>1.7100000000000001E-2</v>
      </c>
      <c r="K62" s="78">
        <v>2E-3</v>
      </c>
    </row>
    <row r="63" spans="2:23">
      <c r="B63" t="s">
        <v>2234</v>
      </c>
      <c r="C63" t="s">
        <v>2235</v>
      </c>
      <c r="D63" t="s">
        <v>106</v>
      </c>
      <c r="E63" s="86">
        <v>39264</v>
      </c>
      <c r="F63" s="77">
        <v>1024701.95</v>
      </c>
      <c r="G63" s="77">
        <v>91.09980000000003</v>
      </c>
      <c r="H63" s="77">
        <v>3593.0469927004401</v>
      </c>
      <c r="I63" s="78">
        <v>0</v>
      </c>
      <c r="J63" s="78">
        <v>6.5000000000000002E-2</v>
      </c>
      <c r="K63" s="78">
        <v>7.4999999999999997E-3</v>
      </c>
      <c r="W63" s="94"/>
    </row>
    <row r="64" spans="2:23">
      <c r="B64" t="s">
        <v>2236</v>
      </c>
      <c r="C64" t="s">
        <v>2237</v>
      </c>
      <c r="D64" t="s">
        <v>106</v>
      </c>
      <c r="E64" s="86">
        <v>44742</v>
      </c>
      <c r="F64" s="77">
        <v>10615.02</v>
      </c>
      <c r="G64" s="77">
        <v>108.958</v>
      </c>
      <c r="H64" s="77">
        <v>44.517201029168397</v>
      </c>
      <c r="I64" s="78">
        <v>0</v>
      </c>
      <c r="J64" s="78">
        <v>8.0000000000000004E-4</v>
      </c>
      <c r="K64" s="78">
        <v>1E-4</v>
      </c>
      <c r="W64" s="94"/>
    </row>
    <row r="65" spans="2:23">
      <c r="B65" t="s">
        <v>2238</v>
      </c>
      <c r="C65" t="s">
        <v>2239</v>
      </c>
      <c r="D65" t="s">
        <v>110</v>
      </c>
      <c r="E65" s="86">
        <v>45007</v>
      </c>
      <c r="F65" s="77">
        <v>94527.61</v>
      </c>
      <c r="G65" s="77">
        <v>100.50120000000003</v>
      </c>
      <c r="H65" s="77">
        <v>385.46810901220601</v>
      </c>
      <c r="I65" s="78">
        <v>8.9999999999999998E-4</v>
      </c>
      <c r="J65" s="78">
        <v>7.0000000000000001E-3</v>
      </c>
      <c r="K65" s="78">
        <v>8.0000000000000004E-4</v>
      </c>
      <c r="W65" s="94"/>
    </row>
    <row r="66" spans="2:23">
      <c r="B66" t="s">
        <v>2240</v>
      </c>
      <c r="C66" t="s">
        <v>2241</v>
      </c>
      <c r="D66" t="s">
        <v>102</v>
      </c>
      <c r="E66" s="86">
        <v>45015</v>
      </c>
      <c r="F66" s="77">
        <v>133583.14000000001</v>
      </c>
      <c r="G66" s="77">
        <v>106.15532799999986</v>
      </c>
      <c r="H66" s="77">
        <v>141.80562041969901</v>
      </c>
      <c r="I66" s="78">
        <v>0</v>
      </c>
      <c r="J66" s="78">
        <v>2.5999999999999999E-3</v>
      </c>
      <c r="K66" s="78">
        <v>2.9999999999999997E-4</v>
      </c>
      <c r="W66" s="94"/>
    </row>
    <row r="67" spans="2:23">
      <c r="B67" t="s">
        <v>2242</v>
      </c>
      <c r="C67" t="s">
        <v>2243</v>
      </c>
      <c r="D67" t="s">
        <v>106</v>
      </c>
      <c r="E67" s="86">
        <v>44931</v>
      </c>
      <c r="F67" s="77">
        <v>52229.68</v>
      </c>
      <c r="G67" s="77">
        <v>94.82009999999984</v>
      </c>
      <c r="H67" s="77">
        <v>190.61877976706199</v>
      </c>
      <c r="I67" s="78">
        <v>1E-4</v>
      </c>
      <c r="J67" s="78">
        <v>3.3999999999999998E-3</v>
      </c>
      <c r="K67" s="78">
        <v>4.0000000000000002E-4</v>
      </c>
      <c r="W67" s="94"/>
    </row>
    <row r="68" spans="2:23">
      <c r="B68" t="s">
        <v>2244</v>
      </c>
      <c r="C68" t="s">
        <v>2245</v>
      </c>
      <c r="D68" t="s">
        <v>106</v>
      </c>
      <c r="E68" s="86">
        <v>44470</v>
      </c>
      <c r="F68" s="77">
        <v>28940.41</v>
      </c>
      <c r="G68" s="77">
        <v>144.72410000000028</v>
      </c>
      <c r="H68" s="77">
        <v>161.21054570101001</v>
      </c>
      <c r="I68" s="78">
        <v>1E-4</v>
      </c>
      <c r="J68" s="78">
        <v>2.8999999999999998E-3</v>
      </c>
      <c r="K68" s="78">
        <v>2.9999999999999997E-4</v>
      </c>
      <c r="W68" s="94"/>
    </row>
    <row r="69" spans="2:23">
      <c r="B69" t="s">
        <v>2246</v>
      </c>
      <c r="C69" t="s">
        <v>2247</v>
      </c>
      <c r="D69" t="s">
        <v>106</v>
      </c>
      <c r="E69" s="86">
        <v>44712</v>
      </c>
      <c r="F69" s="77">
        <v>55534.94</v>
      </c>
      <c r="G69" s="77">
        <v>147.41770000000017</v>
      </c>
      <c r="H69" s="77">
        <v>315.11120695961898</v>
      </c>
      <c r="I69" s="78">
        <v>0</v>
      </c>
      <c r="J69" s="78">
        <v>5.7000000000000002E-3</v>
      </c>
      <c r="K69" s="78">
        <v>6.9999999999999999E-4</v>
      </c>
      <c r="W69" s="94"/>
    </row>
    <row r="70" spans="2:23">
      <c r="B70" t="s">
        <v>2248</v>
      </c>
      <c r="C70" t="s">
        <v>2249</v>
      </c>
      <c r="D70" t="s">
        <v>110</v>
      </c>
      <c r="E70" s="86">
        <v>44651</v>
      </c>
      <c r="F70" s="77">
        <v>30756.62</v>
      </c>
      <c r="G70" s="77">
        <v>121.93329999999963</v>
      </c>
      <c r="H70" s="77">
        <v>152.16664423757101</v>
      </c>
      <c r="I70" s="78">
        <v>0</v>
      </c>
      <c r="J70" s="78">
        <v>2.8E-3</v>
      </c>
      <c r="K70" s="78">
        <v>2.9999999999999997E-4</v>
      </c>
      <c r="W70" s="94"/>
    </row>
    <row r="71" spans="2:23">
      <c r="B71" t="s">
        <v>2250</v>
      </c>
      <c r="C71" t="s">
        <v>2251</v>
      </c>
      <c r="D71" t="s">
        <v>110</v>
      </c>
      <c r="E71" s="86">
        <v>43507</v>
      </c>
      <c r="F71" s="77">
        <v>116409.61</v>
      </c>
      <c r="G71" s="77">
        <v>94.651300000000006</v>
      </c>
      <c r="H71" s="77">
        <v>447.06837128814101</v>
      </c>
      <c r="I71" s="78">
        <v>0</v>
      </c>
      <c r="J71" s="78">
        <v>8.0999999999999996E-3</v>
      </c>
      <c r="K71" s="78">
        <v>8.9999999999999998E-4</v>
      </c>
      <c r="W71" s="94"/>
    </row>
    <row r="72" spans="2:23">
      <c r="B72" t="s">
        <v>2252</v>
      </c>
      <c r="C72" t="s">
        <v>2253</v>
      </c>
      <c r="D72" t="s">
        <v>106</v>
      </c>
      <c r="E72" s="86">
        <v>45108</v>
      </c>
      <c r="F72" s="77">
        <v>176827.5</v>
      </c>
      <c r="G72" s="77">
        <v>100</v>
      </c>
      <c r="H72" s="77">
        <v>680.60904749999997</v>
      </c>
      <c r="I72" s="78">
        <v>1E-4</v>
      </c>
      <c r="J72" s="78">
        <v>1.23E-2</v>
      </c>
      <c r="K72" s="78">
        <v>1.4E-3</v>
      </c>
      <c r="W72" s="94"/>
    </row>
    <row r="73" spans="2:23">
      <c r="B73" t="s">
        <v>2254</v>
      </c>
      <c r="C73" t="s">
        <v>2255</v>
      </c>
      <c r="D73" t="s">
        <v>110</v>
      </c>
      <c r="E73" s="86">
        <v>44661</v>
      </c>
      <c r="F73" s="77">
        <v>15862.5</v>
      </c>
      <c r="G73" s="77">
        <v>70.867999999999995</v>
      </c>
      <c r="H73" s="77">
        <v>45.612128598749997</v>
      </c>
      <c r="I73" s="78">
        <v>0</v>
      </c>
      <c r="J73" s="78">
        <v>8.0000000000000004E-4</v>
      </c>
      <c r="K73" s="78">
        <v>1E-4</v>
      </c>
      <c r="W73" s="94"/>
    </row>
    <row r="74" spans="2:23">
      <c r="B74" t="s">
        <v>2256</v>
      </c>
      <c r="C74" t="s">
        <v>2257</v>
      </c>
      <c r="D74" t="s">
        <v>110</v>
      </c>
      <c r="E74" s="86">
        <v>44302</v>
      </c>
      <c r="F74" s="77">
        <v>111613.22</v>
      </c>
      <c r="G74" s="77">
        <v>119.93809999999996</v>
      </c>
      <c r="H74" s="77">
        <v>543.16444125374699</v>
      </c>
      <c r="I74" s="78">
        <v>0</v>
      </c>
      <c r="J74" s="78">
        <v>9.7999999999999997E-3</v>
      </c>
      <c r="K74" s="78">
        <v>1.1000000000000001E-3</v>
      </c>
      <c r="W74" s="94"/>
    </row>
    <row r="75" spans="2:23">
      <c r="B75" t="s">
        <v>2258</v>
      </c>
      <c r="C75" t="s">
        <v>2259</v>
      </c>
      <c r="D75" t="s">
        <v>106</v>
      </c>
      <c r="E75" s="86">
        <v>44502</v>
      </c>
      <c r="F75" s="77">
        <v>104997.18</v>
      </c>
      <c r="G75" s="77">
        <v>100.67439999999998</v>
      </c>
      <c r="H75" s="77">
        <v>406.85962649941001</v>
      </c>
      <c r="I75" s="78">
        <v>2.9999999999999997E-4</v>
      </c>
      <c r="J75" s="78">
        <v>7.4000000000000003E-3</v>
      </c>
      <c r="K75" s="78">
        <v>8.9999999999999998E-4</v>
      </c>
      <c r="W75" s="94"/>
    </row>
    <row r="76" spans="2:23">
      <c r="B76" t="s">
        <v>2260</v>
      </c>
      <c r="C76" t="s">
        <v>2261</v>
      </c>
      <c r="D76" t="s">
        <v>110</v>
      </c>
      <c r="E76" s="86">
        <v>44228</v>
      </c>
      <c r="F76" s="77">
        <v>109775.27</v>
      </c>
      <c r="G76" s="77">
        <v>116.08029999999998</v>
      </c>
      <c r="H76" s="77">
        <v>517.03693007489403</v>
      </c>
      <c r="I76" s="78">
        <v>2.0000000000000001E-4</v>
      </c>
      <c r="J76" s="78">
        <v>9.2999999999999992E-3</v>
      </c>
      <c r="K76" s="78">
        <v>1.1000000000000001E-3</v>
      </c>
      <c r="W76" s="94"/>
    </row>
    <row r="77" spans="2:23">
      <c r="B77" t="s">
        <v>2262</v>
      </c>
      <c r="C77" t="s">
        <v>2263</v>
      </c>
      <c r="D77" t="s">
        <v>106</v>
      </c>
      <c r="E77" s="86">
        <v>43556</v>
      </c>
      <c r="F77" s="77">
        <v>99718.44</v>
      </c>
      <c r="G77" s="77">
        <v>91.127100000000056</v>
      </c>
      <c r="H77" s="77">
        <v>349.76064124583701</v>
      </c>
      <c r="I77" s="78">
        <v>1E-3</v>
      </c>
      <c r="J77" s="78">
        <v>6.3E-3</v>
      </c>
      <c r="K77" s="78">
        <v>6.9999999999999999E-4</v>
      </c>
      <c r="W77" s="94"/>
    </row>
    <row r="78" spans="2:23">
      <c r="B78" t="s">
        <v>2264</v>
      </c>
      <c r="C78" t="s">
        <v>2265</v>
      </c>
      <c r="D78" t="s">
        <v>106</v>
      </c>
      <c r="E78" s="86">
        <v>44896</v>
      </c>
      <c r="F78" s="77">
        <v>3007.8229999999999</v>
      </c>
      <c r="G78" s="77">
        <v>122.34840000000028</v>
      </c>
      <c r="H78" s="77">
        <v>14.1644097407129</v>
      </c>
      <c r="I78" s="78">
        <v>0</v>
      </c>
      <c r="J78" s="78">
        <v>2.9999999999999997E-4</v>
      </c>
      <c r="K78" s="78">
        <v>0</v>
      </c>
      <c r="W78" s="94"/>
    </row>
    <row r="79" spans="2:23">
      <c r="B79" t="s">
        <v>2266</v>
      </c>
      <c r="C79" t="s">
        <v>2267</v>
      </c>
      <c r="D79" t="s">
        <v>106</v>
      </c>
      <c r="E79" s="86">
        <v>43914</v>
      </c>
      <c r="F79" s="77">
        <v>88738.18</v>
      </c>
      <c r="G79" s="77">
        <v>108.56829999999998</v>
      </c>
      <c r="H79" s="77">
        <v>370.81856235274199</v>
      </c>
      <c r="I79" s="78">
        <v>2.9999999999999997E-4</v>
      </c>
      <c r="J79" s="78">
        <v>6.7000000000000002E-3</v>
      </c>
      <c r="K79" s="78">
        <v>8.0000000000000004E-4</v>
      </c>
      <c r="W79" s="94"/>
    </row>
    <row r="80" spans="2:23">
      <c r="B80" t="s">
        <v>2268</v>
      </c>
      <c r="C80" t="s">
        <v>2269</v>
      </c>
      <c r="D80" t="s">
        <v>106</v>
      </c>
      <c r="E80" s="86">
        <v>44621</v>
      </c>
      <c r="F80" s="77">
        <v>140550</v>
      </c>
      <c r="G80" s="77">
        <v>104.35590000000001</v>
      </c>
      <c r="H80" s="77">
        <v>564.54136496504998</v>
      </c>
      <c r="I80" s="78">
        <v>2.0000000000000001E-4</v>
      </c>
      <c r="J80" s="78">
        <v>1.0200000000000001E-2</v>
      </c>
      <c r="K80" s="78">
        <v>1.1999999999999999E-3</v>
      </c>
      <c r="W80" s="94"/>
    </row>
    <row r="81" spans="2:23">
      <c r="B81" t="s">
        <v>2270</v>
      </c>
      <c r="C81" t="s">
        <v>2271</v>
      </c>
      <c r="D81" t="s">
        <v>106</v>
      </c>
      <c r="E81" s="86">
        <v>44621</v>
      </c>
      <c r="F81" s="77">
        <v>192705.35</v>
      </c>
      <c r="G81" s="77">
        <v>101.94050000000003</v>
      </c>
      <c r="H81" s="77">
        <v>756.11602487217101</v>
      </c>
      <c r="I81" s="78">
        <v>2.0000000000000001E-4</v>
      </c>
      <c r="J81" s="78">
        <v>1.37E-2</v>
      </c>
      <c r="K81" s="78">
        <v>1.6000000000000001E-3</v>
      </c>
      <c r="W81" s="94"/>
    </row>
    <row r="82" spans="2:23">
      <c r="B82" t="s">
        <v>2272</v>
      </c>
      <c r="C82" t="s">
        <v>2273</v>
      </c>
      <c r="D82" t="s">
        <v>110</v>
      </c>
      <c r="E82" s="86">
        <v>44713</v>
      </c>
      <c r="F82" s="77">
        <v>39160</v>
      </c>
      <c r="G82" s="77">
        <v>104.7882</v>
      </c>
      <c r="H82" s="77">
        <v>166.49975237940001</v>
      </c>
      <c r="I82" s="78">
        <v>0</v>
      </c>
      <c r="J82" s="78">
        <v>3.0000000000000001E-3</v>
      </c>
      <c r="K82" s="78">
        <v>2.9999999999999997E-4</v>
      </c>
      <c r="W82" s="94"/>
    </row>
    <row r="83" spans="2:23">
      <c r="B83" t="s">
        <v>2274</v>
      </c>
      <c r="C83" t="s">
        <v>2275</v>
      </c>
      <c r="D83" t="s">
        <v>106</v>
      </c>
      <c r="E83" s="86">
        <v>44562</v>
      </c>
      <c r="F83" s="77">
        <v>13567.91</v>
      </c>
      <c r="G83" s="77">
        <v>107.17489999999998</v>
      </c>
      <c r="H83" s="77">
        <v>55.969825408196897</v>
      </c>
      <c r="I83" s="78">
        <v>0</v>
      </c>
      <c r="J83" s="78">
        <v>1E-3</v>
      </c>
      <c r="K83" s="78">
        <v>1E-4</v>
      </c>
      <c r="W83" s="94"/>
    </row>
    <row r="84" spans="2:23">
      <c r="B84" t="s">
        <v>2276</v>
      </c>
      <c r="C84" t="s">
        <v>2277</v>
      </c>
      <c r="D84" t="s">
        <v>110</v>
      </c>
      <c r="E84" s="86">
        <v>44256</v>
      </c>
      <c r="F84" s="77">
        <v>22760</v>
      </c>
      <c r="G84" s="77">
        <v>103.7397</v>
      </c>
      <c r="H84" s="77">
        <v>95.802264333899998</v>
      </c>
      <c r="I84" s="78">
        <v>0</v>
      </c>
      <c r="J84" s="78">
        <v>1.6999999999999999E-3</v>
      </c>
      <c r="K84" s="78">
        <v>2.0000000000000001E-4</v>
      </c>
      <c r="W84" s="94"/>
    </row>
    <row r="85" spans="2:23">
      <c r="B85" t="s">
        <v>2278</v>
      </c>
      <c r="C85" t="s">
        <v>2279</v>
      </c>
      <c r="D85" t="s">
        <v>110</v>
      </c>
      <c r="E85" s="86">
        <v>44896</v>
      </c>
      <c r="F85" s="77">
        <v>70169.210000000006</v>
      </c>
      <c r="G85" s="77">
        <v>106.12229999999992</v>
      </c>
      <c r="H85" s="77">
        <v>302.14246599909001</v>
      </c>
      <c r="I85" s="78">
        <v>2.0000000000000001E-4</v>
      </c>
      <c r="J85" s="78">
        <v>5.4999999999999997E-3</v>
      </c>
      <c r="K85" s="78">
        <v>5.9999999999999995E-4</v>
      </c>
      <c r="W85" s="94"/>
    </row>
    <row r="86" spans="2:23">
      <c r="B86" t="s">
        <v>2280</v>
      </c>
      <c r="C86" t="s">
        <v>2281</v>
      </c>
      <c r="D86" t="s">
        <v>110</v>
      </c>
      <c r="E86" s="86">
        <v>44816</v>
      </c>
      <c r="F86" s="77">
        <v>242402.43</v>
      </c>
      <c r="G86" s="77">
        <v>69.533599999999936</v>
      </c>
      <c r="H86" s="77">
        <v>683.89623458974199</v>
      </c>
      <c r="I86" s="78">
        <v>1E-4</v>
      </c>
      <c r="J86" s="78">
        <v>1.24E-2</v>
      </c>
      <c r="K86" s="78">
        <v>1.4E-3</v>
      </c>
      <c r="W86" s="94"/>
    </row>
    <row r="87" spans="2:23">
      <c r="B87" t="s">
        <v>2282</v>
      </c>
      <c r="C87" t="s">
        <v>2283</v>
      </c>
      <c r="D87" t="s">
        <v>106</v>
      </c>
      <c r="E87" s="86">
        <v>44816</v>
      </c>
      <c r="F87" s="77">
        <v>22772.14</v>
      </c>
      <c r="G87" s="77">
        <v>101.87839999999996</v>
      </c>
      <c r="H87" s="77">
        <v>89.296383837498198</v>
      </c>
      <c r="I87" s="78">
        <v>1E-4</v>
      </c>
      <c r="J87" s="78">
        <v>1.6000000000000001E-3</v>
      </c>
      <c r="K87" s="78">
        <v>2.0000000000000001E-4</v>
      </c>
      <c r="W87" s="94"/>
    </row>
    <row r="88" spans="2:23">
      <c r="B88" t="s">
        <v>2284</v>
      </c>
      <c r="C88" t="s">
        <v>2285</v>
      </c>
      <c r="D88" t="s">
        <v>110</v>
      </c>
      <c r="E88" s="86">
        <v>44763</v>
      </c>
      <c r="F88" s="77">
        <v>19654.03</v>
      </c>
      <c r="G88" s="77">
        <v>95.172499999999971</v>
      </c>
      <c r="H88" s="77">
        <v>75.896477629850594</v>
      </c>
      <c r="I88" s="78">
        <v>0</v>
      </c>
      <c r="J88" s="78">
        <v>1.4E-3</v>
      </c>
      <c r="K88" s="78">
        <v>2.0000000000000001E-4</v>
      </c>
      <c r="W88" s="94"/>
    </row>
    <row r="89" spans="2:23">
      <c r="B89" t="s">
        <v>2286</v>
      </c>
      <c r="C89" t="s">
        <v>2287</v>
      </c>
      <c r="D89" t="s">
        <v>106</v>
      </c>
      <c r="E89" s="86">
        <v>44002</v>
      </c>
      <c r="F89" s="77">
        <v>92718</v>
      </c>
      <c r="G89" s="77">
        <v>110.6713</v>
      </c>
      <c r="H89" s="77">
        <v>394.95441912996603</v>
      </c>
      <c r="I89" s="78">
        <v>1E-4</v>
      </c>
      <c r="J89" s="78">
        <v>7.1000000000000004E-3</v>
      </c>
      <c r="K89" s="78">
        <v>8.0000000000000004E-4</v>
      </c>
      <c r="W89" s="94"/>
    </row>
    <row r="90" spans="2:23">
      <c r="B90" t="s">
        <v>2288</v>
      </c>
      <c r="C90" t="s">
        <v>2289</v>
      </c>
      <c r="D90" t="s">
        <v>106</v>
      </c>
      <c r="E90" s="86">
        <v>44378</v>
      </c>
      <c r="F90" s="77">
        <v>16928.32</v>
      </c>
      <c r="G90" s="77">
        <v>115.07160000000003</v>
      </c>
      <c r="H90" s="77">
        <v>74.977321718234904</v>
      </c>
      <c r="I90" s="78">
        <v>0</v>
      </c>
      <c r="J90" s="78">
        <v>1.4E-3</v>
      </c>
      <c r="K90" s="78">
        <v>2.0000000000000001E-4</v>
      </c>
      <c r="W90" s="94"/>
    </row>
    <row r="91" spans="2:23">
      <c r="B91" t="s">
        <v>2290</v>
      </c>
      <c r="C91" t="s">
        <v>2291</v>
      </c>
      <c r="D91" t="s">
        <v>106</v>
      </c>
      <c r="E91" s="86">
        <v>44852</v>
      </c>
      <c r="F91" s="77">
        <v>22599</v>
      </c>
      <c r="G91" s="77">
        <v>81.6875</v>
      </c>
      <c r="H91" s="77">
        <v>71.054688223124998</v>
      </c>
      <c r="I91" s="78">
        <v>1E-4</v>
      </c>
      <c r="J91" s="78">
        <v>1.2999999999999999E-3</v>
      </c>
      <c r="K91" s="78">
        <v>1E-4</v>
      </c>
      <c r="W91" s="94"/>
    </row>
    <row r="92" spans="2:23">
      <c r="B92" t="s">
        <v>2292</v>
      </c>
      <c r="C92" t="s">
        <v>2293</v>
      </c>
      <c r="D92" t="s">
        <v>106</v>
      </c>
      <c r="E92" s="86">
        <v>44874</v>
      </c>
      <c r="F92" s="77">
        <v>47742.34</v>
      </c>
      <c r="G92" s="77">
        <v>90.416300000000234</v>
      </c>
      <c r="H92" s="77">
        <v>166.14923398410599</v>
      </c>
      <c r="I92" s="78">
        <v>6.9999999999999999E-4</v>
      </c>
      <c r="J92" s="78">
        <v>3.0000000000000001E-3</v>
      </c>
      <c r="K92" s="78">
        <v>2.9999999999999997E-4</v>
      </c>
    </row>
    <row r="93" spans="2:23">
      <c r="B93" t="s">
        <v>2294</v>
      </c>
      <c r="C93" t="s">
        <v>2295</v>
      </c>
      <c r="D93" t="s">
        <v>110</v>
      </c>
      <c r="E93" s="86">
        <v>43617</v>
      </c>
      <c r="F93" s="77">
        <v>62805.81</v>
      </c>
      <c r="G93" s="77">
        <v>144.85249999999985</v>
      </c>
      <c r="H93" s="77">
        <v>369.134251411989</v>
      </c>
      <c r="I93" s="78">
        <v>1.2999999999999999E-3</v>
      </c>
      <c r="J93" s="78">
        <v>6.7000000000000002E-3</v>
      </c>
      <c r="K93" s="78">
        <v>8.0000000000000004E-4</v>
      </c>
      <c r="W93" s="94"/>
    </row>
    <row r="94" spans="2:23">
      <c r="B94" t="s">
        <v>2296</v>
      </c>
      <c r="C94" t="s">
        <v>2297</v>
      </c>
      <c r="D94" t="s">
        <v>110</v>
      </c>
      <c r="E94" s="86">
        <v>43909</v>
      </c>
      <c r="F94" s="77">
        <v>247427.24</v>
      </c>
      <c r="G94" s="77">
        <v>97.807600000000022</v>
      </c>
      <c r="H94" s="77">
        <v>981.92573285939898</v>
      </c>
      <c r="I94" s="78">
        <v>1E-4</v>
      </c>
      <c r="J94" s="78">
        <v>1.78E-2</v>
      </c>
      <c r="K94" s="78">
        <v>2.0999999999999999E-3</v>
      </c>
      <c r="W94" s="94"/>
    </row>
    <row r="95" spans="2:23">
      <c r="B95" t="s">
        <v>2298</v>
      </c>
      <c r="C95" t="s">
        <v>2299</v>
      </c>
      <c r="D95" t="s">
        <v>106</v>
      </c>
      <c r="E95" s="86">
        <v>42916</v>
      </c>
      <c r="F95" s="77">
        <v>162022.03</v>
      </c>
      <c r="G95" s="77">
        <v>77.658200000000079</v>
      </c>
      <c r="H95" s="77">
        <v>484.29423619852003</v>
      </c>
      <c r="I95" s="78">
        <v>1.2999999999999999E-3</v>
      </c>
      <c r="J95" s="78">
        <v>8.8000000000000005E-3</v>
      </c>
      <c r="K95" s="78">
        <v>1E-3</v>
      </c>
      <c r="W95" s="94"/>
    </row>
    <row r="96" spans="2:23">
      <c r="B96" t="s">
        <v>2300</v>
      </c>
      <c r="C96" t="s">
        <v>2301</v>
      </c>
      <c r="D96" t="s">
        <v>110</v>
      </c>
      <c r="E96" s="86">
        <v>44440</v>
      </c>
      <c r="F96" s="77">
        <v>33070.5</v>
      </c>
      <c r="G96" s="77">
        <v>296.98029999999983</v>
      </c>
      <c r="H96" s="77">
        <v>398.49872047741098</v>
      </c>
      <c r="I96" s="78">
        <v>1E-4</v>
      </c>
      <c r="J96" s="78">
        <v>7.1999999999999998E-3</v>
      </c>
      <c r="K96" s="78">
        <v>8.0000000000000004E-4</v>
      </c>
      <c r="W96" s="94"/>
    </row>
    <row r="97" spans="2:23">
      <c r="B97" t="s">
        <v>2302</v>
      </c>
      <c r="C97" t="s">
        <v>2303</v>
      </c>
      <c r="D97" t="s">
        <v>106</v>
      </c>
      <c r="E97" s="86">
        <v>44256</v>
      </c>
      <c r="F97" s="77">
        <v>19118.02</v>
      </c>
      <c r="G97" s="77">
        <v>125.02779999999994</v>
      </c>
      <c r="H97" s="77">
        <v>92.002030426996399</v>
      </c>
      <c r="I97" s="78">
        <v>0</v>
      </c>
      <c r="J97" s="78">
        <v>1.6999999999999999E-3</v>
      </c>
      <c r="K97" s="78">
        <v>2.0000000000000001E-4</v>
      </c>
      <c r="W97" s="94"/>
    </row>
    <row r="98" spans="2:23">
      <c r="B98" t="s">
        <v>2304</v>
      </c>
      <c r="C98" t="s">
        <v>2305</v>
      </c>
      <c r="D98" t="s">
        <v>106</v>
      </c>
      <c r="E98" s="86">
        <v>44406</v>
      </c>
      <c r="F98" s="77">
        <v>135046.9</v>
      </c>
      <c r="G98" s="77">
        <v>84.165999999999997</v>
      </c>
      <c r="H98" s="77">
        <v>437.49109576404601</v>
      </c>
      <c r="I98" s="78">
        <v>0</v>
      </c>
      <c r="J98" s="78">
        <v>7.9000000000000008E-3</v>
      </c>
      <c r="K98" s="78">
        <v>8.9999999999999998E-4</v>
      </c>
      <c r="W98" s="94"/>
    </row>
    <row r="99" spans="2:23">
      <c r="B99" t="s">
        <v>2306</v>
      </c>
      <c r="C99" t="s">
        <v>2307</v>
      </c>
      <c r="D99" t="s">
        <v>110</v>
      </c>
      <c r="E99" s="86">
        <v>44197</v>
      </c>
      <c r="F99" s="77">
        <v>119346.91</v>
      </c>
      <c r="G99" s="77">
        <v>113.84929999999996</v>
      </c>
      <c r="H99" s="77">
        <v>551.31533466890096</v>
      </c>
      <c r="I99" s="78">
        <v>0</v>
      </c>
      <c r="J99" s="78">
        <v>0.01</v>
      </c>
      <c r="K99" s="78">
        <v>1.1999999999999999E-3</v>
      </c>
      <c r="W99" s="94"/>
    </row>
    <row r="100" spans="2:23">
      <c r="B100" t="s">
        <v>2308</v>
      </c>
      <c r="C100" t="s">
        <v>2309</v>
      </c>
      <c r="D100" t="s">
        <v>106</v>
      </c>
      <c r="E100" s="86">
        <v>44085</v>
      </c>
      <c r="F100" s="77">
        <v>48152</v>
      </c>
      <c r="G100" s="77">
        <v>123.25749999999999</v>
      </c>
      <c r="H100" s="77">
        <v>228.44181193860001</v>
      </c>
      <c r="I100" s="78">
        <v>0</v>
      </c>
      <c r="J100" s="78">
        <v>4.1000000000000003E-3</v>
      </c>
      <c r="K100" s="78">
        <v>5.0000000000000001E-4</v>
      </c>
      <c r="W100" s="94"/>
    </row>
    <row r="101" spans="2:23">
      <c r="B101" t="s">
        <v>2310</v>
      </c>
      <c r="C101" t="s">
        <v>2311</v>
      </c>
      <c r="D101" t="s">
        <v>106</v>
      </c>
      <c r="E101" s="86">
        <v>44105</v>
      </c>
      <c r="F101" s="77">
        <v>136291.94</v>
      </c>
      <c r="G101" s="77">
        <v>120.13480000000003</v>
      </c>
      <c r="H101" s="77">
        <v>630.21235666067696</v>
      </c>
      <c r="I101" s="78">
        <v>0</v>
      </c>
      <c r="J101" s="78">
        <v>1.14E-2</v>
      </c>
      <c r="K101" s="78">
        <v>1.2999999999999999E-3</v>
      </c>
      <c r="W101" s="94"/>
    </row>
    <row r="102" spans="2:23">
      <c r="B102" t="s">
        <v>2312</v>
      </c>
      <c r="C102" t="s">
        <v>2313</v>
      </c>
      <c r="D102" t="s">
        <v>106</v>
      </c>
      <c r="E102" s="86">
        <v>44735</v>
      </c>
      <c r="F102" s="77">
        <v>41398.92</v>
      </c>
      <c r="G102" s="77">
        <v>98.934800000000095</v>
      </c>
      <c r="H102" s="77">
        <v>157.647106072312</v>
      </c>
      <c r="I102" s="78">
        <v>1E-4</v>
      </c>
      <c r="J102" s="78">
        <v>2.8999999999999998E-3</v>
      </c>
      <c r="K102" s="78">
        <v>2.9999999999999997E-4</v>
      </c>
      <c r="W102" s="94"/>
    </row>
    <row r="103" spans="2:23">
      <c r="B103" t="s">
        <v>2314</v>
      </c>
      <c r="C103" t="s">
        <v>2315</v>
      </c>
      <c r="D103" t="s">
        <v>113</v>
      </c>
      <c r="E103" s="86">
        <v>43738</v>
      </c>
      <c r="F103" s="77">
        <v>141328.95999999999</v>
      </c>
      <c r="G103" s="77">
        <v>130.11770000000004</v>
      </c>
      <c r="H103" s="77">
        <v>864.35693147148004</v>
      </c>
      <c r="I103" s="78">
        <v>1E-4</v>
      </c>
      <c r="J103" s="78">
        <v>1.5599999999999999E-2</v>
      </c>
      <c r="K103" s="78">
        <v>1.8E-3</v>
      </c>
      <c r="W103" s="94"/>
    </row>
    <row r="104" spans="2:23">
      <c r="B104" t="s">
        <v>2316</v>
      </c>
      <c r="C104" t="s">
        <v>2317</v>
      </c>
      <c r="D104" t="s">
        <v>106</v>
      </c>
      <c r="E104" s="86">
        <v>43917</v>
      </c>
      <c r="F104" s="77">
        <v>8431.89</v>
      </c>
      <c r="G104" s="77">
        <v>123.7157000000001</v>
      </c>
      <c r="H104" s="77">
        <v>40.151119614673803</v>
      </c>
      <c r="I104" s="78">
        <v>0</v>
      </c>
      <c r="J104" s="78">
        <v>6.9999999999999999E-4</v>
      </c>
      <c r="K104" s="78">
        <v>1E-4</v>
      </c>
      <c r="W104" s="94"/>
    </row>
    <row r="105" spans="2:23">
      <c r="B105" t="s">
        <v>2318</v>
      </c>
      <c r="C105" t="s">
        <v>2319</v>
      </c>
      <c r="D105" t="s">
        <v>106</v>
      </c>
      <c r="E105" s="86">
        <v>43558</v>
      </c>
      <c r="F105" s="77">
        <v>75582.64</v>
      </c>
      <c r="G105" s="77">
        <v>103.88699999999993</v>
      </c>
      <c r="H105" s="77">
        <v>302.225547747463</v>
      </c>
      <c r="I105" s="78">
        <v>8.0000000000000004E-4</v>
      </c>
      <c r="J105" s="78">
        <v>5.4999999999999997E-3</v>
      </c>
      <c r="K105" s="78">
        <v>5.9999999999999995E-4</v>
      </c>
      <c r="W105" s="94"/>
    </row>
    <row r="106" spans="2:23">
      <c r="B106" t="s">
        <v>2320</v>
      </c>
      <c r="C106" t="s">
        <v>2321</v>
      </c>
      <c r="D106" t="s">
        <v>106</v>
      </c>
      <c r="E106" s="86">
        <v>43525</v>
      </c>
      <c r="F106" s="77">
        <v>247840.6</v>
      </c>
      <c r="G106" s="77">
        <v>109.92710000000027</v>
      </c>
      <c r="H106" s="77">
        <v>1048.63689519581</v>
      </c>
      <c r="I106" s="78">
        <v>1.4E-3</v>
      </c>
      <c r="J106" s="78">
        <v>1.9E-2</v>
      </c>
      <c r="K106" s="78">
        <v>2.2000000000000001E-3</v>
      </c>
      <c r="W106" s="94"/>
    </row>
    <row r="107" spans="2:23">
      <c r="B107" t="s">
        <v>2322</v>
      </c>
      <c r="C107" t="s">
        <v>2323</v>
      </c>
      <c r="D107" t="s">
        <v>110</v>
      </c>
      <c r="E107" s="86">
        <v>43847</v>
      </c>
      <c r="F107" s="77">
        <v>29228.93</v>
      </c>
      <c r="G107" s="77">
        <v>152.58290000000019</v>
      </c>
      <c r="H107" s="77">
        <v>180.957801201276</v>
      </c>
      <c r="I107" s="78">
        <v>1.5E-3</v>
      </c>
      <c r="J107" s="78">
        <v>3.3E-3</v>
      </c>
      <c r="K107" s="78">
        <v>4.0000000000000002E-4</v>
      </c>
      <c r="W107" s="94"/>
    </row>
    <row r="108" spans="2:23">
      <c r="B108" t="s">
        <v>2324</v>
      </c>
      <c r="C108" t="s">
        <v>2325</v>
      </c>
      <c r="D108" t="s">
        <v>110</v>
      </c>
      <c r="E108" s="86">
        <v>43891</v>
      </c>
      <c r="F108" s="77">
        <v>8904.83</v>
      </c>
      <c r="G108" s="77">
        <v>139.03790000000006</v>
      </c>
      <c r="H108" s="77">
        <v>50.236267118537803</v>
      </c>
      <c r="I108" s="78">
        <v>0</v>
      </c>
      <c r="J108" s="78">
        <v>8.9999999999999998E-4</v>
      </c>
      <c r="K108" s="78">
        <v>1E-4</v>
      </c>
      <c r="W108" s="94"/>
    </row>
    <row r="109" spans="2:23">
      <c r="B109" t="s">
        <v>2326</v>
      </c>
      <c r="C109" t="s">
        <v>2327</v>
      </c>
      <c r="D109" t="s">
        <v>110</v>
      </c>
      <c r="E109" s="86">
        <v>43466</v>
      </c>
      <c r="F109" s="77">
        <v>106112.58</v>
      </c>
      <c r="G109" s="77">
        <v>142.20170000000002</v>
      </c>
      <c r="H109" s="77">
        <v>612.25196952418696</v>
      </c>
      <c r="I109" s="78">
        <v>0</v>
      </c>
      <c r="J109" s="78">
        <v>1.11E-2</v>
      </c>
      <c r="K109" s="78">
        <v>1.2999999999999999E-3</v>
      </c>
      <c r="W109" s="94"/>
    </row>
    <row r="110" spans="2:23">
      <c r="B110" t="s">
        <v>2328</v>
      </c>
      <c r="C110" t="s">
        <v>2329</v>
      </c>
      <c r="D110" t="s">
        <v>110</v>
      </c>
      <c r="E110" s="86">
        <v>43651</v>
      </c>
      <c r="F110" s="77">
        <v>159045.54999999999</v>
      </c>
      <c r="G110" s="77">
        <v>95.488199999999964</v>
      </c>
      <c r="H110" s="77">
        <v>616.21144114071797</v>
      </c>
      <c r="I110" s="78">
        <v>1.6000000000000001E-3</v>
      </c>
      <c r="J110" s="78">
        <v>1.11E-2</v>
      </c>
      <c r="K110" s="78">
        <v>1.2999999999999999E-3</v>
      </c>
      <c r="W110" s="94"/>
    </row>
    <row r="111" spans="2:23">
      <c r="B111" t="s">
        <v>2330</v>
      </c>
      <c r="C111" t="s">
        <v>2331</v>
      </c>
      <c r="D111" t="s">
        <v>110</v>
      </c>
      <c r="E111" s="86">
        <v>42788</v>
      </c>
      <c r="F111" s="77">
        <v>49012.97</v>
      </c>
      <c r="G111" s="77">
        <v>58.001000000000126</v>
      </c>
      <c r="H111" s="77">
        <v>115.34666165075799</v>
      </c>
      <c r="I111" s="78">
        <v>5.0000000000000001E-4</v>
      </c>
      <c r="J111" s="78">
        <v>2.0999999999999999E-3</v>
      </c>
      <c r="K111" s="78">
        <v>2.0000000000000001E-4</v>
      </c>
      <c r="W111" s="94"/>
    </row>
    <row r="112" spans="2:23">
      <c r="B112" t="s">
        <v>2332</v>
      </c>
      <c r="C112" t="s">
        <v>2333</v>
      </c>
      <c r="D112" t="s">
        <v>110</v>
      </c>
      <c r="E112" s="86">
        <v>43602</v>
      </c>
      <c r="F112" s="77">
        <v>46099.67</v>
      </c>
      <c r="G112" s="77">
        <v>64.608699999999899</v>
      </c>
      <c r="H112" s="77">
        <v>120.850192820909</v>
      </c>
      <c r="I112" s="78">
        <v>1E-4</v>
      </c>
      <c r="J112" s="78">
        <v>2.2000000000000001E-3</v>
      </c>
      <c r="K112" s="78">
        <v>2.9999999999999997E-4</v>
      </c>
      <c r="W112" s="94"/>
    </row>
    <row r="113" spans="2:23">
      <c r="B113" t="s">
        <v>2334</v>
      </c>
      <c r="C113" t="s">
        <v>2335</v>
      </c>
      <c r="D113" t="s">
        <v>110</v>
      </c>
      <c r="E113" s="86">
        <v>43602</v>
      </c>
      <c r="F113" s="77">
        <v>65994.039999999994</v>
      </c>
      <c r="G113" s="77">
        <v>93.861399999999932</v>
      </c>
      <c r="H113" s="77">
        <v>251.333437909222</v>
      </c>
      <c r="I113" s="78">
        <v>8.9999999999999998E-4</v>
      </c>
      <c r="J113" s="78">
        <v>4.4999999999999997E-3</v>
      </c>
      <c r="K113" s="78">
        <v>5.0000000000000001E-4</v>
      </c>
      <c r="W113" s="94"/>
    </row>
    <row r="114" spans="2:23">
      <c r="B114" t="s">
        <v>2336</v>
      </c>
      <c r="C114" t="s">
        <v>2337</v>
      </c>
      <c r="D114" t="s">
        <v>110</v>
      </c>
      <c r="E114" s="86">
        <v>44910</v>
      </c>
      <c r="F114" s="77">
        <v>12676.72</v>
      </c>
      <c r="G114" s="77">
        <v>100.80459999999999</v>
      </c>
      <c r="H114" s="77">
        <v>51.849643777604399</v>
      </c>
      <c r="I114" s="78">
        <v>0</v>
      </c>
      <c r="J114" s="78">
        <v>8.9999999999999998E-4</v>
      </c>
      <c r="K114" s="78">
        <v>1E-4</v>
      </c>
      <c r="W114" s="94"/>
    </row>
    <row r="115" spans="2:23">
      <c r="B115" t="s">
        <v>2338</v>
      </c>
      <c r="C115" t="s">
        <v>2339</v>
      </c>
      <c r="D115" t="s">
        <v>110</v>
      </c>
      <c r="E115" s="86">
        <v>44377</v>
      </c>
      <c r="F115" s="77">
        <v>31551.119999999999</v>
      </c>
      <c r="G115" s="77">
        <v>100.80709999999969</v>
      </c>
      <c r="H115" s="77">
        <v>129.051908080727</v>
      </c>
      <c r="I115" s="78">
        <v>5.9999999999999995E-4</v>
      </c>
      <c r="J115" s="78">
        <v>2.3E-3</v>
      </c>
      <c r="K115" s="78">
        <v>2.9999999999999997E-4</v>
      </c>
      <c r="W115" s="94"/>
    </row>
    <row r="116" spans="2:23">
      <c r="B116" t="s">
        <v>2340</v>
      </c>
      <c r="C116" t="s">
        <v>2341</v>
      </c>
      <c r="D116" t="s">
        <v>106</v>
      </c>
      <c r="E116" s="86">
        <v>44501</v>
      </c>
      <c r="F116" s="77">
        <v>13065</v>
      </c>
      <c r="G116" s="77">
        <v>120.4042</v>
      </c>
      <c r="H116" s="77">
        <v>60.547882801770001</v>
      </c>
      <c r="I116" s="78">
        <v>0</v>
      </c>
      <c r="J116" s="78">
        <v>1.1000000000000001E-3</v>
      </c>
      <c r="K116" s="78">
        <v>1E-4</v>
      </c>
      <c r="W116" s="94"/>
    </row>
    <row r="117" spans="2:23">
      <c r="B117" t="s">
        <v>2342</v>
      </c>
      <c r="C117" t="s">
        <v>2343</v>
      </c>
      <c r="D117" t="s">
        <v>110</v>
      </c>
      <c r="E117" s="86">
        <v>44377</v>
      </c>
      <c r="F117" s="77">
        <v>196560.27</v>
      </c>
      <c r="G117" s="77">
        <v>91.404399999999981</v>
      </c>
      <c r="H117" s="77">
        <v>728.98966401485302</v>
      </c>
      <c r="I117" s="78">
        <v>1.2999999999999999E-3</v>
      </c>
      <c r="J117" s="78">
        <v>1.32E-2</v>
      </c>
      <c r="K117" s="78">
        <v>1.5E-3</v>
      </c>
      <c r="W117" s="94"/>
    </row>
    <row r="118" spans="2:23">
      <c r="B118" t="s">
        <v>2344</v>
      </c>
      <c r="C118" t="s">
        <v>2345</v>
      </c>
      <c r="D118" t="s">
        <v>106</v>
      </c>
      <c r="E118" s="86">
        <v>43973</v>
      </c>
      <c r="F118" s="77">
        <v>43846.84</v>
      </c>
      <c r="G118" s="77">
        <v>105.48899999999976</v>
      </c>
      <c r="H118" s="77">
        <v>178.03007964021199</v>
      </c>
      <c r="I118" s="78">
        <v>1.2999999999999999E-3</v>
      </c>
      <c r="J118" s="78">
        <v>3.2000000000000002E-3</v>
      </c>
      <c r="K118" s="78">
        <v>4.0000000000000002E-4</v>
      </c>
      <c r="W118" s="94"/>
    </row>
    <row r="119" spans="2:23">
      <c r="B119" t="s">
        <v>2346</v>
      </c>
      <c r="C119" t="s">
        <v>2347</v>
      </c>
      <c r="D119" t="s">
        <v>106</v>
      </c>
      <c r="E119" s="86">
        <v>44012</v>
      </c>
      <c r="F119" s="77">
        <v>192975.7</v>
      </c>
      <c r="G119" s="77">
        <v>117.07179999999994</v>
      </c>
      <c r="H119" s="77">
        <v>869.56656325195695</v>
      </c>
      <c r="I119" s="78">
        <v>1E-4</v>
      </c>
      <c r="J119" s="78">
        <v>1.5699999999999999E-2</v>
      </c>
      <c r="K119" s="78">
        <v>1.8E-3</v>
      </c>
      <c r="W119" s="94"/>
    </row>
    <row r="120" spans="2:23">
      <c r="B120" t="s">
        <v>2348</v>
      </c>
      <c r="C120" t="s">
        <v>2349</v>
      </c>
      <c r="D120" t="s">
        <v>106</v>
      </c>
      <c r="E120" s="86">
        <v>44256</v>
      </c>
      <c r="F120" s="77">
        <v>13149.95</v>
      </c>
      <c r="G120" s="77">
        <v>114.9334999999999</v>
      </c>
      <c r="H120" s="77">
        <v>58.172622767729202</v>
      </c>
      <c r="I120" s="78">
        <v>1.2999999999999999E-3</v>
      </c>
      <c r="J120" s="78">
        <v>1.1000000000000001E-3</v>
      </c>
      <c r="K120" s="78">
        <v>1E-4</v>
      </c>
      <c r="W120" s="94"/>
    </row>
    <row r="121" spans="2:23">
      <c r="B121" t="s">
        <v>2350</v>
      </c>
      <c r="C121" t="s">
        <v>2351</v>
      </c>
      <c r="D121" t="s">
        <v>106</v>
      </c>
      <c r="E121" s="86">
        <v>44412</v>
      </c>
      <c r="F121" s="77">
        <v>124230.63</v>
      </c>
      <c r="G121" s="77">
        <v>99.425000000000111</v>
      </c>
      <c r="H121" s="77">
        <v>475.41425362449797</v>
      </c>
      <c r="I121" s="78">
        <v>2.0000000000000001E-4</v>
      </c>
      <c r="J121" s="78">
        <v>8.6E-3</v>
      </c>
      <c r="K121" s="78">
        <v>1E-3</v>
      </c>
      <c r="W121" s="94"/>
    </row>
    <row r="122" spans="2:23">
      <c r="B122" t="s">
        <v>2352</v>
      </c>
      <c r="C122" t="s">
        <v>2353</v>
      </c>
      <c r="D122" t="s">
        <v>106</v>
      </c>
      <c r="E122" s="86">
        <v>44377</v>
      </c>
      <c r="F122" s="77">
        <v>23434</v>
      </c>
      <c r="G122" s="77">
        <v>108.47920000000001</v>
      </c>
      <c r="H122" s="77">
        <v>97.845489537071998</v>
      </c>
      <c r="I122" s="78">
        <v>0</v>
      </c>
      <c r="J122" s="78">
        <v>1.8E-3</v>
      </c>
      <c r="K122" s="78">
        <v>2.0000000000000001E-4</v>
      </c>
      <c r="W122" s="94"/>
    </row>
    <row r="123" spans="2:23">
      <c r="B123" t="s">
        <v>2354</v>
      </c>
      <c r="C123" t="s">
        <v>2355</v>
      </c>
      <c r="D123" t="s">
        <v>110</v>
      </c>
      <c r="E123" s="86">
        <v>43754</v>
      </c>
      <c r="F123" s="77">
        <v>185562.04</v>
      </c>
      <c r="G123" s="77">
        <v>109.47560000000003</v>
      </c>
      <c r="H123" s="77">
        <v>824.26147315703895</v>
      </c>
      <c r="I123" s="78">
        <v>1.5E-3</v>
      </c>
      <c r="J123" s="78">
        <v>1.49E-2</v>
      </c>
      <c r="K123" s="78">
        <v>1.6999999999999999E-3</v>
      </c>
      <c r="W123" s="94"/>
    </row>
    <row r="124" spans="2:23">
      <c r="B124" t="s">
        <v>2356</v>
      </c>
      <c r="C124" t="s">
        <v>2357</v>
      </c>
      <c r="D124" t="s">
        <v>110</v>
      </c>
      <c r="E124" s="86">
        <v>44713</v>
      </c>
      <c r="F124" s="77">
        <v>48121.7</v>
      </c>
      <c r="G124" s="77">
        <v>107.7308</v>
      </c>
      <c r="H124" s="77">
        <v>210.348478346457</v>
      </c>
      <c r="I124" s="78">
        <v>0</v>
      </c>
      <c r="J124" s="78">
        <v>3.8E-3</v>
      </c>
      <c r="K124" s="78">
        <v>4.0000000000000002E-4</v>
      </c>
      <c r="W124" s="94"/>
    </row>
    <row r="125" spans="2:23">
      <c r="B125" t="s">
        <v>2358</v>
      </c>
      <c r="C125" t="s">
        <v>2359</v>
      </c>
      <c r="D125" t="s">
        <v>106</v>
      </c>
      <c r="E125" s="86">
        <v>44440</v>
      </c>
      <c r="F125" s="77">
        <v>17602.14</v>
      </c>
      <c r="G125" s="77">
        <v>75.418399999999934</v>
      </c>
      <c r="H125" s="77">
        <v>51.096446309622202</v>
      </c>
      <c r="I125" s="78">
        <v>0</v>
      </c>
      <c r="J125" s="78">
        <v>8.9999999999999998E-4</v>
      </c>
      <c r="K125" s="78">
        <v>1E-4</v>
      </c>
      <c r="W125" s="94"/>
    </row>
    <row r="126" spans="2:23">
      <c r="B126" t="s">
        <v>2360</v>
      </c>
      <c r="C126" t="s">
        <v>2361</v>
      </c>
      <c r="D126" t="s">
        <v>113</v>
      </c>
      <c r="E126" s="86">
        <v>44286</v>
      </c>
      <c r="F126" s="77">
        <v>84919.31</v>
      </c>
      <c r="G126" s="77">
        <v>100.21750000000006</v>
      </c>
      <c r="H126" s="77">
        <v>400.01437584932501</v>
      </c>
      <c r="I126" s="78">
        <v>6.9999999999999999E-4</v>
      </c>
      <c r="J126" s="78">
        <v>7.1999999999999998E-3</v>
      </c>
      <c r="K126" s="78">
        <v>8.0000000000000004E-4</v>
      </c>
      <c r="W126" s="94"/>
    </row>
    <row r="127" spans="2:23">
      <c r="B127" t="s">
        <v>2362</v>
      </c>
      <c r="C127" t="s">
        <v>2363</v>
      </c>
      <c r="D127" t="s">
        <v>106</v>
      </c>
      <c r="E127" s="86">
        <v>43516</v>
      </c>
      <c r="F127" s="77">
        <v>120987.05</v>
      </c>
      <c r="G127" s="77">
        <v>81.414699999999968</v>
      </c>
      <c r="H127" s="77">
        <v>379.13128737215101</v>
      </c>
      <c r="I127" s="78">
        <v>0</v>
      </c>
      <c r="J127" s="78">
        <v>6.8999999999999999E-3</v>
      </c>
      <c r="K127" s="78">
        <v>8.0000000000000004E-4</v>
      </c>
      <c r="W127" s="94"/>
    </row>
    <row r="128" spans="2:23">
      <c r="B128" t="s">
        <v>2364</v>
      </c>
      <c r="C128" t="s">
        <v>2365</v>
      </c>
      <c r="D128" t="s">
        <v>106</v>
      </c>
      <c r="E128" s="86">
        <v>44228</v>
      </c>
      <c r="F128" s="77">
        <v>97199</v>
      </c>
      <c r="G128" s="77">
        <v>112.9675</v>
      </c>
      <c r="H128" s="77">
        <v>422.63282597092501</v>
      </c>
      <c r="I128" s="78">
        <v>0</v>
      </c>
      <c r="J128" s="78">
        <v>7.6E-3</v>
      </c>
      <c r="K128" s="78">
        <v>8.9999999999999998E-4</v>
      </c>
      <c r="W128" s="94"/>
    </row>
    <row r="129" spans="2:23">
      <c r="B129" t="s">
        <v>2366</v>
      </c>
      <c r="C129" t="s">
        <v>2367</v>
      </c>
      <c r="D129" t="s">
        <v>106</v>
      </c>
      <c r="E129" s="86">
        <v>43454</v>
      </c>
      <c r="F129" s="77">
        <v>157042.29</v>
      </c>
      <c r="G129" s="77">
        <v>133.69300000000013</v>
      </c>
      <c r="H129" s="77">
        <v>808.11505821457604</v>
      </c>
      <c r="I129" s="78">
        <v>0</v>
      </c>
      <c r="J129" s="78">
        <v>1.46E-2</v>
      </c>
      <c r="K129" s="78">
        <v>1.6999999999999999E-3</v>
      </c>
      <c r="W129" s="94"/>
    </row>
    <row r="130" spans="2:23">
      <c r="B130" t="s">
        <v>2368</v>
      </c>
      <c r="C130" t="s">
        <v>2369</v>
      </c>
      <c r="D130" t="s">
        <v>110</v>
      </c>
      <c r="E130" s="86">
        <v>43922</v>
      </c>
      <c r="F130" s="77">
        <v>55207.68</v>
      </c>
      <c r="G130" s="77">
        <v>156.39360000000019</v>
      </c>
      <c r="H130" s="77">
        <v>350.32973641205803</v>
      </c>
      <c r="I130" s="78">
        <v>0</v>
      </c>
      <c r="J130" s="78">
        <v>6.3E-3</v>
      </c>
      <c r="K130" s="78">
        <v>6.9999999999999999E-4</v>
      </c>
      <c r="W130" s="94"/>
    </row>
    <row r="131" spans="2:23">
      <c r="B131" t="s">
        <v>2370</v>
      </c>
      <c r="C131" t="s">
        <v>2371</v>
      </c>
      <c r="D131" t="s">
        <v>106</v>
      </c>
      <c r="E131" s="86">
        <v>44518</v>
      </c>
      <c r="F131" s="77">
        <v>29253.8</v>
      </c>
      <c r="G131" s="77">
        <v>93.252199999999647</v>
      </c>
      <c r="H131" s="77">
        <v>104.999996709776</v>
      </c>
      <c r="I131" s="78">
        <v>1.1000000000000001E-3</v>
      </c>
      <c r="J131" s="78">
        <v>1.9E-3</v>
      </c>
      <c r="K131" s="78">
        <v>2.0000000000000001E-4</v>
      </c>
    </row>
    <row r="132" spans="2:23">
      <c r="B132" t="s">
        <v>2372</v>
      </c>
      <c r="C132" t="s">
        <v>2373</v>
      </c>
      <c r="D132" t="s">
        <v>106</v>
      </c>
      <c r="E132" s="86">
        <v>43885</v>
      </c>
      <c r="F132" s="77">
        <v>81572.600000000006</v>
      </c>
      <c r="G132" s="77">
        <v>107.26790000000013</v>
      </c>
      <c r="H132" s="77">
        <v>336.79217651729499</v>
      </c>
      <c r="I132" s="78">
        <v>1E-4</v>
      </c>
      <c r="J132" s="78">
        <v>6.1000000000000004E-3</v>
      </c>
      <c r="K132" s="78">
        <v>6.9999999999999999E-4</v>
      </c>
      <c r="W132" s="94"/>
    </row>
    <row r="133" spans="2:23">
      <c r="B133" t="s">
        <v>2374</v>
      </c>
      <c r="C133" t="s">
        <v>2375</v>
      </c>
      <c r="D133" t="s">
        <v>106</v>
      </c>
      <c r="E133" s="86">
        <v>44197</v>
      </c>
      <c r="F133" s="77">
        <v>88780</v>
      </c>
      <c r="G133" s="77">
        <v>100.0003</v>
      </c>
      <c r="H133" s="77">
        <v>341.71524514266002</v>
      </c>
      <c r="I133" s="78">
        <v>2.9999999999999997E-4</v>
      </c>
      <c r="J133" s="78">
        <v>6.1999999999999998E-3</v>
      </c>
      <c r="K133" s="78">
        <v>6.9999999999999999E-4</v>
      </c>
      <c r="W133" s="94"/>
    </row>
    <row r="134" spans="2:23">
      <c r="B134" t="s">
        <v>2376</v>
      </c>
      <c r="C134" t="s">
        <v>2377</v>
      </c>
      <c r="D134" t="s">
        <v>106</v>
      </c>
      <c r="E134" s="86">
        <v>43621</v>
      </c>
      <c r="F134" s="77">
        <v>54080</v>
      </c>
      <c r="G134" s="77">
        <v>91.712100000000007</v>
      </c>
      <c r="H134" s="77">
        <v>190.90233126432</v>
      </c>
      <c r="I134" s="78">
        <v>8.0000000000000004E-4</v>
      </c>
      <c r="J134" s="78">
        <v>3.5000000000000001E-3</v>
      </c>
      <c r="K134" s="78">
        <v>4.0000000000000002E-4</v>
      </c>
      <c r="W134" s="94"/>
    </row>
    <row r="135" spans="2:23">
      <c r="B135" t="s">
        <v>2378</v>
      </c>
      <c r="C135" t="s">
        <v>2379</v>
      </c>
      <c r="D135" t="s">
        <v>110</v>
      </c>
      <c r="E135" s="86">
        <v>43221</v>
      </c>
      <c r="F135" s="77">
        <v>110717.96</v>
      </c>
      <c r="G135" s="77">
        <v>92.74989999999994</v>
      </c>
      <c r="H135" s="77">
        <v>416.66790956612698</v>
      </c>
      <c r="I135" s="78">
        <v>1E-3</v>
      </c>
      <c r="J135" s="78">
        <v>7.4999999999999997E-3</v>
      </c>
      <c r="K135" s="78">
        <v>8.9999999999999998E-4</v>
      </c>
      <c r="W135" s="94"/>
    </row>
    <row r="136" spans="2:23">
      <c r="B136" t="s">
        <v>2380</v>
      </c>
      <c r="C136" t="s">
        <v>2381</v>
      </c>
      <c r="D136" t="s">
        <v>110</v>
      </c>
      <c r="E136" s="86">
        <v>44075</v>
      </c>
      <c r="F136" s="77">
        <v>263183.26699999999</v>
      </c>
      <c r="G136" s="77">
        <v>104.26049999999999</v>
      </c>
      <c r="H136" s="77">
        <v>1088.34670961149</v>
      </c>
      <c r="I136" s="78">
        <v>0</v>
      </c>
      <c r="J136" s="78">
        <v>1.9699999999999999E-2</v>
      </c>
      <c r="K136" s="78">
        <v>2.3E-3</v>
      </c>
      <c r="W136" s="94"/>
    </row>
    <row r="137" spans="2:23">
      <c r="B137" t="s">
        <v>2382</v>
      </c>
      <c r="C137" t="s">
        <v>2383</v>
      </c>
      <c r="D137" t="s">
        <v>106</v>
      </c>
      <c r="E137" s="86">
        <v>44160</v>
      </c>
      <c r="F137" s="77">
        <v>130445.23</v>
      </c>
      <c r="G137" s="77">
        <v>99.08929999999998</v>
      </c>
      <c r="H137" s="77">
        <v>497.51121410271099</v>
      </c>
      <c r="I137" s="78">
        <v>0</v>
      </c>
      <c r="J137" s="78">
        <v>8.9999999999999993E-3</v>
      </c>
      <c r="K137" s="78">
        <v>1E-3</v>
      </c>
      <c r="W137" s="94"/>
    </row>
    <row r="138" spans="2:23">
      <c r="B138" t="s">
        <v>2384</v>
      </c>
      <c r="C138" t="s">
        <v>2385</v>
      </c>
      <c r="D138" t="s">
        <v>110</v>
      </c>
      <c r="E138" s="86">
        <v>44773</v>
      </c>
      <c r="F138" s="77">
        <v>81318.94</v>
      </c>
      <c r="G138" s="77">
        <v>107.48049999999992</v>
      </c>
      <c r="H138" s="77">
        <v>354.63362841693498</v>
      </c>
      <c r="I138" s="78">
        <v>6.9999999999999999E-4</v>
      </c>
      <c r="J138" s="78">
        <v>6.4000000000000003E-3</v>
      </c>
      <c r="K138" s="78">
        <v>6.9999999999999999E-4</v>
      </c>
    </row>
    <row r="139" spans="2:23">
      <c r="B139" t="s">
        <v>2386</v>
      </c>
      <c r="C139" t="s">
        <v>2387</v>
      </c>
      <c r="D139" t="s">
        <v>113</v>
      </c>
      <c r="E139" s="86">
        <v>44644</v>
      </c>
      <c r="F139" s="77">
        <v>140408.29999999999</v>
      </c>
      <c r="G139" s="77">
        <v>104.96</v>
      </c>
      <c r="H139" s="77">
        <v>692.69520466150402</v>
      </c>
      <c r="I139" s="78">
        <v>2.0000000000000001E-4</v>
      </c>
      <c r="J139" s="78">
        <v>1.2500000000000001E-2</v>
      </c>
      <c r="K139" s="78">
        <v>1.5E-3</v>
      </c>
      <c r="W139" s="94"/>
    </row>
    <row r="140" spans="2:23">
      <c r="B140" t="s">
        <v>2388</v>
      </c>
      <c r="C140" t="s">
        <v>2389</v>
      </c>
      <c r="D140" t="s">
        <v>106</v>
      </c>
      <c r="E140" s="86">
        <v>43356</v>
      </c>
      <c r="F140" s="77">
        <v>147332.04999999999</v>
      </c>
      <c r="G140" s="77">
        <v>53.740699999999975</v>
      </c>
      <c r="H140" s="77">
        <v>304.753331453253</v>
      </c>
      <c r="I140" s="78">
        <v>1E-3</v>
      </c>
      <c r="J140" s="78">
        <v>5.4999999999999997E-3</v>
      </c>
      <c r="K140" s="78">
        <v>5.9999999999999995E-4</v>
      </c>
      <c r="W140" s="94"/>
    </row>
    <row r="141" spans="2:23">
      <c r="B141" t="s">
        <v>2390</v>
      </c>
      <c r="C141" t="s">
        <v>2391</v>
      </c>
      <c r="D141" t="s">
        <v>106</v>
      </c>
      <c r="E141" s="86">
        <v>44257</v>
      </c>
      <c r="F141" s="77">
        <v>15438.23</v>
      </c>
      <c r="G141" s="77">
        <v>100.59699999999999</v>
      </c>
      <c r="H141" s="77">
        <v>59.776495101201903</v>
      </c>
      <c r="I141" s="78">
        <v>1E-3</v>
      </c>
      <c r="J141" s="78">
        <v>1.1000000000000001E-3</v>
      </c>
      <c r="K141" s="78">
        <v>1E-4</v>
      </c>
    </row>
    <row r="142" spans="2:23">
      <c r="B142" t="s">
        <v>2392</v>
      </c>
      <c r="C142" t="s">
        <v>2393</v>
      </c>
      <c r="D142" t="s">
        <v>106</v>
      </c>
      <c r="E142" s="86">
        <v>37987</v>
      </c>
      <c r="F142" s="77">
        <v>587886.72</v>
      </c>
      <c r="G142" s="77">
        <v>132.08719999999983</v>
      </c>
      <c r="H142" s="77">
        <v>2988.8374412287599</v>
      </c>
      <c r="I142" s="78">
        <v>0</v>
      </c>
      <c r="J142" s="78">
        <v>5.3999999999999999E-2</v>
      </c>
      <c r="K142" s="78">
        <v>6.3E-3</v>
      </c>
      <c r="W142" s="94"/>
    </row>
    <row r="143" spans="2:23">
      <c r="B143" t="s">
        <v>2394</v>
      </c>
      <c r="C143" t="s">
        <v>2395</v>
      </c>
      <c r="D143" t="s">
        <v>106</v>
      </c>
      <c r="E143" s="86">
        <v>44264</v>
      </c>
      <c r="F143" s="77">
        <v>38591.519999999997</v>
      </c>
      <c r="G143" s="77">
        <v>102.09459999999994</v>
      </c>
      <c r="H143" s="77">
        <v>151.650053357014</v>
      </c>
      <c r="I143" s="78">
        <v>4.0000000000000002E-4</v>
      </c>
      <c r="J143" s="78">
        <v>2.7000000000000001E-3</v>
      </c>
      <c r="K143" s="78">
        <v>2.9999999999999997E-4</v>
      </c>
      <c r="W143" s="94"/>
    </row>
    <row r="144" spans="2:23">
      <c r="B144" t="s">
        <v>2396</v>
      </c>
      <c r="C144" t="s">
        <v>2397</v>
      </c>
      <c r="D144" t="s">
        <v>110</v>
      </c>
      <c r="E144" s="86">
        <v>43860</v>
      </c>
      <c r="F144" s="77">
        <v>238525.19</v>
      </c>
      <c r="G144" s="77">
        <v>93.243600000000072</v>
      </c>
      <c r="H144" s="77">
        <v>902.42644100997404</v>
      </c>
      <c r="I144" s="78">
        <v>1E-4</v>
      </c>
      <c r="J144" s="78">
        <v>1.6299999999999999E-2</v>
      </c>
      <c r="K144" s="78">
        <v>1.9E-3</v>
      </c>
      <c r="W144" s="94"/>
    </row>
    <row r="145" spans="2:23">
      <c r="B145" t="s">
        <v>2398</v>
      </c>
      <c r="C145" t="s">
        <v>2399</v>
      </c>
      <c r="D145" t="s">
        <v>110</v>
      </c>
      <c r="E145" s="86">
        <v>44651</v>
      </c>
      <c r="F145" s="77">
        <v>43758.28</v>
      </c>
      <c r="G145" s="77">
        <v>104.43270000000017</v>
      </c>
      <c r="H145" s="77">
        <v>185.41944542370001</v>
      </c>
      <c r="I145" s="78">
        <v>1E-4</v>
      </c>
      <c r="J145" s="78">
        <v>3.3999999999999998E-3</v>
      </c>
      <c r="K145" s="78">
        <v>4.0000000000000002E-4</v>
      </c>
      <c r="W145" s="94"/>
    </row>
    <row r="146" spans="2:23">
      <c r="B146" t="s">
        <v>2400</v>
      </c>
      <c r="C146" t="s">
        <v>2401</v>
      </c>
      <c r="D146" t="s">
        <v>106</v>
      </c>
      <c r="E146" s="86">
        <v>44055</v>
      </c>
      <c r="F146" s="77">
        <v>58606</v>
      </c>
      <c r="G146" s="77">
        <v>1E-4</v>
      </c>
      <c r="H146" s="77">
        <v>2.2557449400000001E-4</v>
      </c>
      <c r="I146" s="78">
        <v>0</v>
      </c>
      <c r="J146" s="78">
        <v>0</v>
      </c>
      <c r="K146" s="78">
        <v>0</v>
      </c>
      <c r="W146" s="94"/>
    </row>
    <row r="147" spans="2:23">
      <c r="B147" t="s">
        <v>2402</v>
      </c>
      <c r="C147" t="s">
        <v>2403</v>
      </c>
      <c r="D147" t="s">
        <v>106</v>
      </c>
      <c r="E147" s="86">
        <v>43922</v>
      </c>
      <c r="F147" s="77">
        <v>191265.4</v>
      </c>
      <c r="G147" s="77">
        <v>68.170800000000028</v>
      </c>
      <c r="H147" s="77">
        <v>501.86015306401703</v>
      </c>
      <c r="I147" s="78">
        <v>0</v>
      </c>
      <c r="J147" s="78">
        <v>9.1000000000000004E-3</v>
      </c>
      <c r="K147" s="78">
        <v>1.1000000000000001E-3</v>
      </c>
      <c r="W147" s="94"/>
    </row>
    <row r="148" spans="2:23">
      <c r="B148" t="s">
        <v>2404</v>
      </c>
      <c r="C148" t="s">
        <v>2405</v>
      </c>
      <c r="D148" t="s">
        <v>106</v>
      </c>
      <c r="E148" s="86">
        <v>44848</v>
      </c>
      <c r="F148" s="77">
        <v>27224.09</v>
      </c>
      <c r="G148" s="77">
        <v>105.35160000000042</v>
      </c>
      <c r="H148" s="77">
        <v>110.393224427294</v>
      </c>
      <c r="I148" s="78">
        <v>1E-4</v>
      </c>
      <c r="J148" s="78">
        <v>2E-3</v>
      </c>
      <c r="K148" s="78">
        <v>2.0000000000000001E-4</v>
      </c>
      <c r="W148" s="94"/>
    </row>
    <row r="149" spans="2:23">
      <c r="B149" t="s">
        <v>2406</v>
      </c>
      <c r="C149" t="s">
        <v>2407</v>
      </c>
      <c r="D149" t="s">
        <v>106</v>
      </c>
      <c r="E149" s="86">
        <v>44544</v>
      </c>
      <c r="F149" s="77">
        <v>31757.09</v>
      </c>
      <c r="G149" s="77">
        <v>112.67780000000002</v>
      </c>
      <c r="H149" s="77">
        <v>137.729499680321</v>
      </c>
      <c r="I149" s="78">
        <v>1E-4</v>
      </c>
      <c r="J149" s="78">
        <v>2.5000000000000001E-3</v>
      </c>
      <c r="K149" s="78">
        <v>2.9999999999999997E-4</v>
      </c>
      <c r="W149" s="94"/>
    </row>
    <row r="150" spans="2:23">
      <c r="B150" t="s">
        <v>2408</v>
      </c>
      <c r="C150" t="s">
        <v>2409</v>
      </c>
      <c r="D150" t="s">
        <v>106</v>
      </c>
      <c r="E150" s="86">
        <v>45014</v>
      </c>
      <c r="F150" s="77">
        <v>18819.650000000001</v>
      </c>
      <c r="G150" s="77">
        <v>104.86870000000008</v>
      </c>
      <c r="H150" s="77">
        <v>75.963564930968005</v>
      </c>
      <c r="I150" s="78">
        <v>1E-4</v>
      </c>
      <c r="J150" s="78">
        <v>1.4E-3</v>
      </c>
      <c r="K150" s="78">
        <v>2.0000000000000001E-4</v>
      </c>
      <c r="W150" s="94"/>
    </row>
    <row r="151" spans="2:23">
      <c r="B151" t="s">
        <v>2410</v>
      </c>
      <c r="C151" t="s">
        <v>2411</v>
      </c>
      <c r="D151" t="s">
        <v>106</v>
      </c>
      <c r="E151" s="86">
        <v>44621</v>
      </c>
      <c r="F151" s="77">
        <v>6018.56</v>
      </c>
      <c r="G151" s="77">
        <v>89.819299999999913</v>
      </c>
      <c r="H151" s="77">
        <v>20.807033750545902</v>
      </c>
      <c r="I151" s="78">
        <v>0</v>
      </c>
      <c r="J151" s="78">
        <v>4.0000000000000002E-4</v>
      </c>
      <c r="K151" s="78">
        <v>0</v>
      </c>
      <c r="W151" s="94"/>
    </row>
    <row r="152" spans="2:23">
      <c r="B152" t="s">
        <v>2412</v>
      </c>
      <c r="C152" t="s">
        <v>2413</v>
      </c>
      <c r="D152" t="s">
        <v>106</v>
      </c>
      <c r="E152" s="86">
        <v>44980</v>
      </c>
      <c r="F152" s="77">
        <v>165212.57999999999</v>
      </c>
      <c r="G152" s="77">
        <v>99.556600000000046</v>
      </c>
      <c r="H152" s="77">
        <v>633.08362554065798</v>
      </c>
      <c r="I152" s="78">
        <v>2.0000000000000001E-4</v>
      </c>
      <c r="J152" s="78">
        <v>1.14E-2</v>
      </c>
      <c r="K152" s="78">
        <v>1.2999999999999999E-3</v>
      </c>
      <c r="W152" s="94"/>
    </row>
    <row r="153" spans="2:23">
      <c r="B153" t="s">
        <v>2414</v>
      </c>
      <c r="C153" t="s">
        <v>2415</v>
      </c>
      <c r="D153" t="s">
        <v>106</v>
      </c>
      <c r="E153" s="86">
        <v>44893</v>
      </c>
      <c r="F153" s="77">
        <v>1228.75</v>
      </c>
      <c r="G153" s="77">
        <v>100</v>
      </c>
      <c r="H153" s="77">
        <v>4.72945875</v>
      </c>
      <c r="I153" s="78">
        <v>0</v>
      </c>
      <c r="J153" s="78">
        <v>1E-4</v>
      </c>
      <c r="K153" s="78">
        <v>0</v>
      </c>
      <c r="W153" s="94"/>
    </row>
    <row r="154" spans="2:23">
      <c r="B154" t="s">
        <v>2416</v>
      </c>
      <c r="C154" t="s">
        <v>2417</v>
      </c>
      <c r="D154" t="s">
        <v>106</v>
      </c>
      <c r="E154" s="86">
        <v>44959</v>
      </c>
      <c r="F154" s="77">
        <v>94308.01</v>
      </c>
      <c r="G154" s="77">
        <v>100</v>
      </c>
      <c r="H154" s="77">
        <v>362.99153049</v>
      </c>
      <c r="I154" s="78">
        <v>0</v>
      </c>
      <c r="J154" s="78">
        <v>6.6E-3</v>
      </c>
      <c r="K154" s="78">
        <v>8.0000000000000004E-4</v>
      </c>
      <c r="W154" s="94"/>
    </row>
    <row r="155" spans="2:23">
      <c r="B155" t="s">
        <v>2418</v>
      </c>
      <c r="C155" t="s">
        <v>2419</v>
      </c>
      <c r="D155" t="s">
        <v>110</v>
      </c>
      <c r="E155" s="86">
        <v>44440</v>
      </c>
      <c r="F155" s="77">
        <v>383399</v>
      </c>
      <c r="G155" s="77">
        <v>117.5904</v>
      </c>
      <c r="H155" s="77">
        <v>1829.28499480152</v>
      </c>
      <c r="I155" s="78">
        <v>5.9999999999999995E-4</v>
      </c>
      <c r="J155" s="78">
        <v>3.3099999999999997E-2</v>
      </c>
      <c r="K155" s="78">
        <v>3.8E-3</v>
      </c>
      <c r="W155" s="94"/>
    </row>
    <row r="156" spans="2:23">
      <c r="B156" t="s">
        <v>2420</v>
      </c>
      <c r="C156" t="s">
        <v>2421</v>
      </c>
      <c r="D156" t="s">
        <v>106</v>
      </c>
      <c r="E156" s="86">
        <v>44896</v>
      </c>
      <c r="F156" s="77">
        <v>0.27</v>
      </c>
      <c r="G156" s="77">
        <v>140167.92249999999</v>
      </c>
      <c r="H156" s="77">
        <v>1.45666710099675</v>
      </c>
      <c r="I156" s="78">
        <v>0</v>
      </c>
      <c r="J156" s="78">
        <v>0</v>
      </c>
      <c r="K156" s="78">
        <v>0</v>
      </c>
      <c r="W156" s="94"/>
    </row>
    <row r="157" spans="2:23">
      <c r="B157" t="s">
        <v>2422</v>
      </c>
      <c r="C157" t="s">
        <v>2423</v>
      </c>
      <c r="D157" t="s">
        <v>113</v>
      </c>
      <c r="E157" s="86">
        <v>45146</v>
      </c>
      <c r="F157" s="77">
        <v>27872.97</v>
      </c>
      <c r="G157" s="77">
        <v>100.00002813650205</v>
      </c>
      <c r="H157" s="77">
        <v>131.01135775300301</v>
      </c>
      <c r="I157" s="78">
        <v>1E-4</v>
      </c>
      <c r="J157" s="78">
        <v>2.3999999999999998E-3</v>
      </c>
      <c r="K157" s="78">
        <v>2.9999999999999997E-4</v>
      </c>
      <c r="W157" s="94"/>
    </row>
    <row r="158" spans="2:23">
      <c r="B158" t="s">
        <v>2424</v>
      </c>
      <c r="C158" t="s">
        <v>2425</v>
      </c>
      <c r="D158" t="s">
        <v>110</v>
      </c>
      <c r="E158" s="86">
        <v>42928</v>
      </c>
      <c r="F158" s="77">
        <v>122048.71</v>
      </c>
      <c r="G158" s="77">
        <v>56.848600000000012</v>
      </c>
      <c r="H158" s="77">
        <v>281.52145333204101</v>
      </c>
      <c r="I158" s="78">
        <v>1.4E-3</v>
      </c>
      <c r="J158" s="78">
        <v>5.1000000000000004E-3</v>
      </c>
      <c r="K158" s="78">
        <v>5.9999999999999995E-4</v>
      </c>
      <c r="W158" s="94"/>
    </row>
    <row r="159" spans="2:23">
      <c r="B159" t="s">
        <v>2426</v>
      </c>
      <c r="C159" t="s">
        <v>2427</v>
      </c>
      <c r="D159" t="s">
        <v>106</v>
      </c>
      <c r="E159" s="86">
        <v>44967</v>
      </c>
      <c r="F159" s="77">
        <v>232217.60000000001</v>
      </c>
      <c r="G159" s="77">
        <v>103.566</v>
      </c>
      <c r="H159" s="77">
        <v>925.67864804198405</v>
      </c>
      <c r="I159" s="78">
        <v>8.9999999999999998E-4</v>
      </c>
      <c r="J159" s="78">
        <v>1.67E-2</v>
      </c>
      <c r="K159" s="78">
        <v>1.9E-3</v>
      </c>
      <c r="W159" s="94"/>
    </row>
    <row r="160" spans="2:23">
      <c r="B160" t="s">
        <v>2428</v>
      </c>
      <c r="C160" t="s">
        <v>2429</v>
      </c>
      <c r="D160" t="s">
        <v>106</v>
      </c>
      <c r="E160" s="86">
        <v>43810</v>
      </c>
      <c r="F160" s="77">
        <v>103637</v>
      </c>
      <c r="G160" s="77">
        <v>111.4221</v>
      </c>
      <c r="H160" s="77">
        <v>444.461434319673</v>
      </c>
      <c r="I160" s="78">
        <v>0</v>
      </c>
      <c r="J160" s="78">
        <v>8.0000000000000002E-3</v>
      </c>
      <c r="K160" s="78">
        <v>8.9999999999999998E-4</v>
      </c>
      <c r="W160" s="94"/>
    </row>
    <row r="161" spans="2:23">
      <c r="B161" t="s">
        <v>2430</v>
      </c>
      <c r="C161" t="s">
        <v>2431</v>
      </c>
      <c r="D161" t="s">
        <v>110</v>
      </c>
      <c r="E161" s="86">
        <v>44545</v>
      </c>
      <c r="F161" s="77">
        <v>142010.68</v>
      </c>
      <c r="G161" s="77">
        <v>107.03709999999998</v>
      </c>
      <c r="H161" s="77">
        <v>616.756690778951</v>
      </c>
      <c r="I161" s="78">
        <v>0</v>
      </c>
      <c r="J161" s="78">
        <v>1.12E-2</v>
      </c>
      <c r="K161" s="78">
        <v>1.2999999999999999E-3</v>
      </c>
      <c r="W161" s="94"/>
    </row>
    <row r="162" spans="2:23">
      <c r="B162" t="s">
        <v>2432</v>
      </c>
      <c r="C162" t="s">
        <v>2433</v>
      </c>
      <c r="D162" t="s">
        <v>102</v>
      </c>
      <c r="E162" s="86">
        <v>43709</v>
      </c>
      <c r="F162" s="77">
        <v>282906.63</v>
      </c>
      <c r="G162" s="77">
        <v>95.077366000000069</v>
      </c>
      <c r="H162" s="77">
        <v>268.980172043366</v>
      </c>
      <c r="I162" s="78">
        <v>1.2999999999999999E-3</v>
      </c>
      <c r="J162" s="78">
        <v>4.8999999999999998E-3</v>
      </c>
      <c r="K162" s="78">
        <v>5.9999999999999995E-4</v>
      </c>
      <c r="W162" s="94"/>
    </row>
    <row r="163" spans="2:23">
      <c r="B163" t="s">
        <v>2434</v>
      </c>
      <c r="C163" t="s">
        <v>2435</v>
      </c>
      <c r="D163" t="s">
        <v>106</v>
      </c>
      <c r="E163" s="86">
        <v>44377</v>
      </c>
      <c r="F163" s="77">
        <v>38913.32</v>
      </c>
      <c r="G163" s="77">
        <v>34.741200000000028</v>
      </c>
      <c r="H163" s="77">
        <v>52.034455207856197</v>
      </c>
      <c r="I163" s="78">
        <v>8.0000000000000004E-4</v>
      </c>
      <c r="J163" s="78">
        <v>8.9999999999999998E-4</v>
      </c>
      <c r="K163" s="78">
        <v>1E-4</v>
      </c>
      <c r="W163" s="94"/>
    </row>
    <row r="164" spans="2:23">
      <c r="B164" t="s">
        <v>2436</v>
      </c>
      <c r="C164" t="s">
        <v>2437</v>
      </c>
      <c r="D164" t="s">
        <v>106</v>
      </c>
      <c r="E164" s="86">
        <v>43983</v>
      </c>
      <c r="F164" s="77">
        <v>230212.12</v>
      </c>
      <c r="G164" s="77">
        <v>98.566800000000015</v>
      </c>
      <c r="H164" s="77">
        <v>873.38705888031996</v>
      </c>
      <c r="I164" s="78">
        <v>1E-4</v>
      </c>
      <c r="J164" s="78">
        <v>1.5800000000000002E-2</v>
      </c>
      <c r="K164" s="78">
        <v>1.8E-3</v>
      </c>
      <c r="W164" s="94"/>
    </row>
    <row r="165" spans="2:23">
      <c r="B165" t="s">
        <v>2438</v>
      </c>
      <c r="C165" t="s">
        <v>2439</v>
      </c>
      <c r="D165" t="s">
        <v>110</v>
      </c>
      <c r="E165" s="86">
        <v>42735</v>
      </c>
      <c r="F165" s="77">
        <v>98043.87</v>
      </c>
      <c r="G165" s="77">
        <v>24.521900000000006</v>
      </c>
      <c r="H165" s="77">
        <v>97.551306666177993</v>
      </c>
      <c r="I165" s="78">
        <v>1.1999999999999999E-3</v>
      </c>
      <c r="J165" s="78">
        <v>1.8E-3</v>
      </c>
      <c r="K165" s="78">
        <v>2.0000000000000001E-4</v>
      </c>
      <c r="W165" s="94"/>
    </row>
    <row r="166" spans="2:23">
      <c r="B166" t="s">
        <v>2440</v>
      </c>
      <c r="C166" t="s">
        <v>2441</v>
      </c>
      <c r="D166" t="s">
        <v>106</v>
      </c>
      <c r="E166" s="86">
        <v>44539</v>
      </c>
      <c r="F166" s="77">
        <v>23834.080000000002</v>
      </c>
      <c r="G166" s="77">
        <v>98.844400000000022</v>
      </c>
      <c r="H166" s="77">
        <v>90.677256826980496</v>
      </c>
      <c r="I166" s="78">
        <v>0</v>
      </c>
      <c r="J166" s="78">
        <v>1.6000000000000001E-3</v>
      </c>
      <c r="K166" s="78">
        <v>2.0000000000000001E-4</v>
      </c>
      <c r="W166" s="94"/>
    </row>
    <row r="167" spans="2:23">
      <c r="B167" t="s">
        <v>2442</v>
      </c>
      <c r="C167" t="s">
        <v>2443</v>
      </c>
      <c r="D167" t="s">
        <v>120</v>
      </c>
      <c r="E167" s="86">
        <v>45020</v>
      </c>
      <c r="F167" s="77">
        <v>259358.25</v>
      </c>
      <c r="G167" s="77">
        <v>102.59160000000006</v>
      </c>
      <c r="H167" s="77">
        <v>655.03519848235305</v>
      </c>
      <c r="I167" s="78">
        <v>4.0000000000000002E-4</v>
      </c>
      <c r="J167" s="78">
        <v>1.18E-2</v>
      </c>
      <c r="K167" s="78">
        <v>1.4E-3</v>
      </c>
      <c r="W167" s="94"/>
    </row>
    <row r="168" spans="2:23">
      <c r="B168" t="s">
        <v>2444</v>
      </c>
      <c r="C168" t="s">
        <v>2445</v>
      </c>
      <c r="D168" t="s">
        <v>106</v>
      </c>
      <c r="E168" s="86">
        <v>44217</v>
      </c>
      <c r="F168" s="77">
        <v>103813.2</v>
      </c>
      <c r="G168" s="77">
        <v>95.413299999999893</v>
      </c>
      <c r="H168" s="77">
        <v>381.24960822910401</v>
      </c>
      <c r="I168" s="78">
        <v>2.0000000000000001E-4</v>
      </c>
      <c r="J168" s="78">
        <v>6.8999999999999999E-3</v>
      </c>
      <c r="K168" s="78">
        <v>8.0000000000000004E-4</v>
      </c>
      <c r="W168" s="94"/>
    </row>
    <row r="169" spans="2:23">
      <c r="B169" t="s">
        <v>2446</v>
      </c>
      <c r="C169" t="s">
        <v>2447</v>
      </c>
      <c r="D169" t="s">
        <v>106</v>
      </c>
      <c r="E169" s="86">
        <v>44531</v>
      </c>
      <c r="F169" s="77">
        <v>243547.18</v>
      </c>
      <c r="G169" s="77">
        <v>74.639299999999977</v>
      </c>
      <c r="H169" s="77">
        <v>699.67857282837701</v>
      </c>
      <c r="I169" s="78">
        <v>1E-4</v>
      </c>
      <c r="J169" s="78">
        <v>1.26E-2</v>
      </c>
      <c r="K169" s="78">
        <v>1.5E-3</v>
      </c>
      <c r="W169" s="94"/>
    </row>
    <row r="170" spans="2:23">
      <c r="B170" t="s">
        <v>2448</v>
      </c>
      <c r="C170" t="s">
        <v>2449</v>
      </c>
      <c r="D170" t="s">
        <v>106</v>
      </c>
      <c r="E170" s="86">
        <v>44561</v>
      </c>
      <c r="F170" s="77">
        <v>6070.09</v>
      </c>
      <c r="G170" s="77">
        <v>67.068900000000042</v>
      </c>
      <c r="H170" s="77">
        <v>15.669827836646499</v>
      </c>
      <c r="I170" s="78">
        <v>0</v>
      </c>
      <c r="J170" s="78">
        <v>2.9999999999999997E-4</v>
      </c>
      <c r="K170" s="78">
        <v>0</v>
      </c>
      <c r="W170" s="94"/>
    </row>
    <row r="171" spans="2:23">
      <c r="B171" t="s">
        <v>2450</v>
      </c>
      <c r="C171" t="s">
        <v>2451</v>
      </c>
      <c r="D171" t="s">
        <v>110</v>
      </c>
      <c r="E171" s="86">
        <v>44743</v>
      </c>
      <c r="F171" s="77">
        <v>42784.21</v>
      </c>
      <c r="G171" s="77">
        <v>100</v>
      </c>
      <c r="H171" s="77">
        <v>173.59693207500001</v>
      </c>
      <c r="I171" s="78">
        <v>0</v>
      </c>
      <c r="J171" s="78">
        <v>3.0999999999999999E-3</v>
      </c>
      <c r="K171" s="78">
        <v>4.0000000000000002E-4</v>
      </c>
      <c r="W171" s="94"/>
    </row>
    <row r="172" spans="2:23">
      <c r="B172" t="s">
        <v>2452</v>
      </c>
      <c r="C172" t="s">
        <v>2453</v>
      </c>
      <c r="D172" t="s">
        <v>110</v>
      </c>
      <c r="E172" s="86">
        <v>44743</v>
      </c>
      <c r="F172" s="77">
        <v>59322.09</v>
      </c>
      <c r="G172" s="77">
        <v>101.24249999999985</v>
      </c>
      <c r="H172" s="77">
        <v>243.69006997367401</v>
      </c>
      <c r="I172" s="78">
        <v>2.9999999999999997E-4</v>
      </c>
      <c r="J172" s="78">
        <v>4.4000000000000003E-3</v>
      </c>
      <c r="K172" s="78">
        <v>5.0000000000000001E-4</v>
      </c>
      <c r="W172" s="94"/>
    </row>
    <row r="173" spans="2:23">
      <c r="B173" t="s">
        <v>2454</v>
      </c>
      <c r="C173" t="s">
        <v>2455</v>
      </c>
      <c r="D173" t="s">
        <v>106</v>
      </c>
      <c r="E173" s="86">
        <v>45166</v>
      </c>
      <c r="F173" s="77">
        <v>10423.879999999999</v>
      </c>
      <c r="G173" s="77">
        <v>101</v>
      </c>
      <c r="H173" s="77">
        <v>40.522729261199999</v>
      </c>
      <c r="I173" s="78">
        <v>2.0999999999999999E-3</v>
      </c>
      <c r="J173" s="78">
        <v>6.9999999999999999E-4</v>
      </c>
      <c r="K173" s="78">
        <v>1E-4</v>
      </c>
      <c r="W173" s="94"/>
    </row>
    <row r="174" spans="2:23">
      <c r="B174" t="s">
        <v>2456</v>
      </c>
      <c r="C174" t="s">
        <v>2457</v>
      </c>
      <c r="D174" t="s">
        <v>110</v>
      </c>
      <c r="E174" s="86">
        <v>44608</v>
      </c>
      <c r="F174" s="77">
        <v>63136.17</v>
      </c>
      <c r="G174" s="77">
        <v>94.384</v>
      </c>
      <c r="H174" s="77">
        <v>241.788221226036</v>
      </c>
      <c r="I174" s="78">
        <v>0</v>
      </c>
      <c r="J174" s="78">
        <v>4.4000000000000003E-3</v>
      </c>
      <c r="K174" s="78">
        <v>5.0000000000000001E-4</v>
      </c>
      <c r="W174" s="94"/>
    </row>
    <row r="175" spans="2:23">
      <c r="B175" t="s">
        <v>218</v>
      </c>
      <c r="C175" s="16"/>
    </row>
    <row r="176" spans="2:23">
      <c r="B176" t="s">
        <v>306</v>
      </c>
      <c r="C176" s="16"/>
    </row>
    <row r="177" spans="2:3">
      <c r="B177" t="s">
        <v>307</v>
      </c>
      <c r="C177" s="16"/>
    </row>
    <row r="178" spans="2:3">
      <c r="B178" t="s">
        <v>308</v>
      </c>
      <c r="C178" s="16"/>
    </row>
    <row r="179" spans="2:3">
      <c r="C179" s="16"/>
    </row>
    <row r="180" spans="2:3">
      <c r="C180" s="16"/>
    </row>
    <row r="181" spans="2:3">
      <c r="C181" s="16"/>
    </row>
    <row r="182" spans="2:3">
      <c r="C182" s="16"/>
    </row>
    <row r="183" spans="2:3">
      <c r="C183" s="16"/>
    </row>
    <row r="184" spans="2:3">
      <c r="C184" s="16"/>
    </row>
    <row r="185" spans="2:3">
      <c r="C185" s="16"/>
    </row>
    <row r="186" spans="2:3">
      <c r="C186" s="16"/>
    </row>
    <row r="187" spans="2:3">
      <c r="C187" s="16"/>
    </row>
    <row r="188" spans="2:3">
      <c r="C188" s="16"/>
    </row>
    <row r="189" spans="2:3">
      <c r="C189" s="16"/>
    </row>
    <row r="190" spans="2:3">
      <c r="C190" s="16"/>
    </row>
    <row r="191" spans="2:3">
      <c r="C191" s="16"/>
    </row>
    <row r="192" spans="2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2535</v>
      </c>
    </row>
    <row r="3" spans="2:59" s="1" customFormat="1">
      <c r="B3" s="2" t="s">
        <v>2</v>
      </c>
      <c r="C3" s="26" t="s">
        <v>2536</v>
      </c>
    </row>
    <row r="4" spans="2:59" s="1" customFormat="1">
      <c r="B4" s="2" t="s">
        <v>3</v>
      </c>
      <c r="C4" s="83" t="s">
        <v>196</v>
      </c>
    </row>
    <row r="6" spans="2:59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59" ht="26.25" customHeight="1">
      <c r="B7" s="118" t="s">
        <v>141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3511.92</v>
      </c>
      <c r="H11" s="7"/>
      <c r="I11" s="75">
        <v>0.23589796928000001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2458</v>
      </c>
      <c r="C12" s="16"/>
      <c r="D12" s="16"/>
      <c r="G12" s="81">
        <v>3158.72</v>
      </c>
      <c r="I12" s="81">
        <v>9.5467470799999992E-3</v>
      </c>
      <c r="K12" s="80">
        <v>4.0500000000000001E-2</v>
      </c>
      <c r="L12" s="80">
        <v>0</v>
      </c>
    </row>
    <row r="13" spans="2:59">
      <c r="B13" t="s">
        <v>2459</v>
      </c>
      <c r="C13" t="s">
        <v>2460</v>
      </c>
      <c r="D13" t="s">
        <v>625</v>
      </c>
      <c r="E13" t="s">
        <v>102</v>
      </c>
      <c r="F13" s="86">
        <v>44607</v>
      </c>
      <c r="G13" s="77">
        <v>2604.2600000000002</v>
      </c>
      <c r="H13" s="77">
        <v>0.3649</v>
      </c>
      <c r="I13" s="77">
        <v>9.5029447399999998E-3</v>
      </c>
      <c r="J13" s="78">
        <v>0</v>
      </c>
      <c r="K13" s="78">
        <v>4.0300000000000002E-2</v>
      </c>
      <c r="L13" s="78">
        <v>0</v>
      </c>
    </row>
    <row r="14" spans="2:59">
      <c r="B14" t="s">
        <v>2461</v>
      </c>
      <c r="C14" t="s">
        <v>2462</v>
      </c>
      <c r="D14" t="s">
        <v>125</v>
      </c>
      <c r="E14" t="s">
        <v>102</v>
      </c>
      <c r="F14" s="86">
        <v>44537</v>
      </c>
      <c r="G14" s="77">
        <v>554.46</v>
      </c>
      <c r="H14" s="77">
        <v>7.9000000000000008E-3</v>
      </c>
      <c r="I14" s="77">
        <v>4.3802340000000002E-5</v>
      </c>
      <c r="J14" s="78">
        <v>1E-4</v>
      </c>
      <c r="K14" s="78">
        <v>2.0000000000000001E-4</v>
      </c>
      <c r="L14" s="78">
        <v>0</v>
      </c>
      <c r="W14" s="94"/>
    </row>
    <row r="15" spans="2:59">
      <c r="B15" s="79" t="s">
        <v>1936</v>
      </c>
      <c r="C15" s="16"/>
      <c r="D15" s="16"/>
      <c r="G15" s="81">
        <v>353.2</v>
      </c>
      <c r="I15" s="81">
        <v>0.22635122220000001</v>
      </c>
      <c r="K15" s="80">
        <v>0.95950000000000002</v>
      </c>
      <c r="L15" s="80">
        <v>0</v>
      </c>
    </row>
    <row r="16" spans="2:59">
      <c r="B16" t="s">
        <v>2463</v>
      </c>
      <c r="C16" t="s">
        <v>2464</v>
      </c>
      <c r="D16" t="s">
        <v>1431</v>
      </c>
      <c r="E16" t="s">
        <v>106</v>
      </c>
      <c r="F16" s="86">
        <v>44742</v>
      </c>
      <c r="G16" s="77">
        <v>353.2</v>
      </c>
      <c r="H16" s="77">
        <v>16.649999999999999</v>
      </c>
      <c r="I16" s="77">
        <v>0.22635122220000001</v>
      </c>
      <c r="J16" s="78">
        <v>0</v>
      </c>
      <c r="K16" s="78">
        <v>0.95950000000000002</v>
      </c>
      <c r="L16" s="78">
        <v>0</v>
      </c>
      <c r="W16" s="94"/>
    </row>
    <row r="17" spans="2:4">
      <c r="B17" t="s">
        <v>218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B20" t="s">
        <v>308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2535</v>
      </c>
    </row>
    <row r="3" spans="2:52" s="1" customFormat="1">
      <c r="B3" s="2" t="s">
        <v>2</v>
      </c>
      <c r="C3" s="26" t="s">
        <v>2536</v>
      </c>
    </row>
    <row r="4" spans="2:52" s="1" customFormat="1">
      <c r="B4" s="2" t="s">
        <v>3</v>
      </c>
      <c r="C4" s="83" t="s">
        <v>196</v>
      </c>
    </row>
    <row r="6" spans="2:52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52" ht="26.25" customHeight="1">
      <c r="B7" s="118" t="s">
        <v>142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398896.4</v>
      </c>
      <c r="H11" s="7"/>
      <c r="I11" s="75">
        <v>-5.4090351840000004</v>
      </c>
      <c r="J11" s="7"/>
      <c r="K11" s="76">
        <v>1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398896.4</v>
      </c>
      <c r="I12" s="81">
        <v>-5.4090351840000004</v>
      </c>
      <c r="K12" s="80">
        <v>1</v>
      </c>
      <c r="L12" s="80">
        <v>0</v>
      </c>
    </row>
    <row r="13" spans="2:52">
      <c r="B13" s="79" t="s">
        <v>1941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1950</v>
      </c>
      <c r="C15" s="16"/>
      <c r="D15" s="16"/>
      <c r="G15" s="81">
        <v>398896.4</v>
      </c>
      <c r="I15" s="81">
        <v>-5.4090351840000004</v>
      </c>
      <c r="K15" s="80">
        <v>1</v>
      </c>
      <c r="L15" s="80">
        <v>0</v>
      </c>
    </row>
    <row r="16" spans="2:52">
      <c r="B16" t="s">
        <v>2465</v>
      </c>
      <c r="C16" t="s">
        <v>2466</v>
      </c>
      <c r="D16" t="s">
        <v>2711</v>
      </c>
      <c r="E16" t="s">
        <v>106</v>
      </c>
      <c r="F16" s="86">
        <v>45181</v>
      </c>
      <c r="G16" s="77">
        <v>398896.4</v>
      </c>
      <c r="H16" s="77">
        <v>0.62319999999999998</v>
      </c>
      <c r="I16" s="77">
        <v>8.1374865599999993</v>
      </c>
      <c r="J16" s="78">
        <v>0</v>
      </c>
      <c r="K16" s="78">
        <v>-1.5044</v>
      </c>
      <c r="L16" s="78">
        <v>0</v>
      </c>
    </row>
    <row r="17" spans="2:12">
      <c r="B17" t="s">
        <v>2467</v>
      </c>
      <c r="C17" t="s">
        <v>2468</v>
      </c>
      <c r="D17" t="s">
        <v>2711</v>
      </c>
      <c r="E17" t="s">
        <v>106</v>
      </c>
      <c r="F17" s="86">
        <v>45140</v>
      </c>
      <c r="G17" s="77">
        <v>-119668.92</v>
      </c>
      <c r="H17" s="77">
        <v>2.6110000000000002</v>
      </c>
      <c r="I17" s="77">
        <v>-14.013230532</v>
      </c>
      <c r="J17" s="78">
        <v>0</v>
      </c>
      <c r="K17" s="78">
        <v>2.5907</v>
      </c>
      <c r="L17" s="78">
        <v>0</v>
      </c>
    </row>
    <row r="18" spans="2:12">
      <c r="B18" t="s">
        <v>2467</v>
      </c>
      <c r="C18" t="s">
        <v>2469</v>
      </c>
      <c r="D18" t="s">
        <v>2711</v>
      </c>
      <c r="E18" t="s">
        <v>106</v>
      </c>
      <c r="F18" s="86">
        <v>45140</v>
      </c>
      <c r="G18" s="77">
        <v>119668.92</v>
      </c>
      <c r="H18" s="77">
        <v>7.4800000000000005E-2</v>
      </c>
      <c r="I18" s="77">
        <v>0.46670878799999999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2470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1951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883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216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1941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1958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1951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1959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883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218</v>
      </c>
      <c r="C36" s="16"/>
      <c r="D36" s="16"/>
    </row>
    <row r="37" spans="2:12">
      <c r="B37" t="s">
        <v>306</v>
      </c>
      <c r="C37" s="16"/>
      <c r="D37" s="16"/>
    </row>
    <row r="38" spans="2:12">
      <c r="B38" t="s">
        <v>307</v>
      </c>
      <c r="C38" s="16"/>
      <c r="D38" s="16"/>
    </row>
    <row r="39" spans="2:12">
      <c r="B39" t="s">
        <v>308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2"/>
  <sheetViews>
    <sheetView rightToLeft="1" workbookViewId="0">
      <selection activeCell="F23" sqref="F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2535</v>
      </c>
    </row>
    <row r="3" spans="2:13" s="1" customFormat="1">
      <c r="B3" s="2" t="s">
        <v>2</v>
      </c>
      <c r="C3" s="26" t="s">
        <v>2536</v>
      </c>
    </row>
    <row r="4" spans="2:13" s="1" customFormat="1">
      <c r="B4" s="2" t="s">
        <v>3</v>
      </c>
      <c r="C4" s="83" t="s">
        <v>196</v>
      </c>
    </row>
    <row r="5" spans="2:13">
      <c r="B5" s="2"/>
    </row>
    <row r="7" spans="2:13" ht="26.25" customHeight="1">
      <c r="B7" s="108" t="s">
        <v>47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J12+J54</f>
        <v>65470.799945907806</v>
      </c>
      <c r="K11" s="76">
        <f>J11/$J$11</f>
        <v>1</v>
      </c>
      <c r="L11" s="76">
        <f>J11/'סכום נכסי הקרן'!$C$42</f>
        <v>0.13727145029640136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J13+J18+J44+J46+J48+J50</f>
        <v>62738.111555907803</v>
      </c>
      <c r="K12" s="80">
        <f t="shared" ref="K12:K60" si="0">J12/$J$11</f>
        <v>0.95826095920230459</v>
      </c>
      <c r="L12" s="80">
        <f>J12/'סכום נכסי הקרן'!$C$42</f>
        <v>0.13154187163212105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47063.065560000003</v>
      </c>
      <c r="K13" s="80">
        <f t="shared" si="0"/>
        <v>0.71884054569187583</v>
      </c>
      <c r="L13" s="80">
        <f>J13/'סכום נכסי הקרן'!$C$42</f>
        <v>9.867628423898038E-2</v>
      </c>
    </row>
    <row r="14" spans="2:13">
      <c r="B14" s="93" t="s">
        <v>2673</v>
      </c>
      <c r="C14" t="s">
        <v>2707</v>
      </c>
      <c r="D14">
        <v>11</v>
      </c>
      <c r="E14" t="s">
        <v>205</v>
      </c>
      <c r="F14" s="83" t="s">
        <v>206</v>
      </c>
      <c r="G14" t="s">
        <v>102</v>
      </c>
      <c r="H14" s="89">
        <v>4.3799999999999999E-2</v>
      </c>
      <c r="I14" s="89">
        <v>4.3799999999999999E-2</v>
      </c>
      <c r="J14" s="91">
        <v>6252.8217100000002</v>
      </c>
      <c r="K14" s="89">
        <f t="shared" si="0"/>
        <v>9.5505503448348003E-2</v>
      </c>
      <c r="L14" s="89">
        <f>J14/'סכום נכסי הקרן'!$C$42</f>
        <v>1.3110178969642693E-2</v>
      </c>
    </row>
    <row r="15" spans="2:13">
      <c r="B15" s="93" t="s">
        <v>2679</v>
      </c>
      <c r="C15" t="s">
        <v>2708</v>
      </c>
      <c r="D15">
        <v>12</v>
      </c>
      <c r="E15" t="s">
        <v>205</v>
      </c>
      <c r="F15" s="83" t="s">
        <v>206</v>
      </c>
      <c r="G15" t="s">
        <v>102</v>
      </c>
      <c r="H15" s="89">
        <v>4.3700000000000003E-2</v>
      </c>
      <c r="I15" s="89">
        <v>4.3700000000000003E-2</v>
      </c>
      <c r="J15" s="91">
        <v>2733.79169</v>
      </c>
      <c r="K15" s="89">
        <f t="shared" si="0"/>
        <v>4.1755892585071022E-2</v>
      </c>
      <c r="L15" s="89">
        <f>J15/'סכום נכסי הקרן'!$C$42</f>
        <v>5.7318919335734514E-3</v>
      </c>
    </row>
    <row r="16" spans="2:13">
      <c r="B16" s="93" t="s">
        <v>2685</v>
      </c>
      <c r="C16" s="93" t="s">
        <v>2709</v>
      </c>
      <c r="D16">
        <v>10</v>
      </c>
      <c r="E16" t="s">
        <v>205</v>
      </c>
      <c r="F16" s="83" t="s">
        <v>206</v>
      </c>
      <c r="G16" t="s">
        <v>102</v>
      </c>
      <c r="H16" s="89">
        <v>4.3900000000000002E-2</v>
      </c>
      <c r="I16" s="89">
        <v>4.3900000000000002E-2</v>
      </c>
      <c r="J16" s="91">
        <f>5908.05177+31215.56187</f>
        <v>37123.613640000003</v>
      </c>
      <c r="K16" s="89">
        <f t="shared" si="0"/>
        <v>0.56702550863395063</v>
      </c>
      <c r="L16" s="89">
        <f>J16/'סכום נכסי הקרן'!$C$42</f>
        <v>7.7836413925237075E-2</v>
      </c>
    </row>
    <row r="17" spans="2:12">
      <c r="B17" s="93" t="s">
        <v>2696</v>
      </c>
      <c r="C17" s="93" t="s">
        <v>2710</v>
      </c>
      <c r="D17">
        <v>20</v>
      </c>
      <c r="E17" t="s">
        <v>205</v>
      </c>
      <c r="F17" s="83" t="s">
        <v>2675</v>
      </c>
      <c r="G17" t="s">
        <v>102</v>
      </c>
      <c r="H17" s="89">
        <v>4.2700000000000002E-2</v>
      </c>
      <c r="I17" s="89">
        <v>4.2700000000000002E-2</v>
      </c>
      <c r="J17" s="91">
        <v>952.83852000000002</v>
      </c>
      <c r="K17" s="89">
        <f t="shared" si="0"/>
        <v>1.4553641024506167E-2</v>
      </c>
      <c r="L17" s="89">
        <f>J17/'סכום נכסי הקרן'!$C$42</f>
        <v>1.9977994105271663E-3</v>
      </c>
    </row>
    <row r="18" spans="2:12">
      <c r="B18" s="79" t="s">
        <v>207</v>
      </c>
      <c r="C18" s="26"/>
      <c r="D18" s="27"/>
      <c r="E18" s="27"/>
      <c r="F18" s="27"/>
      <c r="G18" s="27"/>
      <c r="H18" s="27"/>
      <c r="I18" s="80">
        <v>0</v>
      </c>
      <c r="J18" s="81">
        <f>SUM(J19:J43)</f>
        <v>15675.0459959078</v>
      </c>
      <c r="K18" s="80">
        <f t="shared" si="0"/>
        <v>0.2394204135104287</v>
      </c>
      <c r="L18" s="80">
        <f>J18/'סכום נכסי הקרן'!$C$42</f>
        <v>3.2865587393140681E-2</v>
      </c>
    </row>
    <row r="19" spans="2:12">
      <c r="B19" s="93" t="s">
        <v>2673</v>
      </c>
      <c r="C19" s="93" t="s">
        <v>2676</v>
      </c>
      <c r="D19">
        <v>11</v>
      </c>
      <c r="E19" t="s">
        <v>205</v>
      </c>
      <c r="F19" t="s">
        <v>2675</v>
      </c>
      <c r="G19" t="s">
        <v>110</v>
      </c>
      <c r="H19" s="89">
        <v>0</v>
      </c>
      <c r="I19" s="89">
        <v>0</v>
      </c>
      <c r="J19" s="91">
        <v>0.73548000000000002</v>
      </c>
      <c r="K19" s="89">
        <f t="shared" si="0"/>
        <v>1.1233710304558002E-5</v>
      </c>
      <c r="L19" s="89">
        <f>J19/'סכום נכסי הקרן'!$C$42</f>
        <v>1.5420677057163058E-6</v>
      </c>
    </row>
    <row r="20" spans="2:12">
      <c r="B20" s="93" t="s">
        <v>2679</v>
      </c>
      <c r="C20" s="93" t="s">
        <v>2681</v>
      </c>
      <c r="D20">
        <v>12</v>
      </c>
      <c r="E20" t="s">
        <v>205</v>
      </c>
      <c r="F20" t="s">
        <v>206</v>
      </c>
      <c r="G20" t="s">
        <v>110</v>
      </c>
      <c r="H20" s="89">
        <v>3.2300000000000002E-2</v>
      </c>
      <c r="I20" s="89">
        <v>3.2300000000000002E-2</v>
      </c>
      <c r="J20" s="91">
        <v>5.1602399999999999</v>
      </c>
      <c r="K20" s="89">
        <f t="shared" si="0"/>
        <v>7.8817427070746159E-5</v>
      </c>
      <c r="L20" s="89">
        <f>J20/'סכום נכסי הקרן'!$C$42</f>
        <v>1.0819382522632172E-5</v>
      </c>
    </row>
    <row r="21" spans="2:12">
      <c r="B21" s="93" t="s">
        <v>2685</v>
      </c>
      <c r="C21" s="93" t="s">
        <v>2689</v>
      </c>
      <c r="D21">
        <v>10</v>
      </c>
      <c r="E21" t="s">
        <v>205</v>
      </c>
      <c r="F21" t="s">
        <v>2675</v>
      </c>
      <c r="G21" t="s">
        <v>110</v>
      </c>
      <c r="H21" s="89">
        <v>3.3300000000000003E-2</v>
      </c>
      <c r="I21" s="89">
        <v>3.3300000000000003E-2</v>
      </c>
      <c r="J21" s="91">
        <f>842.4128+68.237858325</f>
        <v>910.65065832499999</v>
      </c>
      <c r="K21" s="89">
        <f t="shared" si="0"/>
        <v>1.3909264268611086E-2</v>
      </c>
      <c r="L21" s="89">
        <f>J21/'סכום נכסי הקרן'!$C$42</f>
        <v>1.9093448787081582E-3</v>
      </c>
    </row>
    <row r="22" spans="2:12">
      <c r="B22" s="93" t="s">
        <v>2696</v>
      </c>
      <c r="C22" s="93" t="s">
        <v>2699</v>
      </c>
      <c r="D22">
        <v>20</v>
      </c>
      <c r="E22" t="s">
        <v>205</v>
      </c>
      <c r="F22" t="s">
        <v>2675</v>
      </c>
      <c r="G22" t="s">
        <v>110</v>
      </c>
      <c r="H22" s="89">
        <v>3.1800000000000002E-2</v>
      </c>
      <c r="I22" s="89">
        <v>3.1800000000000002E-2</v>
      </c>
      <c r="J22" s="91">
        <v>1.7549099999999997</v>
      </c>
      <c r="K22" s="89">
        <f t="shared" si="0"/>
        <v>2.6804468579120956E-5</v>
      </c>
      <c r="L22" s="89">
        <f>J22/'סכום נכסי הקרן'!$C$42</f>
        <v>3.6794882762802547E-6</v>
      </c>
    </row>
    <row r="23" spans="2:12">
      <c r="B23" s="93" t="s">
        <v>2673</v>
      </c>
      <c r="C23" s="93" t="s">
        <v>2674</v>
      </c>
      <c r="D23">
        <v>11</v>
      </c>
      <c r="E23" t="s">
        <v>205</v>
      </c>
      <c r="F23" t="s">
        <v>2675</v>
      </c>
      <c r="G23" t="s">
        <v>120</v>
      </c>
      <c r="H23" s="89">
        <v>0</v>
      </c>
      <c r="I23" s="89">
        <v>0</v>
      </c>
      <c r="J23" s="91">
        <v>1.3000000000000002E-4</v>
      </c>
      <c r="K23" s="89">
        <f t="shared" si="0"/>
        <v>1.985618017611003E-9</v>
      </c>
      <c r="L23" s="89">
        <f>J23/'סכום נכסי הקרן'!$C$42</f>
        <v>2.7256866501212783E-10</v>
      </c>
    </row>
    <row r="24" spans="2:12">
      <c r="B24" s="93" t="s">
        <v>2685</v>
      </c>
      <c r="C24" s="93" t="s">
        <v>2686</v>
      </c>
      <c r="D24">
        <v>10</v>
      </c>
      <c r="E24" t="s">
        <v>205</v>
      </c>
      <c r="F24" t="s">
        <v>2675</v>
      </c>
      <c r="G24" t="s">
        <v>120</v>
      </c>
      <c r="H24" s="89">
        <v>0</v>
      </c>
      <c r="I24" s="89">
        <v>0</v>
      </c>
      <c r="J24" s="91">
        <f>0.36558+6.929154606</f>
        <v>7.2947346060000005</v>
      </c>
      <c r="K24" s="89">
        <f t="shared" si="0"/>
        <v>1.1141966513356999E-4</v>
      </c>
      <c r="L24" s="89">
        <f>J24/'סכום נכסי הקרן'!$C$42</f>
        <v>1.5294739024424538E-5</v>
      </c>
    </row>
    <row r="25" spans="2:12">
      <c r="B25" s="93" t="s">
        <v>2696</v>
      </c>
      <c r="C25" s="93" t="s">
        <v>2697</v>
      </c>
      <c r="D25">
        <v>20</v>
      </c>
      <c r="E25" t="s">
        <v>205</v>
      </c>
      <c r="F25" t="s">
        <v>2675</v>
      </c>
      <c r="G25" t="s">
        <v>120</v>
      </c>
      <c r="H25" s="89">
        <v>0</v>
      </c>
      <c r="I25" s="89">
        <v>0</v>
      </c>
      <c r="J25" s="91">
        <v>2.3769999999999999E-2</v>
      </c>
      <c r="K25" s="89">
        <f t="shared" si="0"/>
        <v>3.6306261752779643E-7</v>
      </c>
      <c r="L25" s="89">
        <f>J25/'סכום נכסי הקרן'!$C$42</f>
        <v>4.9838132056448289E-8</v>
      </c>
    </row>
    <row r="26" spans="2:12">
      <c r="B26" s="93" t="s">
        <v>2673</v>
      </c>
      <c r="C26" s="93" t="s">
        <v>2678</v>
      </c>
      <c r="D26">
        <v>11</v>
      </c>
      <c r="E26" t="s">
        <v>205</v>
      </c>
      <c r="F26" t="s">
        <v>2675</v>
      </c>
      <c r="G26" t="s">
        <v>106</v>
      </c>
      <c r="H26" s="89">
        <v>4.8099999999999997E-2</v>
      </c>
      <c r="I26" s="89">
        <v>4.8099999999999997E-2</v>
      </c>
      <c r="J26" s="91">
        <v>1704.8049099999998</v>
      </c>
      <c r="K26" s="89">
        <f t="shared" si="0"/>
        <v>2.6039164198520797E-2</v>
      </c>
      <c r="L26" s="89">
        <f>J26/'סכום נכסי הקרן'!$C$42</f>
        <v>3.5744338340370817E-3</v>
      </c>
    </row>
    <row r="27" spans="2:12">
      <c r="B27" s="93" t="s">
        <v>2679</v>
      </c>
      <c r="C27" s="93" t="s">
        <v>2684</v>
      </c>
      <c r="D27">
        <v>12</v>
      </c>
      <c r="E27" t="s">
        <v>205</v>
      </c>
      <c r="F27" t="s">
        <v>206</v>
      </c>
      <c r="G27" t="s">
        <v>106</v>
      </c>
      <c r="H27" s="89">
        <v>4.8099999999999997E-2</v>
      </c>
      <c r="I27" s="89">
        <v>4.8099999999999997E-2</v>
      </c>
      <c r="J27" s="91">
        <v>3558.4830299999999</v>
      </c>
      <c r="K27" s="89">
        <f t="shared" si="0"/>
        <v>5.4352215536392259E-2</v>
      </c>
      <c r="L27" s="89">
        <f>J27/'סכום נכסי הקרן'!$C$42</f>
        <v>7.4610074535031651E-3</v>
      </c>
    </row>
    <row r="28" spans="2:12">
      <c r="B28" s="93" t="s">
        <v>2685</v>
      </c>
      <c r="C28" s="93" t="s">
        <v>2695</v>
      </c>
      <c r="D28">
        <v>10</v>
      </c>
      <c r="E28" t="s">
        <v>205</v>
      </c>
      <c r="F28" t="s">
        <v>206</v>
      </c>
      <c r="G28" t="s">
        <v>106</v>
      </c>
      <c r="H28" s="89">
        <v>4.7600000000000003E-2</v>
      </c>
      <c r="I28" s="89">
        <v>4.7600000000000003E-2</v>
      </c>
      <c r="J28" s="91">
        <f>4021.58991+558.88603908</f>
        <v>4580.4759490800006</v>
      </c>
      <c r="K28" s="89">
        <f t="shared" si="0"/>
        <v>6.9962119797900818E-2</v>
      </c>
      <c r="L28" s="89">
        <f>J28/'סכום נכסי הקרן'!$C$42</f>
        <v>9.6038016504684208E-3</v>
      </c>
    </row>
    <row r="29" spans="2:12">
      <c r="B29" s="93" t="s">
        <v>2696</v>
      </c>
      <c r="C29" s="93" t="s">
        <v>2702</v>
      </c>
      <c r="D29">
        <v>20</v>
      </c>
      <c r="E29" t="s">
        <v>205</v>
      </c>
      <c r="F29" t="s">
        <v>2675</v>
      </c>
      <c r="G29" t="s">
        <v>106</v>
      </c>
      <c r="H29" s="89">
        <v>4.9099999999999998E-2</v>
      </c>
      <c r="I29" s="89">
        <v>4.9099999999999998E-2</v>
      </c>
      <c r="J29" s="91">
        <v>4599.1163800000004</v>
      </c>
      <c r="K29" s="89">
        <f t="shared" si="0"/>
        <v>7.024683345552224E-2</v>
      </c>
      <c r="L29" s="89">
        <f>J29/'סכום נכסי הקרן'!$C$42</f>
        <v>9.6428847071693066E-3</v>
      </c>
    </row>
    <row r="30" spans="2:12">
      <c r="B30" s="93" t="s">
        <v>2685</v>
      </c>
      <c r="C30" s="93" t="s">
        <v>2691</v>
      </c>
      <c r="D30">
        <v>10</v>
      </c>
      <c r="E30" t="s">
        <v>205</v>
      </c>
      <c r="F30" t="s">
        <v>2675</v>
      </c>
      <c r="G30" t="s">
        <v>201</v>
      </c>
      <c r="H30" s="89">
        <v>0</v>
      </c>
      <c r="I30" s="89">
        <v>0</v>
      </c>
      <c r="J30" s="91">
        <v>0.20277666599999999</v>
      </c>
      <c r="K30" s="89">
        <f t="shared" si="0"/>
        <v>3.0972077043129877E-6</v>
      </c>
      <c r="L30" s="89">
        <f>J30/'סכום נכסי הקרן'!$C$42</f>
        <v>4.251581934402317E-7</v>
      </c>
    </row>
    <row r="31" spans="2:12">
      <c r="B31" s="93" t="s">
        <v>2679</v>
      </c>
      <c r="C31" s="93" t="s">
        <v>2680</v>
      </c>
      <c r="D31">
        <v>12</v>
      </c>
      <c r="E31" t="s">
        <v>205</v>
      </c>
      <c r="F31" t="s">
        <v>2675</v>
      </c>
      <c r="G31" t="s">
        <v>116</v>
      </c>
      <c r="H31" s="89">
        <v>0</v>
      </c>
      <c r="I31" s="89">
        <v>0</v>
      </c>
      <c r="J31" s="91">
        <v>0.11373999999999999</v>
      </c>
      <c r="K31" s="89">
        <f t="shared" si="0"/>
        <v>1.7372630255621187E-6</v>
      </c>
      <c r="L31" s="89">
        <f>J31/'סכום נכסי הקרן'!$C$42</f>
        <v>2.3847661506522625E-7</v>
      </c>
    </row>
    <row r="32" spans="2:12">
      <c r="B32" s="93" t="s">
        <v>2685</v>
      </c>
      <c r="C32" s="93" t="s">
        <v>2687</v>
      </c>
      <c r="D32">
        <v>10</v>
      </c>
      <c r="E32" t="s">
        <v>205</v>
      </c>
      <c r="F32" t="s">
        <v>206</v>
      </c>
      <c r="G32" t="s">
        <v>116</v>
      </c>
      <c r="H32" s="89">
        <v>0</v>
      </c>
      <c r="I32" s="89">
        <v>0</v>
      </c>
      <c r="J32" s="91">
        <f>1.21644+0.03101073</f>
        <v>1.24745073</v>
      </c>
      <c r="K32" s="89">
        <f t="shared" si="0"/>
        <v>1.9053543427461524E-5</v>
      </c>
      <c r="L32" s="89">
        <f>J32/'סכום נכסי הקרן'!$C$42</f>
        <v>2.6155075395731098E-6</v>
      </c>
    </row>
    <row r="33" spans="2:12">
      <c r="B33" s="93" t="s">
        <v>2696</v>
      </c>
      <c r="C33" s="93" t="s">
        <v>2698</v>
      </c>
      <c r="D33">
        <v>20</v>
      </c>
      <c r="E33" t="s">
        <v>205</v>
      </c>
      <c r="F33" t="s">
        <v>2675</v>
      </c>
      <c r="G33" t="s">
        <v>116</v>
      </c>
      <c r="H33" s="89">
        <v>0</v>
      </c>
      <c r="I33" s="89">
        <v>0</v>
      </c>
      <c r="J33" s="91">
        <v>1.66059</v>
      </c>
      <c r="K33" s="89">
        <f t="shared" si="0"/>
        <v>2.5363826337420423E-5</v>
      </c>
      <c r="L33" s="89">
        <f>J33/'סכום נכסי הקרן'!$C$42</f>
        <v>3.4817292264037636E-6</v>
      </c>
    </row>
    <row r="34" spans="2:12">
      <c r="B34" s="93" t="s">
        <v>2679</v>
      </c>
      <c r="C34" s="93" t="s">
        <v>2683</v>
      </c>
      <c r="D34">
        <v>12</v>
      </c>
      <c r="E34" t="s">
        <v>205</v>
      </c>
      <c r="F34" t="s">
        <v>2675</v>
      </c>
      <c r="G34" t="s">
        <v>199</v>
      </c>
      <c r="H34" s="89">
        <v>0</v>
      </c>
      <c r="I34" s="89">
        <v>0</v>
      </c>
      <c r="J34" s="91">
        <v>0.48693999999999998</v>
      </c>
      <c r="K34" s="89">
        <f t="shared" si="0"/>
        <v>7.4375141345807819E-6</v>
      </c>
      <c r="L34" s="89">
        <f>J34/'סכום נכסי הקרן'!$C$42</f>
        <v>1.0209583518538885E-6</v>
      </c>
    </row>
    <row r="35" spans="2:12">
      <c r="B35" s="93" t="s">
        <v>2685</v>
      </c>
      <c r="C35" s="93" t="s">
        <v>2692</v>
      </c>
      <c r="D35">
        <v>10</v>
      </c>
      <c r="E35" t="s">
        <v>205</v>
      </c>
      <c r="F35" t="s">
        <v>2675</v>
      </c>
      <c r="G35" t="s">
        <v>199</v>
      </c>
      <c r="H35" s="89">
        <v>0</v>
      </c>
      <c r="I35" s="89">
        <v>0</v>
      </c>
      <c r="J35" s="91">
        <f>48.68045-0.0000010312</f>
        <v>48.6804489688</v>
      </c>
      <c r="K35" s="89">
        <f t="shared" si="0"/>
        <v>7.4354443521417108E-4</v>
      </c>
      <c r="L35" s="89">
        <f>J35/'סכום נכסי הקרן'!$C$42</f>
        <v>1.0206742298166792E-4</v>
      </c>
    </row>
    <row r="36" spans="2:12">
      <c r="B36" s="93" t="s">
        <v>2696</v>
      </c>
      <c r="C36" s="93" t="s">
        <v>2701</v>
      </c>
      <c r="D36">
        <v>20</v>
      </c>
      <c r="E36" t="s">
        <v>205</v>
      </c>
      <c r="F36" t="s">
        <v>2675</v>
      </c>
      <c r="G36" t="s">
        <v>199</v>
      </c>
      <c r="H36" s="89">
        <v>0</v>
      </c>
      <c r="I36" s="89">
        <v>0</v>
      </c>
      <c r="J36" s="91">
        <v>2.0000000000000001E-4</v>
      </c>
      <c r="K36" s="89">
        <f t="shared" si="0"/>
        <v>3.0547969501707736E-9</v>
      </c>
      <c r="L36" s="89">
        <f>J36/'סכום נכסי הקרן'!$C$42</f>
        <v>4.1933640771096584E-10</v>
      </c>
    </row>
    <row r="37" spans="2:12">
      <c r="B37" s="93" t="s">
        <v>2685</v>
      </c>
      <c r="C37" s="93" t="s">
        <v>2693</v>
      </c>
      <c r="D37">
        <v>10</v>
      </c>
      <c r="E37" t="s">
        <v>205</v>
      </c>
      <c r="F37" t="s">
        <v>2675</v>
      </c>
      <c r="G37" t="s">
        <v>202</v>
      </c>
      <c r="H37" s="89">
        <v>0</v>
      </c>
      <c r="I37" s="89">
        <v>0</v>
      </c>
      <c r="J37" s="91">
        <v>9.4846800000000009</v>
      </c>
      <c r="K37" s="89">
        <f t="shared" si="0"/>
        <v>1.4486885768672867E-4</v>
      </c>
      <c r="L37" s="89">
        <f>J37/'סכום נכסי הקרן'!$C$42</f>
        <v>1.9886358197440221E-5</v>
      </c>
    </row>
    <row r="38" spans="2:12">
      <c r="B38" s="93" t="s">
        <v>2685</v>
      </c>
      <c r="C38" s="93" t="s">
        <v>2694</v>
      </c>
      <c r="D38">
        <v>10</v>
      </c>
      <c r="E38" t="s">
        <v>205</v>
      </c>
      <c r="F38" t="s">
        <v>2675</v>
      </c>
      <c r="G38" t="s">
        <v>200</v>
      </c>
      <c r="H38" s="89">
        <v>0</v>
      </c>
      <c r="I38" s="89">
        <v>0</v>
      </c>
      <c r="J38" s="91">
        <v>0.25198999999999999</v>
      </c>
      <c r="K38" s="89">
        <f t="shared" si="0"/>
        <v>3.8488914173676659E-6</v>
      </c>
      <c r="L38" s="89">
        <f>J38/'סכום נכסי הקרן'!$C$42</f>
        <v>5.2834290689543134E-7</v>
      </c>
    </row>
    <row r="39" spans="2:12">
      <c r="B39" s="93" t="s">
        <v>2673</v>
      </c>
      <c r="C39" s="93" t="s">
        <v>2677</v>
      </c>
      <c r="D39">
        <v>11</v>
      </c>
      <c r="E39" t="s">
        <v>205</v>
      </c>
      <c r="F39" t="s">
        <v>2675</v>
      </c>
      <c r="G39" t="s">
        <v>113</v>
      </c>
      <c r="H39" s="89">
        <v>0</v>
      </c>
      <c r="I39" s="89">
        <v>0</v>
      </c>
      <c r="J39" s="91">
        <v>1.74E-3</v>
      </c>
      <c r="K39" s="89">
        <f t="shared" si="0"/>
        <v>2.6576733466485728E-8</v>
      </c>
      <c r="L39" s="89">
        <f>J39/'סכום נכסי הקרן'!$C$42</f>
        <v>3.6482267470854028E-9</v>
      </c>
    </row>
    <row r="40" spans="2:12">
      <c r="B40" s="93" t="s">
        <v>2679</v>
      </c>
      <c r="C40" s="93" t="s">
        <v>2682</v>
      </c>
      <c r="D40">
        <v>12</v>
      </c>
      <c r="E40" t="s">
        <v>205</v>
      </c>
      <c r="F40" t="s">
        <v>206</v>
      </c>
      <c r="G40" t="s">
        <v>113</v>
      </c>
      <c r="H40" s="89">
        <v>4.6870000000000002E-2</v>
      </c>
      <c r="I40" s="89">
        <v>4.6870000000000002E-2</v>
      </c>
      <c r="J40" s="91">
        <v>73.8369</v>
      </c>
      <c r="K40" s="89">
        <f t="shared" si="0"/>
        <v>1.1277836846503219E-3</v>
      </c>
      <c r="L40" s="89">
        <f>J40/'סכום נכסי הקרן'!$C$42</f>
        <v>1.5481250201256907E-4</v>
      </c>
    </row>
    <row r="41" spans="2:12">
      <c r="B41" s="93" t="s">
        <v>2685</v>
      </c>
      <c r="C41" s="93" t="s">
        <v>2690</v>
      </c>
      <c r="D41">
        <v>10</v>
      </c>
      <c r="E41" t="s">
        <v>205</v>
      </c>
      <c r="F41" t="s">
        <v>206</v>
      </c>
      <c r="G41" t="s">
        <v>113</v>
      </c>
      <c r="H41" s="89">
        <v>4.632E-2</v>
      </c>
      <c r="I41" s="89">
        <v>4.632E-2</v>
      </c>
      <c r="J41" s="91">
        <f>81.6815+86.478187532</f>
        <v>168.15968753200002</v>
      </c>
      <c r="K41" s="89">
        <f t="shared" si="0"/>
        <v>2.5684685030721195E-3</v>
      </c>
      <c r="L41" s="89">
        <f>J41/'סכום נכסי הקרן'!$C$42</f>
        <v>3.5257739645733687E-4</v>
      </c>
    </row>
    <row r="42" spans="2:12">
      <c r="B42" s="93" t="s">
        <v>2696</v>
      </c>
      <c r="C42" s="93" t="s">
        <v>2700</v>
      </c>
      <c r="D42">
        <v>20</v>
      </c>
      <c r="E42" t="s">
        <v>205</v>
      </c>
      <c r="F42" t="s">
        <v>2675</v>
      </c>
      <c r="G42" t="s">
        <v>113</v>
      </c>
      <c r="H42" s="89">
        <v>4.4900000000000002E-2</v>
      </c>
      <c r="I42" s="89">
        <v>4.4900000000000002E-2</v>
      </c>
      <c r="J42" s="91">
        <v>1.0230000000000001E-2</v>
      </c>
      <c r="K42" s="89">
        <f t="shared" si="0"/>
        <v>1.5625286400123508E-7</v>
      </c>
      <c r="L42" s="89">
        <f>J42/'סכום נכסי הקרן'!$C$42</f>
        <v>2.1449057254415905E-8</v>
      </c>
    </row>
    <row r="43" spans="2:12">
      <c r="B43" s="93" t="s">
        <v>2685</v>
      </c>
      <c r="C43" s="93" t="s">
        <v>2688</v>
      </c>
      <c r="D43">
        <v>10</v>
      </c>
      <c r="E43" t="s">
        <v>205</v>
      </c>
      <c r="F43" t="s">
        <v>2675</v>
      </c>
      <c r="G43" t="s">
        <v>198</v>
      </c>
      <c r="H43" s="89">
        <v>0</v>
      </c>
      <c r="I43" s="89">
        <v>0</v>
      </c>
      <c r="J43" s="91">
        <v>2.4084299999999996</v>
      </c>
      <c r="K43" s="89">
        <f t="shared" si="0"/>
        <v>3.6786323093498973E-5</v>
      </c>
      <c r="L43" s="89">
        <f>J43/'סכום נכסי הקרן'!$C$42</f>
        <v>5.0497119221166067E-6</v>
      </c>
    </row>
    <row r="44" spans="2:12">
      <c r="B44" s="79" t="s">
        <v>211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208</v>
      </c>
      <c r="C45" t="s">
        <v>208</v>
      </c>
      <c r="D45" s="16"/>
      <c r="E45" t="s">
        <v>208</v>
      </c>
      <c r="G45" t="s">
        <v>208</v>
      </c>
      <c r="H45" s="78">
        <v>0</v>
      </c>
      <c r="I45" s="78">
        <v>0</v>
      </c>
      <c r="J45" s="77">
        <v>0</v>
      </c>
      <c r="K45" s="78">
        <f t="shared" si="0"/>
        <v>0</v>
      </c>
      <c r="L45" s="78">
        <f>J45/'סכום נכסי הקרן'!$C$42</f>
        <v>0</v>
      </c>
    </row>
    <row r="46" spans="2:12">
      <c r="B46" s="79" t="s">
        <v>212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208</v>
      </c>
      <c r="C47" t="s">
        <v>208</v>
      </c>
      <c r="D47" s="16"/>
      <c r="E47" t="s">
        <v>208</v>
      </c>
      <c r="G47" t="s">
        <v>208</v>
      </c>
      <c r="H47" s="78">
        <v>0</v>
      </c>
      <c r="I47" s="78">
        <v>0</v>
      </c>
      <c r="J47" s="77">
        <v>0</v>
      </c>
      <c r="K47" s="78">
        <f t="shared" si="0"/>
        <v>0</v>
      </c>
      <c r="L47" s="78">
        <f>J47/'סכום נכסי הקרן'!$C$42</f>
        <v>0</v>
      </c>
    </row>
    <row r="48" spans="2:12">
      <c r="B48" s="79" t="s">
        <v>213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208</v>
      </c>
      <c r="C49" t="s">
        <v>208</v>
      </c>
      <c r="D49" s="16"/>
      <c r="E49" t="s">
        <v>208</v>
      </c>
      <c r="G49" t="s">
        <v>208</v>
      </c>
      <c r="H49" s="78">
        <v>0</v>
      </c>
      <c r="I49" s="78">
        <v>0</v>
      </c>
      <c r="J49" s="77">
        <v>0</v>
      </c>
      <c r="K49" s="78">
        <f t="shared" si="0"/>
        <v>0</v>
      </c>
      <c r="L49" s="78">
        <f>J49/'סכום נכסי הקרן'!$C$42</f>
        <v>0</v>
      </c>
    </row>
    <row r="50" spans="2:12">
      <c r="B50" s="79" t="s">
        <v>214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208</v>
      </c>
      <c r="C51" t="s">
        <v>208</v>
      </c>
      <c r="D51" s="16"/>
      <c r="E51" t="s">
        <v>208</v>
      </c>
      <c r="G51" t="s">
        <v>208</v>
      </c>
      <c r="H51" s="78">
        <v>0</v>
      </c>
      <c r="I51" s="78">
        <v>0</v>
      </c>
      <c r="J51" s="77">
        <v>0</v>
      </c>
      <c r="K51" s="78">
        <f t="shared" si="0"/>
        <v>0</v>
      </c>
      <c r="L51" s="78">
        <f>J51/'סכום נכסי הקרן'!$C$42</f>
        <v>0</v>
      </c>
    </row>
    <row r="52" spans="2:12">
      <c r="B52" s="79" t="s">
        <v>215</v>
      </c>
      <c r="D52" s="16"/>
      <c r="I52" s="80">
        <v>0</v>
      </c>
      <c r="J52" s="81">
        <v>0</v>
      </c>
      <c r="K52" s="80">
        <f t="shared" si="0"/>
        <v>0</v>
      </c>
      <c r="L52" s="80">
        <f>J52/'סכום נכסי הקרן'!$C$42</f>
        <v>0</v>
      </c>
    </row>
    <row r="53" spans="2:12">
      <c r="B53" t="s">
        <v>208</v>
      </c>
      <c r="C53" t="s">
        <v>208</v>
      </c>
      <c r="D53" s="16"/>
      <c r="E53" t="s">
        <v>208</v>
      </c>
      <c r="G53" t="s">
        <v>208</v>
      </c>
      <c r="H53" s="78">
        <v>0</v>
      </c>
      <c r="I53" s="78">
        <v>0</v>
      </c>
      <c r="J53" s="77">
        <v>0</v>
      </c>
      <c r="K53" s="78">
        <f t="shared" si="0"/>
        <v>0</v>
      </c>
      <c r="L53" s="78">
        <f>J53/'סכום נכסי הקרן'!$C$42</f>
        <v>0</v>
      </c>
    </row>
    <row r="54" spans="2:12">
      <c r="B54" s="79" t="s">
        <v>216</v>
      </c>
      <c r="D54" s="16"/>
      <c r="I54" s="80">
        <v>0</v>
      </c>
      <c r="J54" s="81">
        <f>J55+J59</f>
        <v>2732.6883899999998</v>
      </c>
      <c r="K54" s="80">
        <f t="shared" si="0"/>
        <v>4.1739040797695401E-2</v>
      </c>
      <c r="L54" s="80">
        <f>J54/'סכום נכסי הקרן'!$C$42</f>
        <v>5.7295786642803138E-3</v>
      </c>
    </row>
    <row r="55" spans="2:12">
      <c r="B55" s="79" t="s">
        <v>217</v>
      </c>
      <c r="D55" s="16"/>
      <c r="I55" s="80">
        <v>0</v>
      </c>
      <c r="J55" s="81">
        <f>SUM(J56:J58)</f>
        <v>2732.6883899999998</v>
      </c>
      <c r="K55" s="80">
        <f t="shared" si="0"/>
        <v>4.1739040797695401E-2</v>
      </c>
      <c r="L55" s="80">
        <f>J55/'סכום נכסי הקרן'!$C$42</f>
        <v>5.7295786642803138E-3</v>
      </c>
    </row>
    <row r="56" spans="2:12">
      <c r="B56" s="93" t="s">
        <v>2703</v>
      </c>
      <c r="C56" s="93" t="s">
        <v>2704</v>
      </c>
      <c r="D56">
        <v>85</v>
      </c>
      <c r="E56" t="s">
        <v>931</v>
      </c>
      <c r="F56" t="s">
        <v>210</v>
      </c>
      <c r="G56" t="s">
        <v>110</v>
      </c>
      <c r="H56" s="89">
        <v>5.6300000000000003E-2</v>
      </c>
      <c r="I56" s="89">
        <v>5.6300000000000003E-2</v>
      </c>
      <c r="J56" s="91">
        <v>386.54225000000002</v>
      </c>
      <c r="K56" s="89">
        <f t="shared" si="0"/>
        <v>5.9040404320607432E-3</v>
      </c>
      <c r="L56" s="89">
        <f>J56/'סכום נכסי הקרן'!$C$42</f>
        <v>8.1045619271757051E-4</v>
      </c>
    </row>
    <row r="57" spans="2:12">
      <c r="B57" s="93" t="s">
        <v>2703</v>
      </c>
      <c r="C57" s="93" t="s">
        <v>2706</v>
      </c>
      <c r="D57">
        <v>85</v>
      </c>
      <c r="E57" t="s">
        <v>931</v>
      </c>
      <c r="F57" t="s">
        <v>210</v>
      </c>
      <c r="G57" t="s">
        <v>106</v>
      </c>
      <c r="H57" s="89">
        <v>5.2299999999999999E-2</v>
      </c>
      <c r="I57" s="89">
        <v>5.2299999999999999E-2</v>
      </c>
      <c r="J57" s="91">
        <v>2232.04621</v>
      </c>
      <c r="K57" s="89">
        <f t="shared" si="0"/>
        <v>3.409223977474117E-2</v>
      </c>
      <c r="L57" s="89">
        <f>J57/'סכום נכסי הקרן'!$C$42</f>
        <v>4.6798911977313801E-3</v>
      </c>
    </row>
    <row r="58" spans="2:12">
      <c r="B58" s="93" t="s">
        <v>2703</v>
      </c>
      <c r="C58" s="93" t="s">
        <v>2705</v>
      </c>
      <c r="D58">
        <v>85</v>
      </c>
      <c r="E58" t="s">
        <v>931</v>
      </c>
      <c r="F58" t="s">
        <v>210</v>
      </c>
      <c r="G58" t="s">
        <v>199</v>
      </c>
      <c r="H58" s="89">
        <v>0</v>
      </c>
      <c r="I58" s="89">
        <v>0</v>
      </c>
      <c r="J58" s="91">
        <v>114.09992999999999</v>
      </c>
      <c r="K58" s="89">
        <f t="shared" si="0"/>
        <v>1.7427605908934935E-3</v>
      </c>
      <c r="L58" s="89">
        <f>J58/'סכום נכסי הקרן'!$C$42</f>
        <v>2.3923127383136328E-4</v>
      </c>
    </row>
    <row r="59" spans="2:12">
      <c r="B59" s="79" t="s">
        <v>215</v>
      </c>
      <c r="D59" s="16"/>
      <c r="I59" s="80">
        <v>0</v>
      </c>
      <c r="J59" s="81"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208</v>
      </c>
      <c r="C60" t="s">
        <v>208</v>
      </c>
      <c r="D60" s="16"/>
      <c r="E60" t="s">
        <v>208</v>
      </c>
      <c r="G60" t="s">
        <v>208</v>
      </c>
      <c r="H60" s="78">
        <v>0</v>
      </c>
      <c r="I60" s="78">
        <v>0</v>
      </c>
      <c r="J60" s="77">
        <v>0</v>
      </c>
      <c r="K60" s="78">
        <f t="shared" si="0"/>
        <v>0</v>
      </c>
      <c r="L60" s="78">
        <f>J60/'סכום נכסי הקרן'!$C$42</f>
        <v>0</v>
      </c>
    </row>
    <row r="61" spans="2:12">
      <c r="B61" t="s">
        <v>218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E502" s="15"/>
    </row>
  </sheetData>
  <sortState xmlns:xlrd2="http://schemas.microsoft.com/office/spreadsheetml/2017/richdata2" ref="A19:BI43">
    <sortCondition ref="G19:G43"/>
    <sortCondition ref="B19:B43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29"/>
  <sheetViews>
    <sheetView rightToLeft="1" workbookViewId="0">
      <selection activeCell="K11" sqref="K11:K39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8.7109375" style="16" bestFit="1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2535</v>
      </c>
    </row>
    <row r="3" spans="2:49" s="1" customFormat="1">
      <c r="B3" s="2" t="s">
        <v>2</v>
      </c>
      <c r="C3" s="26" t="s">
        <v>2536</v>
      </c>
    </row>
    <row r="4" spans="2:49" s="1" customFormat="1">
      <c r="B4" s="2" t="s">
        <v>3</v>
      </c>
      <c r="C4" s="83" t="s">
        <v>196</v>
      </c>
    </row>
    <row r="6" spans="2:49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49" ht="26.25" customHeight="1">
      <c r="B7" s="118" t="s">
        <v>143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I12+I374</f>
        <v>-3812.4033816205629</v>
      </c>
      <c r="J11" s="76">
        <f>I11/$I$11</f>
        <v>1</v>
      </c>
      <c r="K11" s="76">
        <f>I11/'סכום נכסי הקרן'!$C$42</f>
        <v>-7.9933976939695253E-3</v>
      </c>
      <c r="N11" s="81"/>
      <c r="O11" s="81"/>
      <c r="AW11" s="16"/>
    </row>
    <row r="12" spans="2:49">
      <c r="B12" s="79" t="s">
        <v>2715</v>
      </c>
      <c r="C12" s="16"/>
      <c r="D12" s="16"/>
      <c r="G12" s="81"/>
      <c r="I12" s="81">
        <f>I13+I23+I292+I368+I372</f>
        <v>-4159.475645945563</v>
      </c>
      <c r="J12" s="80">
        <f t="shared" ref="J12:J75" si="0">I12/$I$11</f>
        <v>1.0910376551437921</v>
      </c>
      <c r="K12" s="80">
        <f>I12/'סכום נכסי הקרן'!$C$42</f>
        <v>-8.7210978766603074E-3</v>
      </c>
    </row>
    <row r="13" spans="2:49">
      <c r="B13" s="79" t="s">
        <v>1941</v>
      </c>
      <c r="C13" s="16"/>
      <c r="D13" s="16"/>
      <c r="G13" s="81"/>
      <c r="I13" s="81">
        <v>57.132442585000007</v>
      </c>
      <c r="J13" s="80">
        <f t="shared" si="0"/>
        <v>-1.4985938492351865E-2</v>
      </c>
      <c r="K13" s="80">
        <f>I13/'סכום נכסי הקרן'!$C$42</f>
        <v>1.1978856618673455E-4</v>
      </c>
    </row>
    <row r="14" spans="2:49">
      <c r="B14" t="s">
        <v>2716</v>
      </c>
      <c r="C14" t="s">
        <v>2717</v>
      </c>
      <c r="D14" t="s">
        <v>2711</v>
      </c>
      <c r="E14" t="s">
        <v>102</v>
      </c>
      <c r="F14" s="86">
        <v>44952</v>
      </c>
      <c r="G14" s="77">
        <v>162685.47639299999</v>
      </c>
      <c r="H14" s="77">
        <v>-35.108198000000002</v>
      </c>
      <c r="I14" s="77">
        <v>-57.115939857000001</v>
      </c>
      <c r="J14" s="78">
        <f t="shared" si="0"/>
        <v>1.4981609798258378E-2</v>
      </c>
      <c r="K14" s="78">
        <f>I14/'סכום נכסי הקרן'!$C$42</f>
        <v>-1.1975396521334977E-4</v>
      </c>
    </row>
    <row r="15" spans="2:49">
      <c r="B15" t="s">
        <v>2718</v>
      </c>
      <c r="C15" t="s">
        <v>2719</v>
      </c>
      <c r="D15" t="s">
        <v>2711</v>
      </c>
      <c r="E15" t="s">
        <v>102</v>
      </c>
      <c r="F15" s="86">
        <v>44952</v>
      </c>
      <c r="G15" s="77">
        <v>270770.13923999999</v>
      </c>
      <c r="H15" s="77">
        <v>-6.1429830000000001</v>
      </c>
      <c r="I15" s="77">
        <v>-16.633362803000001</v>
      </c>
      <c r="J15" s="78">
        <f t="shared" si="0"/>
        <v>4.3629598282250897E-3</v>
      </c>
      <c r="K15" s="78">
        <f>I15/'סכום נכסי הקרן'!$C$42</f>
        <v>-3.4874873029816109E-5</v>
      </c>
    </row>
    <row r="16" spans="2:49">
      <c r="B16" t="s">
        <v>2720</v>
      </c>
      <c r="C16" t="s">
        <v>2721</v>
      </c>
      <c r="D16" t="s">
        <v>2711</v>
      </c>
      <c r="E16" t="s">
        <v>102</v>
      </c>
      <c r="F16" s="86">
        <v>44882</v>
      </c>
      <c r="G16" s="77">
        <v>73191.478415999998</v>
      </c>
      <c r="H16" s="77">
        <v>1.6043970000000001</v>
      </c>
      <c r="I16" s="77">
        <v>1.1742822180000001</v>
      </c>
      <c r="J16" s="78">
        <f t="shared" si="0"/>
        <v>-3.0801625653286471E-4</v>
      </c>
      <c r="K16" s="78">
        <f>I16/'סכום נכסי הקרן'!$C$42</f>
        <v>2.4620964346749265E-6</v>
      </c>
    </row>
    <row r="17" spans="2:11">
      <c r="B17" t="s">
        <v>2720</v>
      </c>
      <c r="C17" t="s">
        <v>2722</v>
      </c>
      <c r="D17" t="s">
        <v>2711</v>
      </c>
      <c r="E17" t="s">
        <v>102</v>
      </c>
      <c r="F17" s="86">
        <v>44965</v>
      </c>
      <c r="G17" s="77">
        <v>76091.448384000003</v>
      </c>
      <c r="H17" s="77">
        <v>2.1593149999999999</v>
      </c>
      <c r="I17" s="77">
        <v>1.643054097</v>
      </c>
      <c r="J17" s="78">
        <f t="shared" si="0"/>
        <v>-4.309759310678128E-4</v>
      </c>
      <c r="K17" s="78">
        <f>I17/'סכום נכסי הקרן'!$C$42</f>
        <v>3.4449620135538242E-6</v>
      </c>
    </row>
    <row r="18" spans="2:11">
      <c r="B18" t="s">
        <v>2723</v>
      </c>
      <c r="C18" t="s">
        <v>2724</v>
      </c>
      <c r="D18" t="s">
        <v>2711</v>
      </c>
      <c r="E18" t="s">
        <v>102</v>
      </c>
      <c r="F18" s="86">
        <v>44965</v>
      </c>
      <c r="G18" s="77">
        <v>65072.906640000001</v>
      </c>
      <c r="H18" s="77">
        <v>19.176314000000001</v>
      </c>
      <c r="I18" s="77">
        <v>12.478584801999999</v>
      </c>
      <c r="J18" s="78">
        <f t="shared" si="0"/>
        <v>-3.2731543734744162E-3</v>
      </c>
      <c r="K18" s="78">
        <f>I18/'סכום נכסי הקרן'!$C$42</f>
        <v>2.6163624620936666E-5</v>
      </c>
    </row>
    <row r="19" spans="2:11">
      <c r="B19" t="s">
        <v>2723</v>
      </c>
      <c r="C19" t="s">
        <v>2725</v>
      </c>
      <c r="D19" t="s">
        <v>2711</v>
      </c>
      <c r="E19" t="s">
        <v>102</v>
      </c>
      <c r="F19" s="86">
        <v>44952</v>
      </c>
      <c r="G19" s="77">
        <v>187350.653968</v>
      </c>
      <c r="H19" s="77">
        <v>31.616206999999999</v>
      </c>
      <c r="I19" s="77">
        <v>59.233169707000002</v>
      </c>
      <c r="J19" s="78">
        <f t="shared" si="0"/>
        <v>-1.5536962849356559E-2</v>
      </c>
      <c r="K19" s="78">
        <f>I19/'סכום נכסי הקרן'!$C$42</f>
        <v>1.2419312301133691E-4</v>
      </c>
    </row>
    <row r="20" spans="2:11">
      <c r="B20" t="s">
        <v>2726</v>
      </c>
      <c r="C20" t="s">
        <v>2727</v>
      </c>
      <c r="D20" t="s">
        <v>2711</v>
      </c>
      <c r="E20" t="s">
        <v>102</v>
      </c>
      <c r="F20" s="86">
        <v>45091</v>
      </c>
      <c r="G20" s="77">
        <v>159422.74067999999</v>
      </c>
      <c r="H20" s="77">
        <v>14.644228</v>
      </c>
      <c r="I20" s="77">
        <v>23.346229885</v>
      </c>
      <c r="J20" s="78">
        <f t="shared" si="0"/>
        <v>-6.1237564727675978E-3</v>
      </c>
      <c r="K20" s="78">
        <f>I20/'סכום נכסי הקרן'!$C$42</f>
        <v>4.8949620867851477E-5</v>
      </c>
    </row>
    <row r="21" spans="2:11">
      <c r="B21" t="s">
        <v>2728</v>
      </c>
      <c r="C21" t="s">
        <v>2729</v>
      </c>
      <c r="D21" t="s">
        <v>2711</v>
      </c>
      <c r="E21" t="s">
        <v>102</v>
      </c>
      <c r="F21" s="86">
        <v>44917</v>
      </c>
      <c r="G21" s="77">
        <v>257734.512346</v>
      </c>
      <c r="H21" s="77">
        <v>4.2166980000000001</v>
      </c>
      <c r="I21" s="77">
        <v>10.867887211999999</v>
      </c>
      <c r="J21" s="78">
        <f t="shared" si="0"/>
        <v>-2.8506656101486083E-3</v>
      </c>
      <c r="K21" s="78">
        <f>I21/'סכום נכסי הקרן'!$C$42</f>
        <v>2.2786503914440118E-5</v>
      </c>
    </row>
    <row r="22" spans="2:11">
      <c r="B22" t="s">
        <v>2728</v>
      </c>
      <c r="C22" t="s">
        <v>2730</v>
      </c>
      <c r="D22" t="s">
        <v>2711</v>
      </c>
      <c r="E22" t="s">
        <v>102</v>
      </c>
      <c r="F22" s="86">
        <v>45043</v>
      </c>
      <c r="G22" s="77">
        <v>212406.83855999997</v>
      </c>
      <c r="H22" s="77">
        <v>10.422705000000001</v>
      </c>
      <c r="I22" s="77">
        <v>22.138537324000001</v>
      </c>
      <c r="J22" s="78">
        <f t="shared" si="0"/>
        <v>-5.8069766254874719E-3</v>
      </c>
      <c r="K22" s="78">
        <f>I22/'סכום נכסי הקרן'!$C$42</f>
        <v>4.6417473567106495E-5</v>
      </c>
    </row>
    <row r="23" spans="2:11" s="99" customFormat="1">
      <c r="B23" s="98" t="s">
        <v>3387</v>
      </c>
      <c r="C23" s="98"/>
      <c r="D23" s="98"/>
      <c r="E23" s="98"/>
      <c r="F23" s="100"/>
      <c r="G23" s="101"/>
      <c r="H23" s="101"/>
      <c r="I23" s="101">
        <f>SUM(I24:I291)</f>
        <v>-5273.8218834905629</v>
      </c>
      <c r="J23" s="102">
        <f t="shared" si="0"/>
        <v>1.3833326003526902</v>
      </c>
      <c r="K23" s="102">
        <f>I23/'סכום נכסי הקרן'!$C$42</f>
        <v>-1.1057527617652062E-2</v>
      </c>
    </row>
    <row r="24" spans="2:11">
      <c r="B24" t="s">
        <v>2731</v>
      </c>
      <c r="C24" t="s">
        <v>2732</v>
      </c>
      <c r="D24" t="s">
        <v>2711</v>
      </c>
      <c r="E24" t="s">
        <v>106</v>
      </c>
      <c r="F24" s="86">
        <v>44951</v>
      </c>
      <c r="G24" s="77">
        <v>231060.73969999998</v>
      </c>
      <c r="H24" s="77">
        <v>-16.205981999999999</v>
      </c>
      <c r="I24" s="77">
        <v>-37.445661591999993</v>
      </c>
      <c r="J24" s="78">
        <f t="shared" si="0"/>
        <v>9.8220617924440947E-3</v>
      </c>
      <c r="K24" s="78">
        <f>I24/'סכום נכסי הקרן'!$C$42</f>
        <v>-7.8511646081748818E-5</v>
      </c>
    </row>
    <row r="25" spans="2:11">
      <c r="B25" t="s">
        <v>2731</v>
      </c>
      <c r="C25" t="s">
        <v>2733</v>
      </c>
      <c r="D25" t="s">
        <v>2711</v>
      </c>
      <c r="E25" t="s">
        <v>106</v>
      </c>
      <c r="F25" s="86">
        <v>44951</v>
      </c>
      <c r="G25" s="77">
        <v>83420.341199999995</v>
      </c>
      <c r="H25" s="77">
        <v>-16.205981999999999</v>
      </c>
      <c r="I25" s="77">
        <v>-13.519085372999999</v>
      </c>
      <c r="J25" s="78">
        <f t="shared" si="0"/>
        <v>3.5460794726431479E-3</v>
      </c>
      <c r="K25" s="78">
        <f>I25/'סכום נכסי הקרן'!$C$42</f>
        <v>-2.8345223479258411E-5</v>
      </c>
    </row>
    <row r="26" spans="2:11">
      <c r="B26" t="s">
        <v>2734</v>
      </c>
      <c r="C26" t="s">
        <v>2735</v>
      </c>
      <c r="D26" t="s">
        <v>2711</v>
      </c>
      <c r="E26" t="s">
        <v>106</v>
      </c>
      <c r="F26" s="86">
        <v>44951</v>
      </c>
      <c r="G26" s="77">
        <v>264069.41680000001</v>
      </c>
      <c r="H26" s="77">
        <v>-16.205981999999999</v>
      </c>
      <c r="I26" s="77">
        <v>-42.795041819000005</v>
      </c>
      <c r="J26" s="78">
        <f t="shared" si="0"/>
        <v>1.1225213476966554E-2</v>
      </c>
      <c r="K26" s="78">
        <f>I26/'סכום נכסי הקרן'!$C$42</f>
        <v>-8.9727595521100101E-5</v>
      </c>
    </row>
    <row r="27" spans="2:11">
      <c r="B27" t="s">
        <v>2736</v>
      </c>
      <c r="C27" t="s">
        <v>2737</v>
      </c>
      <c r="D27" t="s">
        <v>2711</v>
      </c>
      <c r="E27" t="s">
        <v>106</v>
      </c>
      <c r="F27" s="86">
        <v>44951</v>
      </c>
      <c r="G27" s="77">
        <v>377200.74556500005</v>
      </c>
      <c r="H27" s="77">
        <v>-16.153344000000001</v>
      </c>
      <c r="I27" s="77">
        <v>-60.930535532999997</v>
      </c>
      <c r="J27" s="78">
        <f t="shared" si="0"/>
        <v>1.598218484086536E-2</v>
      </c>
      <c r="K27" s="78">
        <f>I27/'סכום נכסי הקרן'!$C$42</f>
        <v>-1.2775195945156789E-4</v>
      </c>
    </row>
    <row r="28" spans="2:11">
      <c r="B28" t="s">
        <v>2736</v>
      </c>
      <c r="C28" t="s">
        <v>2738</v>
      </c>
      <c r="D28" t="s">
        <v>2711</v>
      </c>
      <c r="E28" t="s">
        <v>106</v>
      </c>
      <c r="F28" s="86">
        <v>44951</v>
      </c>
      <c r="G28" s="77">
        <v>495354.53572500008</v>
      </c>
      <c r="H28" s="77">
        <v>-16.153344000000001</v>
      </c>
      <c r="I28" s="77">
        <v>-80.016324185999991</v>
      </c>
      <c r="J28" s="78">
        <f t="shared" si="0"/>
        <v>2.098842021066169E-2</v>
      </c>
      <c r="K28" s="78">
        <f>I28/'סכום נכסי הקרן'!$C$42</f>
        <v>-1.6776878971196655E-4</v>
      </c>
    </row>
    <row r="29" spans="2:11">
      <c r="B29" t="s">
        <v>2739</v>
      </c>
      <c r="C29" t="s">
        <v>2740</v>
      </c>
      <c r="D29" t="s">
        <v>2711</v>
      </c>
      <c r="E29" t="s">
        <v>106</v>
      </c>
      <c r="F29" s="86">
        <v>44950</v>
      </c>
      <c r="G29" s="77">
        <v>251924.38991999999</v>
      </c>
      <c r="H29" s="77">
        <v>-15.443427</v>
      </c>
      <c r="I29" s="77">
        <v>-38.905760186999998</v>
      </c>
      <c r="J29" s="78">
        <f t="shared" si="0"/>
        <v>1.0205048178942197E-2</v>
      </c>
      <c r="K29" s="78">
        <f>I29/'סכום נכסי הקרן'!$C$42</f>
        <v>-8.1573008580404467E-5</v>
      </c>
    </row>
    <row r="30" spans="2:11">
      <c r="B30" t="s">
        <v>2741</v>
      </c>
      <c r="C30" t="s">
        <v>2742</v>
      </c>
      <c r="D30" t="s">
        <v>2711</v>
      </c>
      <c r="E30" t="s">
        <v>106</v>
      </c>
      <c r="F30" s="86">
        <v>44950</v>
      </c>
      <c r="G30" s="77">
        <v>399191.58333599998</v>
      </c>
      <c r="H30" s="77">
        <v>-15.311919</v>
      </c>
      <c r="I30" s="77">
        <v>-61.123892613000002</v>
      </c>
      <c r="J30" s="78">
        <f t="shared" si="0"/>
        <v>1.6032902737332499E-2</v>
      </c>
      <c r="K30" s="78">
        <f>I30/'סכום נכסי הקרן'!$C$42</f>
        <v>-1.2815736776823131E-4</v>
      </c>
    </row>
    <row r="31" spans="2:11">
      <c r="B31" t="s">
        <v>2743</v>
      </c>
      <c r="C31" t="s">
        <v>2744</v>
      </c>
      <c r="D31" t="s">
        <v>2711</v>
      </c>
      <c r="E31" t="s">
        <v>106</v>
      </c>
      <c r="F31" s="86">
        <v>44950</v>
      </c>
      <c r="G31" s="77">
        <v>232875.71832000001</v>
      </c>
      <c r="H31" s="77">
        <v>-15.305006000000001</v>
      </c>
      <c r="I31" s="77">
        <v>-35.641642650000001</v>
      </c>
      <c r="J31" s="78">
        <f t="shared" si="0"/>
        <v>9.3488645041673365E-3</v>
      </c>
      <c r="K31" s="78">
        <f>I31/'סכום נכסי הקרן'!$C$42</f>
        <v>-7.4729191968844747E-5</v>
      </c>
    </row>
    <row r="32" spans="2:11">
      <c r="B32" t="s">
        <v>2745</v>
      </c>
      <c r="C32" t="s">
        <v>2746</v>
      </c>
      <c r="D32" t="s">
        <v>2711</v>
      </c>
      <c r="E32" t="s">
        <v>106</v>
      </c>
      <c r="F32" s="86">
        <v>44952</v>
      </c>
      <c r="G32" s="77">
        <v>313018.791837</v>
      </c>
      <c r="H32" s="77">
        <v>-15.185104000000001</v>
      </c>
      <c r="I32" s="77">
        <v>-47.532229758</v>
      </c>
      <c r="J32" s="78">
        <f t="shared" si="0"/>
        <v>1.2467786065648481E-2</v>
      </c>
      <c r="K32" s="78">
        <f>I32/'סכום נכסי הקרן'!$C$42</f>
        <v>-9.9659972386059953E-5</v>
      </c>
    </row>
    <row r="33" spans="2:11">
      <c r="B33" t="s">
        <v>2747</v>
      </c>
      <c r="C33" t="s">
        <v>2748</v>
      </c>
      <c r="D33" t="s">
        <v>2711</v>
      </c>
      <c r="E33" t="s">
        <v>106</v>
      </c>
      <c r="F33" s="86">
        <v>44952</v>
      </c>
      <c r="G33" s="77">
        <v>632849.13859999995</v>
      </c>
      <c r="H33" s="77">
        <v>-15.157515</v>
      </c>
      <c r="I33" s="77">
        <v>-95.924202921000017</v>
      </c>
      <c r="J33" s="78">
        <f t="shared" si="0"/>
        <v>2.516108431323049E-2</v>
      </c>
      <c r="K33" s="78">
        <f>I33/'סכום נכסי הקרן'!$C$42</f>
        <v>-2.011225533271494E-4</v>
      </c>
    </row>
    <row r="34" spans="2:11">
      <c r="B34" t="s">
        <v>2749</v>
      </c>
      <c r="C34" t="s">
        <v>2750</v>
      </c>
      <c r="D34" t="s">
        <v>2711</v>
      </c>
      <c r="E34" t="s">
        <v>106</v>
      </c>
      <c r="F34" s="86">
        <v>44952</v>
      </c>
      <c r="G34" s="77">
        <v>319879.80991700001</v>
      </c>
      <c r="H34" s="77">
        <v>-15.112710999999999</v>
      </c>
      <c r="I34" s="77">
        <v>-48.342510009999998</v>
      </c>
      <c r="J34" s="78">
        <f t="shared" si="0"/>
        <v>1.2680323977010726E-2</v>
      </c>
      <c r="K34" s="78">
        <f>I34/'סכום נכסי הקרן'!$C$42</f>
        <v>-1.0135887243662403E-4</v>
      </c>
    </row>
    <row r="35" spans="2:11">
      <c r="B35" t="s">
        <v>2751</v>
      </c>
      <c r="C35" t="s">
        <v>2752</v>
      </c>
      <c r="D35" t="s">
        <v>2711</v>
      </c>
      <c r="E35" t="s">
        <v>106</v>
      </c>
      <c r="F35" s="86">
        <v>44959</v>
      </c>
      <c r="G35" s="77">
        <v>417172.23746199993</v>
      </c>
      <c r="H35" s="77">
        <v>-13.976167999999999</v>
      </c>
      <c r="I35" s="77">
        <v>-58.304692306</v>
      </c>
      <c r="J35" s="78">
        <f t="shared" si="0"/>
        <v>1.5293421621406718E-2</v>
      </c>
      <c r="K35" s="78">
        <f>I35/'סכום נכסי הקרן'!$C$42</f>
        <v>-1.2224640112145615E-4</v>
      </c>
    </row>
    <row r="36" spans="2:11">
      <c r="B36" t="s">
        <v>2753</v>
      </c>
      <c r="C36" t="s">
        <v>2754</v>
      </c>
      <c r="D36" t="s">
        <v>2711</v>
      </c>
      <c r="E36" t="s">
        <v>106</v>
      </c>
      <c r="F36" s="86">
        <v>44959</v>
      </c>
      <c r="G36" s="77">
        <v>72212.878500000006</v>
      </c>
      <c r="H36" s="77">
        <v>-13.962656000000001</v>
      </c>
      <c r="I36" s="77">
        <v>-10.082835525</v>
      </c>
      <c r="J36" s="78">
        <f t="shared" si="0"/>
        <v>2.6447451950150206E-3</v>
      </c>
      <c r="K36" s="78">
        <f>I36/'סכום נכסי הקרן'!$C$42</f>
        <v>-2.1140500142970053E-5</v>
      </c>
    </row>
    <row r="37" spans="2:11">
      <c r="B37" t="s">
        <v>2755</v>
      </c>
      <c r="C37" t="s">
        <v>2756</v>
      </c>
      <c r="D37" t="s">
        <v>2711</v>
      </c>
      <c r="E37" t="s">
        <v>106</v>
      </c>
      <c r="F37" s="86">
        <v>44959</v>
      </c>
      <c r="G37" s="77">
        <v>336738.36846999993</v>
      </c>
      <c r="H37" s="77">
        <v>-13.871530999999999</v>
      </c>
      <c r="I37" s="77">
        <v>-46.710768439999995</v>
      </c>
      <c r="J37" s="78">
        <f t="shared" si="0"/>
        <v>1.2252315341338395E-2</v>
      </c>
      <c r="K37" s="78">
        <f>I37/'סכום נכסי הקרן'!$C$42</f>
        <v>-9.7937629195241774E-5</v>
      </c>
    </row>
    <row r="38" spans="2:11">
      <c r="B38" t="s">
        <v>2755</v>
      </c>
      <c r="C38" t="s">
        <v>2757</v>
      </c>
      <c r="D38" t="s">
        <v>2711</v>
      </c>
      <c r="E38" t="s">
        <v>106</v>
      </c>
      <c r="F38" s="86">
        <v>44959</v>
      </c>
      <c r="G38" s="77">
        <v>226936.93142400001</v>
      </c>
      <c r="H38" s="77">
        <v>-13.871530999999999</v>
      </c>
      <c r="I38" s="77">
        <v>-31.479627648000001</v>
      </c>
      <c r="J38" s="78">
        <f t="shared" si="0"/>
        <v>8.2571607715390162E-3</v>
      </c>
      <c r="K38" s="78">
        <f>I38/'סכום נכסי הקרן'!$C$42</f>
        <v>-6.600276986995561E-5</v>
      </c>
    </row>
    <row r="39" spans="2:11">
      <c r="B39" t="s">
        <v>2758</v>
      </c>
      <c r="C39" t="s">
        <v>2759</v>
      </c>
      <c r="D39" t="s">
        <v>2711</v>
      </c>
      <c r="E39" t="s">
        <v>106</v>
      </c>
      <c r="F39" s="86">
        <v>44958</v>
      </c>
      <c r="G39" s="77">
        <v>170948.69316</v>
      </c>
      <c r="H39" s="77">
        <v>-13.379503</v>
      </c>
      <c r="I39" s="77">
        <v>-22.872086173</v>
      </c>
      <c r="J39" s="78">
        <f t="shared" si="0"/>
        <v>5.9993877571469408E-3</v>
      </c>
      <c r="K39" s="78">
        <f>I39/'סכום נכסי הקרן'!$C$42</f>
        <v>-4.795549226320736E-5</v>
      </c>
    </row>
    <row r="40" spans="2:11">
      <c r="B40" t="s">
        <v>2758</v>
      </c>
      <c r="C40" t="s">
        <v>2760</v>
      </c>
      <c r="D40" t="s">
        <v>2711</v>
      </c>
      <c r="E40" t="s">
        <v>106</v>
      </c>
      <c r="F40" s="86">
        <v>44958</v>
      </c>
      <c r="G40" s="77">
        <v>487028.57061599998</v>
      </c>
      <c r="H40" s="77">
        <v>-13.379503</v>
      </c>
      <c r="I40" s="77">
        <v>-65.162004039999999</v>
      </c>
      <c r="J40" s="78">
        <f t="shared" si="0"/>
        <v>1.7092106347964986E-2</v>
      </c>
      <c r="K40" s="78">
        <f>I40/'סכום נכסי הקרן'!$C$42</f>
        <v>-1.3662400346690521E-4</v>
      </c>
    </row>
    <row r="41" spans="2:11">
      <c r="B41" t="s">
        <v>2761</v>
      </c>
      <c r="C41" t="s">
        <v>2762</v>
      </c>
      <c r="D41" t="s">
        <v>2711</v>
      </c>
      <c r="E41" t="s">
        <v>106</v>
      </c>
      <c r="F41" s="86">
        <v>44958</v>
      </c>
      <c r="G41" s="77">
        <v>305002.02915000002</v>
      </c>
      <c r="H41" s="77">
        <v>-13.32938</v>
      </c>
      <c r="I41" s="77">
        <v>-40.654878889000003</v>
      </c>
      <c r="J41" s="78">
        <f t="shared" si="0"/>
        <v>1.0663845039324923E-2</v>
      </c>
      <c r="K41" s="78">
        <f>I41/'סכום נכסי הקרן'!$C$42</f>
        <v>-8.5240354346188219E-5</v>
      </c>
    </row>
    <row r="42" spans="2:11">
      <c r="B42" t="s">
        <v>2761</v>
      </c>
      <c r="C42" t="s">
        <v>2763</v>
      </c>
      <c r="D42" t="s">
        <v>2711</v>
      </c>
      <c r="E42" t="s">
        <v>106</v>
      </c>
      <c r="F42" s="86">
        <v>44958</v>
      </c>
      <c r="G42" s="77">
        <v>304527.48417000001</v>
      </c>
      <c r="H42" s="77">
        <v>-13.32938</v>
      </c>
      <c r="I42" s="77">
        <v>-40.591624985000003</v>
      </c>
      <c r="J42" s="78">
        <f t="shared" si="0"/>
        <v>1.0647253430917235E-2</v>
      </c>
      <c r="K42" s="78">
        <f>I42/'סכום נכסי הקרן'!$C$42</f>
        <v>-8.5107731021802943E-5</v>
      </c>
    </row>
    <row r="43" spans="2:11">
      <c r="B43" t="s">
        <v>2764</v>
      </c>
      <c r="C43" t="s">
        <v>2765</v>
      </c>
      <c r="D43" t="s">
        <v>2711</v>
      </c>
      <c r="E43" t="s">
        <v>106</v>
      </c>
      <c r="F43" s="86">
        <v>44958</v>
      </c>
      <c r="G43" s="77">
        <v>250411.40351199999</v>
      </c>
      <c r="H43" s="77">
        <v>-13.31936</v>
      </c>
      <c r="I43" s="77">
        <v>-33.353197358999999</v>
      </c>
      <c r="J43" s="78">
        <f t="shared" si="0"/>
        <v>8.7486013468024842E-3</v>
      </c>
      <c r="K43" s="78">
        <f>I43/'סכום נכסי הקרן'!$C$42</f>
        <v>-6.9931049830989668E-5</v>
      </c>
    </row>
    <row r="44" spans="2:11">
      <c r="B44" t="s">
        <v>2764</v>
      </c>
      <c r="C44" t="s">
        <v>2766</v>
      </c>
      <c r="D44" t="s">
        <v>2711</v>
      </c>
      <c r="E44" t="s">
        <v>106</v>
      </c>
      <c r="F44" s="86">
        <v>44958</v>
      </c>
      <c r="G44" s="77">
        <v>363129.75787500001</v>
      </c>
      <c r="H44" s="77">
        <v>-13.31936</v>
      </c>
      <c r="I44" s="77">
        <v>-48.366561230000002</v>
      </c>
      <c r="J44" s="78">
        <f t="shared" si="0"/>
        <v>1.2686632653609838E-2</v>
      </c>
      <c r="K44" s="78">
        <f>I44/'סכום נכסי הקרן'!$C$42</f>
        <v>-1.0140930019760337E-4</v>
      </c>
    </row>
    <row r="45" spans="2:11">
      <c r="B45" t="s">
        <v>2767</v>
      </c>
      <c r="C45" t="s">
        <v>2768</v>
      </c>
      <c r="D45" t="s">
        <v>2711</v>
      </c>
      <c r="E45" t="s">
        <v>106</v>
      </c>
      <c r="F45" s="86">
        <v>44963</v>
      </c>
      <c r="G45" s="77">
        <v>304662.11170499999</v>
      </c>
      <c r="H45" s="77">
        <v>-13.249682</v>
      </c>
      <c r="I45" s="77">
        <v>-40.366759943999995</v>
      </c>
      <c r="J45" s="78">
        <f t="shared" si="0"/>
        <v>1.0588270941791326E-2</v>
      </c>
      <c r="K45" s="78">
        <f>I45/'סכום נכסי הקרן'!$C$42</f>
        <v>-8.463626052923933E-5</v>
      </c>
    </row>
    <row r="46" spans="2:11">
      <c r="B46" t="s">
        <v>2769</v>
      </c>
      <c r="C46" t="s">
        <v>2770</v>
      </c>
      <c r="D46" t="s">
        <v>2711</v>
      </c>
      <c r="E46" t="s">
        <v>106</v>
      </c>
      <c r="F46" s="86">
        <v>44963</v>
      </c>
      <c r="G46" s="77">
        <v>726708.97349999996</v>
      </c>
      <c r="H46" s="77">
        <v>-13.244389</v>
      </c>
      <c r="I46" s="77">
        <v>-96.24816675000001</v>
      </c>
      <c r="J46" s="78">
        <f t="shared" si="0"/>
        <v>2.5246060585825833E-2</v>
      </c>
      <c r="K46" s="78">
        <f>I46/'סכום נכסי הקרן'!$C$42</f>
        <v>-2.0180180246855513E-4</v>
      </c>
    </row>
    <row r="47" spans="2:11">
      <c r="B47" t="s">
        <v>2771</v>
      </c>
      <c r="C47" t="s">
        <v>2772</v>
      </c>
      <c r="D47" t="s">
        <v>2711</v>
      </c>
      <c r="E47" t="s">
        <v>106</v>
      </c>
      <c r="F47" s="86">
        <v>44963</v>
      </c>
      <c r="G47" s="77">
        <v>271010.21415999997</v>
      </c>
      <c r="H47" s="77">
        <v>-13.166335999999999</v>
      </c>
      <c r="I47" s="77">
        <v>-35.682116194999999</v>
      </c>
      <c r="J47" s="78">
        <f t="shared" si="0"/>
        <v>9.359480785013986E-3</v>
      </c>
      <c r="K47" s="78">
        <f>I47/'סכום נכסי הקרן'!$C$42</f>
        <v>-7.4814052123682885E-5</v>
      </c>
    </row>
    <row r="48" spans="2:11">
      <c r="B48" t="s">
        <v>2773</v>
      </c>
      <c r="C48" t="s">
        <v>2774</v>
      </c>
      <c r="D48" t="s">
        <v>2711</v>
      </c>
      <c r="E48" t="s">
        <v>106</v>
      </c>
      <c r="F48" s="86">
        <v>44963</v>
      </c>
      <c r="G48" s="77">
        <v>420436.80560000002</v>
      </c>
      <c r="H48" s="77">
        <v>-13.066484000000001</v>
      </c>
      <c r="I48" s="77">
        <v>-54.936306453999997</v>
      </c>
      <c r="J48" s="78">
        <f t="shared" si="0"/>
        <v>1.4409888187290366E-2</v>
      </c>
      <c r="K48" s="78">
        <f>I48/'סכום נכסי הקרן'!$C$42</f>
        <v>-1.1518396700664553E-4</v>
      </c>
    </row>
    <row r="49" spans="2:11">
      <c r="B49" t="s">
        <v>2775</v>
      </c>
      <c r="C49" t="s">
        <v>2776</v>
      </c>
      <c r="D49" t="s">
        <v>2711</v>
      </c>
      <c r="E49" t="s">
        <v>106</v>
      </c>
      <c r="F49" s="86">
        <v>44964</v>
      </c>
      <c r="G49" s="77">
        <v>334308.51091800001</v>
      </c>
      <c r="H49" s="77">
        <v>-12.258423000000001</v>
      </c>
      <c r="I49" s="77">
        <v>-40.980951887000003</v>
      </c>
      <c r="J49" s="78">
        <f t="shared" si="0"/>
        <v>1.074937455059647E-2</v>
      </c>
      <c r="K49" s="78">
        <f>I49/'סכום נכסי הקרן'!$C$42</f>
        <v>-8.5924025744352545E-5</v>
      </c>
    </row>
    <row r="50" spans="2:11">
      <c r="B50" t="s">
        <v>2777</v>
      </c>
      <c r="C50" t="s">
        <v>2778</v>
      </c>
      <c r="D50" t="s">
        <v>2711</v>
      </c>
      <c r="E50" t="s">
        <v>106</v>
      </c>
      <c r="F50" s="86">
        <v>44964</v>
      </c>
      <c r="G50" s="77">
        <v>476152.89802099997</v>
      </c>
      <c r="H50" s="77">
        <v>-12.255145000000001</v>
      </c>
      <c r="I50" s="77">
        <v>-58.353226956</v>
      </c>
      <c r="J50" s="78">
        <f t="shared" si="0"/>
        <v>1.5306152344035383E-2</v>
      </c>
      <c r="K50" s="78">
        <f>I50/'סכום נכסי הקרן'!$C$42</f>
        <v>-1.223481628503587E-4</v>
      </c>
    </row>
    <row r="51" spans="2:11">
      <c r="B51" t="s">
        <v>2777</v>
      </c>
      <c r="C51" t="s">
        <v>2779</v>
      </c>
      <c r="D51" t="s">
        <v>2711</v>
      </c>
      <c r="E51" t="s">
        <v>106</v>
      </c>
      <c r="F51" s="86">
        <v>44964</v>
      </c>
      <c r="G51" s="77">
        <v>146574.5931</v>
      </c>
      <c r="H51" s="77">
        <v>-12.255145000000001</v>
      </c>
      <c r="I51" s="77">
        <v>-17.962928570999999</v>
      </c>
      <c r="J51" s="78">
        <f t="shared" si="0"/>
        <v>4.7117072284634217E-3</v>
      </c>
      <c r="K51" s="78">
        <f>I51/'סכום נכסי הקרן'!$C$42</f>
        <v>-3.766254969465906E-5</v>
      </c>
    </row>
    <row r="52" spans="2:11">
      <c r="B52" t="s">
        <v>2780</v>
      </c>
      <c r="C52" t="s">
        <v>2781</v>
      </c>
      <c r="D52" t="s">
        <v>2711</v>
      </c>
      <c r="E52" t="s">
        <v>106</v>
      </c>
      <c r="F52" s="86">
        <v>44964</v>
      </c>
      <c r="G52" s="77">
        <v>136633.98389199999</v>
      </c>
      <c r="H52" s="77">
        <v>-12.219094999999999</v>
      </c>
      <c r="I52" s="77">
        <v>-16.695436531999999</v>
      </c>
      <c r="J52" s="78">
        <f t="shared" si="0"/>
        <v>4.3792418746893364E-3</v>
      </c>
      <c r="K52" s="78">
        <f>I52/'סכום נכסי הקרן'!$C$42</f>
        <v>-3.5005021902476524E-5</v>
      </c>
    </row>
    <row r="53" spans="2:11">
      <c r="B53" t="s">
        <v>2780</v>
      </c>
      <c r="C53" t="s">
        <v>2782</v>
      </c>
      <c r="D53" t="s">
        <v>2711</v>
      </c>
      <c r="E53" t="s">
        <v>106</v>
      </c>
      <c r="F53" s="86">
        <v>44964</v>
      </c>
      <c r="G53" s="77">
        <v>146621.67915000001</v>
      </c>
      <c r="H53" s="77">
        <v>-12.219094999999999</v>
      </c>
      <c r="I53" s="77">
        <v>-17.915842520999998</v>
      </c>
      <c r="J53" s="78">
        <f t="shared" si="0"/>
        <v>4.6993564761198996E-3</v>
      </c>
      <c r="K53" s="78">
        <f>I53/'סכום נכסי הקרן'!$C$42</f>
        <v>-3.7563825219357569E-5</v>
      </c>
    </row>
    <row r="54" spans="2:11">
      <c r="B54" t="s">
        <v>2780</v>
      </c>
      <c r="C54" t="s">
        <v>2783</v>
      </c>
      <c r="D54" t="s">
        <v>2711</v>
      </c>
      <c r="E54" t="s">
        <v>106</v>
      </c>
      <c r="F54" s="86">
        <v>44964</v>
      </c>
      <c r="G54" s="77">
        <v>115101.589008</v>
      </c>
      <c r="H54" s="77">
        <v>-12.219094999999999</v>
      </c>
      <c r="I54" s="77">
        <v>-14.064372708000001</v>
      </c>
      <c r="J54" s="78">
        <f t="shared" si="0"/>
        <v>3.6891092836093243E-3</v>
      </c>
      <c r="K54" s="78">
        <f>I54/'סכום נכסי הקרן'!$C$42</f>
        <v>-2.9488517640404342E-5</v>
      </c>
    </row>
    <row r="55" spans="2:11">
      <c r="B55" t="s">
        <v>2784</v>
      </c>
      <c r="C55" t="s">
        <v>2785</v>
      </c>
      <c r="D55" t="s">
        <v>2711</v>
      </c>
      <c r="E55" t="s">
        <v>106</v>
      </c>
      <c r="F55" s="86">
        <v>44964</v>
      </c>
      <c r="G55" s="77">
        <v>439980.61229999998</v>
      </c>
      <c r="H55" s="77">
        <v>-12.189617</v>
      </c>
      <c r="I55" s="77">
        <v>-53.631952714000001</v>
      </c>
      <c r="J55" s="78">
        <f t="shared" si="0"/>
        <v>1.4067753945596995E-2</v>
      </c>
      <c r="K55" s="78">
        <f>I55/'סכום נכסי הקרן'!$C$42</f>
        <v>-1.1244915194806572E-4</v>
      </c>
    </row>
    <row r="56" spans="2:11">
      <c r="B56" t="s">
        <v>2786</v>
      </c>
      <c r="C56" t="s">
        <v>2787</v>
      </c>
      <c r="D56" t="s">
        <v>2711</v>
      </c>
      <c r="E56" t="s">
        <v>106</v>
      </c>
      <c r="F56" s="86">
        <v>44964</v>
      </c>
      <c r="G56" s="77">
        <v>239360.77654300001</v>
      </c>
      <c r="H56" s="77">
        <v>-12.107398</v>
      </c>
      <c r="I56" s="77">
        <v>-28.980360893</v>
      </c>
      <c r="J56" s="78">
        <f t="shared" si="0"/>
        <v>7.6015987795816954E-3</v>
      </c>
      <c r="K56" s="78">
        <f>I56/'סכום נכסי הקרן'!$C$42</f>
        <v>-6.0762602155189892E-5</v>
      </c>
    </row>
    <row r="57" spans="2:11">
      <c r="B57" t="s">
        <v>2788</v>
      </c>
      <c r="C57" t="s">
        <v>2789</v>
      </c>
      <c r="D57" t="s">
        <v>2711</v>
      </c>
      <c r="E57" t="s">
        <v>106</v>
      </c>
      <c r="F57" s="86">
        <v>44956</v>
      </c>
      <c r="G57" s="77">
        <v>307848.29670000001</v>
      </c>
      <c r="H57" s="77">
        <v>-12.116547000000001</v>
      </c>
      <c r="I57" s="77">
        <v>-37.300584347000004</v>
      </c>
      <c r="J57" s="78">
        <f t="shared" si="0"/>
        <v>9.7840077801904599E-3</v>
      </c>
      <c r="K57" s="78">
        <f>I57/'סכום נכסי הקרן'!$C$42</f>
        <v>-7.8207465227954324E-5</v>
      </c>
    </row>
    <row r="58" spans="2:11">
      <c r="B58" t="s">
        <v>2790</v>
      </c>
      <c r="C58" t="s">
        <v>2791</v>
      </c>
      <c r="D58" t="s">
        <v>2711</v>
      </c>
      <c r="E58" t="s">
        <v>106</v>
      </c>
      <c r="F58" s="86">
        <v>44956</v>
      </c>
      <c r="G58" s="77">
        <v>136821.46520000001</v>
      </c>
      <c r="H58" s="77">
        <v>-12.116547000000001</v>
      </c>
      <c r="I58" s="77">
        <v>-16.578037492</v>
      </c>
      <c r="J58" s="78">
        <f t="shared" si="0"/>
        <v>4.3484479034726561E-3</v>
      </c>
      <c r="K58" s="78">
        <f>I58/'סכום נכסי הקרן'!$C$42</f>
        <v>-3.475887344396495E-5</v>
      </c>
    </row>
    <row r="59" spans="2:11">
      <c r="B59" t="s">
        <v>2792</v>
      </c>
      <c r="C59" t="s">
        <v>2793</v>
      </c>
      <c r="D59" t="s">
        <v>2711</v>
      </c>
      <c r="E59" t="s">
        <v>106</v>
      </c>
      <c r="F59" s="86">
        <v>44957</v>
      </c>
      <c r="G59" s="77">
        <v>1060984.64472</v>
      </c>
      <c r="H59" s="77">
        <v>-12.046379</v>
      </c>
      <c r="I59" s="77">
        <v>-127.81022732899999</v>
      </c>
      <c r="J59" s="78">
        <f t="shared" si="0"/>
        <v>3.3524843657721987E-2</v>
      </c>
      <c r="K59" s="78">
        <f>I59/'סכום נכסי הקרן'!$C$42</f>
        <v>-2.6797740798432381E-4</v>
      </c>
    </row>
    <row r="60" spans="2:11">
      <c r="B60" t="s">
        <v>2794</v>
      </c>
      <c r="C60" t="s">
        <v>2795</v>
      </c>
      <c r="D60" t="s">
        <v>2711</v>
      </c>
      <c r="E60" t="s">
        <v>106</v>
      </c>
      <c r="F60" s="86">
        <v>44964</v>
      </c>
      <c r="G60" s="77">
        <v>542315.37360000005</v>
      </c>
      <c r="H60" s="77">
        <v>-12.006135</v>
      </c>
      <c r="I60" s="77">
        <v>-65.111116323000005</v>
      </c>
      <c r="J60" s="78">
        <f t="shared" si="0"/>
        <v>1.7078758411792933E-2</v>
      </c>
      <c r="K60" s="78">
        <f>I60/'סכום נכסי הקרן'!$C$42</f>
        <v>-1.3651730810468825E-4</v>
      </c>
    </row>
    <row r="61" spans="2:11">
      <c r="B61" t="s">
        <v>2794</v>
      </c>
      <c r="C61" t="s">
        <v>2796</v>
      </c>
      <c r="D61" t="s">
        <v>2711</v>
      </c>
      <c r="E61" t="s">
        <v>106</v>
      </c>
      <c r="F61" s="86">
        <v>44964</v>
      </c>
      <c r="G61" s="77">
        <v>628118.94181600004</v>
      </c>
      <c r="H61" s="77">
        <v>-12.006135</v>
      </c>
      <c r="I61" s="77">
        <v>-75.412808618</v>
      </c>
      <c r="J61" s="78">
        <f t="shared" si="0"/>
        <v>1.9780910116060119E-2</v>
      </c>
      <c r="K61" s="78">
        <f>I61/'סכום נכסי הקרן'!$C$42</f>
        <v>-1.5811668130633343E-4</v>
      </c>
    </row>
    <row r="62" spans="2:11">
      <c r="B62" t="s">
        <v>2797</v>
      </c>
      <c r="C62" t="s">
        <v>2798</v>
      </c>
      <c r="D62" t="s">
        <v>2711</v>
      </c>
      <c r="E62" t="s">
        <v>106</v>
      </c>
      <c r="F62" s="86">
        <v>44956</v>
      </c>
      <c r="G62" s="77">
        <v>315010.481562</v>
      </c>
      <c r="H62" s="77">
        <v>-12.002259</v>
      </c>
      <c r="I62" s="77">
        <v>-37.808374638000004</v>
      </c>
      <c r="J62" s="78">
        <f t="shared" si="0"/>
        <v>9.9172020516697153E-3</v>
      </c>
      <c r="K62" s="78">
        <f>I62/'סכום נכסי הקרן'!$C$42</f>
        <v>-7.9272140010446551E-5</v>
      </c>
    </row>
    <row r="63" spans="2:11">
      <c r="B63" t="s">
        <v>2799</v>
      </c>
      <c r="C63" t="s">
        <v>2800</v>
      </c>
      <c r="D63" t="s">
        <v>2711</v>
      </c>
      <c r="E63" t="s">
        <v>106</v>
      </c>
      <c r="F63" s="86">
        <v>44956</v>
      </c>
      <c r="G63" s="77">
        <v>246537.12222699999</v>
      </c>
      <c r="H63" s="77">
        <v>-11.998996999999999</v>
      </c>
      <c r="I63" s="77">
        <v>-29.581982626000002</v>
      </c>
      <c r="J63" s="78">
        <f t="shared" si="0"/>
        <v>7.7594052005654762E-3</v>
      </c>
      <c r="K63" s="78">
        <f>I63/'סכום נכסי הקרן'!$C$42</f>
        <v>-6.2024011636775217E-5</v>
      </c>
    </row>
    <row r="64" spans="2:11">
      <c r="B64" t="s">
        <v>2801</v>
      </c>
      <c r="C64" t="s">
        <v>2802</v>
      </c>
      <c r="D64" t="s">
        <v>2711</v>
      </c>
      <c r="E64" t="s">
        <v>106</v>
      </c>
      <c r="F64" s="86">
        <v>44972</v>
      </c>
      <c r="G64" s="77">
        <v>261284.772</v>
      </c>
      <c r="H64" s="77">
        <v>-10.195836999999999</v>
      </c>
      <c r="I64" s="77">
        <v>-26.640168217999999</v>
      </c>
      <c r="J64" s="78">
        <f t="shared" si="0"/>
        <v>6.9877621939040176E-3</v>
      </c>
      <c r="K64" s="78">
        <f>I64/'סכום נכסי הקרן'!$C$42</f>
        <v>-5.5855962206759812E-5</v>
      </c>
    </row>
    <row r="65" spans="2:11">
      <c r="B65" t="s">
        <v>2803</v>
      </c>
      <c r="C65" t="s">
        <v>2804</v>
      </c>
      <c r="D65" t="s">
        <v>2711</v>
      </c>
      <c r="E65" t="s">
        <v>106</v>
      </c>
      <c r="F65" s="86">
        <v>44972</v>
      </c>
      <c r="G65" s="77">
        <v>149391.19500000001</v>
      </c>
      <c r="H65" s="77">
        <v>-10.132687000000001</v>
      </c>
      <c r="I65" s="77">
        <v>-15.137342268000001</v>
      </c>
      <c r="J65" s="78">
        <f t="shared" si="0"/>
        <v>3.9705510547431823E-3</v>
      </c>
      <c r="K65" s="78">
        <f>I65/'סכום נכסי הקרן'!$C$42</f>
        <v>-3.1738193644772424E-5</v>
      </c>
    </row>
    <row r="66" spans="2:11">
      <c r="B66" t="s">
        <v>2805</v>
      </c>
      <c r="C66" t="s">
        <v>2806</v>
      </c>
      <c r="D66" t="s">
        <v>2711</v>
      </c>
      <c r="E66" t="s">
        <v>106</v>
      </c>
      <c r="F66" s="86">
        <v>44972</v>
      </c>
      <c r="G66" s="77">
        <v>348136.83310000005</v>
      </c>
      <c r="H66" s="77">
        <v>-10.101139</v>
      </c>
      <c r="I66" s="77">
        <v>-35.165786967999999</v>
      </c>
      <c r="J66" s="78">
        <f t="shared" si="0"/>
        <v>9.2240467358550744E-3</v>
      </c>
      <c r="K66" s="78">
        <f>I66/'סכום נכסי הקרן'!$C$42</f>
        <v>-7.3731473907451086E-5</v>
      </c>
    </row>
    <row r="67" spans="2:11">
      <c r="B67" t="s">
        <v>2805</v>
      </c>
      <c r="C67" t="s">
        <v>2807</v>
      </c>
      <c r="D67" t="s">
        <v>2711</v>
      </c>
      <c r="E67" t="s">
        <v>106</v>
      </c>
      <c r="F67" s="86">
        <v>44972</v>
      </c>
      <c r="G67" s="77">
        <v>234618.65951999999</v>
      </c>
      <c r="H67" s="77">
        <v>-10.101139</v>
      </c>
      <c r="I67" s="77">
        <v>-23.699157960000001</v>
      </c>
      <c r="J67" s="78">
        <f t="shared" si="0"/>
        <v>6.2163301171782211E-3</v>
      </c>
      <c r="K67" s="78">
        <f>I67/'סכום נכסי הקרן'!$C$42</f>
        <v>-4.9689598823605711E-5</v>
      </c>
    </row>
    <row r="68" spans="2:11">
      <c r="B68" t="s">
        <v>2808</v>
      </c>
      <c r="C68" t="s">
        <v>2809</v>
      </c>
      <c r="D68" t="s">
        <v>2711</v>
      </c>
      <c r="E68" t="s">
        <v>106</v>
      </c>
      <c r="F68" s="86">
        <v>44972</v>
      </c>
      <c r="G68" s="77">
        <v>69639.333511999997</v>
      </c>
      <c r="H68" s="77">
        <v>-10.08222</v>
      </c>
      <c r="I68" s="77">
        <v>-7.0211905020000005</v>
      </c>
      <c r="J68" s="78">
        <f t="shared" si="0"/>
        <v>1.8416704108093246E-3</v>
      </c>
      <c r="K68" s="78">
        <f>I68/'סכום נכסי הקרן'!$C$42</f>
        <v>-1.4721204014815165E-5</v>
      </c>
    </row>
    <row r="69" spans="2:11">
      <c r="B69" t="s">
        <v>2810</v>
      </c>
      <c r="C69" t="s">
        <v>2811</v>
      </c>
      <c r="D69" t="s">
        <v>2711</v>
      </c>
      <c r="E69" t="s">
        <v>106</v>
      </c>
      <c r="F69" s="86">
        <v>44973</v>
      </c>
      <c r="G69" s="77">
        <v>349233.79820000002</v>
      </c>
      <c r="H69" s="77">
        <v>-9.7217570000000002</v>
      </c>
      <c r="I69" s="77">
        <v>-33.951661508000001</v>
      </c>
      <c r="J69" s="78">
        <f t="shared" si="0"/>
        <v>8.9055795280424781E-3</v>
      </c>
      <c r="K69" s="78">
        <f>I69/'סכום נכסי הקרן'!$C$42</f>
        <v>-7.1185838862916973E-5</v>
      </c>
    </row>
    <row r="70" spans="2:11">
      <c r="B70" t="s">
        <v>2812</v>
      </c>
      <c r="C70" t="s">
        <v>2813</v>
      </c>
      <c r="D70" t="s">
        <v>2711</v>
      </c>
      <c r="E70" t="s">
        <v>106</v>
      </c>
      <c r="F70" s="86">
        <v>44973</v>
      </c>
      <c r="G70" s="77">
        <v>866198.74584300001</v>
      </c>
      <c r="H70" s="77">
        <v>-9.7092259999999992</v>
      </c>
      <c r="I70" s="77">
        <v>-84.101194229000001</v>
      </c>
      <c r="J70" s="78">
        <f t="shared" si="0"/>
        <v>2.2059888687133249E-2</v>
      </c>
      <c r="K70" s="78">
        <f>I70/'סכום נכסי הקרן'!$C$42</f>
        <v>-1.7633346336095535E-4</v>
      </c>
    </row>
    <row r="71" spans="2:11">
      <c r="B71" t="s">
        <v>2814</v>
      </c>
      <c r="C71" t="s">
        <v>2815</v>
      </c>
      <c r="D71" t="s">
        <v>2711</v>
      </c>
      <c r="E71" t="s">
        <v>106</v>
      </c>
      <c r="F71" s="86">
        <v>44977</v>
      </c>
      <c r="G71" s="77">
        <v>609592.88013499998</v>
      </c>
      <c r="H71" s="77">
        <v>-9.369707</v>
      </c>
      <c r="I71" s="77">
        <v>-57.117065095000001</v>
      </c>
      <c r="J71" s="78">
        <f t="shared" si="0"/>
        <v>1.4981904950131715E-2</v>
      </c>
      <c r="K71" s="78">
        <f>I71/'סכום נכסי הקרן'!$C$42</f>
        <v>-1.1975632447965348E-4</v>
      </c>
    </row>
    <row r="72" spans="2:11">
      <c r="B72" t="s">
        <v>2816</v>
      </c>
      <c r="C72" t="s">
        <v>2817</v>
      </c>
      <c r="D72" t="s">
        <v>2711</v>
      </c>
      <c r="E72" t="s">
        <v>106</v>
      </c>
      <c r="F72" s="86">
        <v>44977</v>
      </c>
      <c r="G72" s="77">
        <v>555033.75382600003</v>
      </c>
      <c r="H72" s="77">
        <v>-9.3323610000000006</v>
      </c>
      <c r="I72" s="77">
        <v>-51.797754273999992</v>
      </c>
      <c r="J72" s="78">
        <f t="shared" si="0"/>
        <v>1.358664052280375E-2</v>
      </c>
      <c r="K72" s="78">
        <f>I72/'סכום נכסי הקרן'!$C$42</f>
        <v>-1.0860342102377242E-4</v>
      </c>
    </row>
    <row r="73" spans="2:11">
      <c r="B73" t="s">
        <v>2818</v>
      </c>
      <c r="C73" t="s">
        <v>2819</v>
      </c>
      <c r="D73" t="s">
        <v>2711</v>
      </c>
      <c r="E73" t="s">
        <v>106</v>
      </c>
      <c r="F73" s="86">
        <v>45013</v>
      </c>
      <c r="G73" s="77">
        <v>350729.65969999996</v>
      </c>
      <c r="H73" s="77">
        <v>-9.1732849999999999</v>
      </c>
      <c r="I73" s="77">
        <v>-32.173431219000001</v>
      </c>
      <c r="J73" s="78">
        <f t="shared" si="0"/>
        <v>8.4391466480453689E-3</v>
      </c>
      <c r="K73" s="78">
        <f>I73/'סכום נכסי הקרן'!$C$42</f>
        <v>-6.7457455355556499E-5</v>
      </c>
    </row>
    <row r="74" spans="2:11">
      <c r="B74" t="s">
        <v>2818</v>
      </c>
      <c r="C74" t="s">
        <v>2820</v>
      </c>
      <c r="D74" t="s">
        <v>2711</v>
      </c>
      <c r="E74" t="s">
        <v>106</v>
      </c>
      <c r="F74" s="86">
        <v>45013</v>
      </c>
      <c r="G74" s="77">
        <v>88637.262839999996</v>
      </c>
      <c r="H74" s="77">
        <v>-9.1732849999999999</v>
      </c>
      <c r="I74" s="77">
        <v>-8.1309487170000008</v>
      </c>
      <c r="J74" s="78">
        <f t="shared" si="0"/>
        <v>2.1327619097703471E-3</v>
      </c>
      <c r="K74" s="78">
        <f>I74/'סכום נכסי הקרן'!$C$42</f>
        <v>-1.7048014131344336E-5</v>
      </c>
    </row>
    <row r="75" spans="2:11">
      <c r="B75" t="s">
        <v>2821</v>
      </c>
      <c r="C75" t="s">
        <v>2822</v>
      </c>
      <c r="D75" t="s">
        <v>2711</v>
      </c>
      <c r="E75" t="s">
        <v>106</v>
      </c>
      <c r="F75" s="86">
        <v>45013</v>
      </c>
      <c r="G75" s="77">
        <v>119349.80288</v>
      </c>
      <c r="H75" s="77">
        <v>-9.0802399999999999</v>
      </c>
      <c r="I75" s="77">
        <v>-10.837248030000001</v>
      </c>
      <c r="J75" s="78">
        <f t="shared" si="0"/>
        <v>2.8426288997239696E-3</v>
      </c>
      <c r="K75" s="78">
        <f>I75/'סכום נכסי הקרן'!$C$42</f>
        <v>-2.2722263291864711E-5</v>
      </c>
    </row>
    <row r="76" spans="2:11">
      <c r="B76" t="s">
        <v>2823</v>
      </c>
      <c r="C76" t="s">
        <v>2824</v>
      </c>
      <c r="D76" t="s">
        <v>2711</v>
      </c>
      <c r="E76" t="s">
        <v>106</v>
      </c>
      <c r="F76" s="86">
        <v>45013</v>
      </c>
      <c r="G76" s="77">
        <v>140571.09135999999</v>
      </c>
      <c r="H76" s="77">
        <v>-8.9564249999999994</v>
      </c>
      <c r="I76" s="77">
        <v>-12.590145008</v>
      </c>
      <c r="J76" s="78">
        <f t="shared" ref="J76:J139" si="1">I76/$I$11</f>
        <v>3.3024168084354773E-3</v>
      </c>
      <c r="K76" s="78">
        <f>I76/'סכום נכסי הקרן'!$C$42</f>
        <v>-2.6397530901074345E-5</v>
      </c>
    </row>
    <row r="77" spans="2:11">
      <c r="B77" t="s">
        <v>2825</v>
      </c>
      <c r="C77" t="s">
        <v>2826</v>
      </c>
      <c r="D77" t="s">
        <v>2711</v>
      </c>
      <c r="E77" t="s">
        <v>106</v>
      </c>
      <c r="F77" s="86">
        <v>45014</v>
      </c>
      <c r="G77" s="77">
        <v>119553.24004400001</v>
      </c>
      <c r="H77" s="77">
        <v>-8.8678559999999997</v>
      </c>
      <c r="I77" s="77">
        <v>-10.601809084000001</v>
      </c>
      <c r="J77" s="78">
        <f t="shared" si="1"/>
        <v>2.7808728570305227E-3</v>
      </c>
      <c r="K77" s="78">
        <f>I77/'סכום נכסי הקרן'!$C$42</f>
        <v>-2.2228622682610228E-5</v>
      </c>
    </row>
    <row r="78" spans="2:11">
      <c r="B78" t="s">
        <v>2825</v>
      </c>
      <c r="C78" t="s">
        <v>2827</v>
      </c>
      <c r="D78" t="s">
        <v>2711</v>
      </c>
      <c r="E78" t="s">
        <v>106</v>
      </c>
      <c r="F78" s="86">
        <v>45014</v>
      </c>
      <c r="G78" s="77">
        <v>148106.80919999999</v>
      </c>
      <c r="H78" s="77">
        <v>-8.8678559999999997</v>
      </c>
      <c r="I78" s="77">
        <v>-13.133898458999999</v>
      </c>
      <c r="J78" s="78">
        <f t="shared" si="1"/>
        <v>3.4450442789758224E-3</v>
      </c>
      <c r="K78" s="78">
        <f>I78/'סכום נכסי הקרן'!$C$42</f>
        <v>-2.7537608995188246E-5</v>
      </c>
    </row>
    <row r="79" spans="2:11">
      <c r="B79" t="s">
        <v>2828</v>
      </c>
      <c r="C79" t="s">
        <v>2829</v>
      </c>
      <c r="D79" t="s">
        <v>2711</v>
      </c>
      <c r="E79" t="s">
        <v>106</v>
      </c>
      <c r="F79" s="86">
        <v>45012</v>
      </c>
      <c r="G79" s="77">
        <v>492487.46785000002</v>
      </c>
      <c r="H79" s="77">
        <v>-8.8269129999999993</v>
      </c>
      <c r="I79" s="77">
        <v>-43.471441848000005</v>
      </c>
      <c r="J79" s="78">
        <f t="shared" si="1"/>
        <v>1.1402634374309394E-2</v>
      </c>
      <c r="K79" s="78">
        <f>I79/'סכום נכסי הקרן'!$C$42</f>
        <v>-9.1145791312782358E-5</v>
      </c>
    </row>
    <row r="80" spans="2:11">
      <c r="B80" t="s">
        <v>2830</v>
      </c>
      <c r="C80" t="s">
        <v>2831</v>
      </c>
      <c r="D80" t="s">
        <v>2711</v>
      </c>
      <c r="E80" t="s">
        <v>106</v>
      </c>
      <c r="F80" s="86">
        <v>45014</v>
      </c>
      <c r="G80" s="77">
        <v>598105.26216000004</v>
      </c>
      <c r="H80" s="77">
        <v>-8.8061389999999999</v>
      </c>
      <c r="I80" s="77">
        <v>-52.669983478000006</v>
      </c>
      <c r="J80" s="78">
        <f t="shared" si="1"/>
        <v>1.3815427751407365E-2</v>
      </c>
      <c r="K80" s="78">
        <f>I80/'סכום נכסי הקרן'!$C$42</f>
        <v>-1.1043220832930223E-4</v>
      </c>
    </row>
    <row r="81" spans="2:11">
      <c r="B81" t="s">
        <v>2832</v>
      </c>
      <c r="C81" t="s">
        <v>2833</v>
      </c>
      <c r="D81" t="s">
        <v>2711</v>
      </c>
      <c r="E81" t="s">
        <v>106</v>
      </c>
      <c r="F81" s="86">
        <v>45012</v>
      </c>
      <c r="G81" s="77">
        <v>211215.64379999999</v>
      </c>
      <c r="H81" s="77">
        <v>-8.7498400000000007</v>
      </c>
      <c r="I81" s="77">
        <v>-18.481031784999999</v>
      </c>
      <c r="J81" s="78">
        <f t="shared" si="1"/>
        <v>4.8476065974802874E-3</v>
      </c>
      <c r="K81" s="78">
        <f>I81/'סכום נכסי הקרן'!$C$42</f>
        <v>-3.874884739757039E-5</v>
      </c>
    </row>
    <row r="82" spans="2:11">
      <c r="B82" t="s">
        <v>2834</v>
      </c>
      <c r="C82" t="s">
        <v>2835</v>
      </c>
      <c r="D82" t="s">
        <v>2711</v>
      </c>
      <c r="E82" t="s">
        <v>106</v>
      </c>
      <c r="F82" s="86">
        <v>45090</v>
      </c>
      <c r="G82" s="77">
        <v>599631.04088999995</v>
      </c>
      <c r="H82" s="77">
        <v>-8.4759170000000008</v>
      </c>
      <c r="I82" s="77">
        <v>-50.824231995000005</v>
      </c>
      <c r="J82" s="78">
        <f t="shared" si="1"/>
        <v>1.3331283945455904E-2</v>
      </c>
      <c r="K82" s="78">
        <f>I82/'סכום נכסי הקרן'!$C$42</f>
        <v>-1.0656225434726019E-4</v>
      </c>
    </row>
    <row r="83" spans="2:11">
      <c r="B83" t="s">
        <v>2836</v>
      </c>
      <c r="C83" t="s">
        <v>2837</v>
      </c>
      <c r="D83" t="s">
        <v>2711</v>
      </c>
      <c r="E83" t="s">
        <v>106</v>
      </c>
      <c r="F83" s="86">
        <v>45090</v>
      </c>
      <c r="G83" s="77">
        <v>247255.93354</v>
      </c>
      <c r="H83" s="77">
        <v>-8.3227890000000002</v>
      </c>
      <c r="I83" s="77">
        <v>-20.578590589000001</v>
      </c>
      <c r="J83" s="78">
        <f t="shared" si="1"/>
        <v>5.3977998991944359E-3</v>
      </c>
      <c r="K83" s="78">
        <f>I83/'סכום נכסי הקרן'!$C$42</f>
        <v>-4.3146761266729745E-5</v>
      </c>
    </row>
    <row r="84" spans="2:11">
      <c r="B84" t="s">
        <v>2838</v>
      </c>
      <c r="C84" t="s">
        <v>2839</v>
      </c>
      <c r="D84" t="s">
        <v>2711</v>
      </c>
      <c r="E84" t="s">
        <v>106</v>
      </c>
      <c r="F84" s="86">
        <v>45090</v>
      </c>
      <c r="G84" s="77">
        <v>302663.17607400002</v>
      </c>
      <c r="H84" s="77">
        <v>-8.1700929999999996</v>
      </c>
      <c r="I84" s="77">
        <v>-24.727863072000002</v>
      </c>
      <c r="J84" s="78">
        <f t="shared" si="1"/>
        <v>6.4861612470527106E-3</v>
      </c>
      <c r="K84" s="78">
        <f>I84/'סכום נכסי הקרן'!$C$42</f>
        <v>-5.1846466354905646E-5</v>
      </c>
    </row>
    <row r="85" spans="2:11">
      <c r="B85" t="s">
        <v>2838</v>
      </c>
      <c r="C85" t="s">
        <v>2840</v>
      </c>
      <c r="D85" t="s">
        <v>2711</v>
      </c>
      <c r="E85" t="s">
        <v>106</v>
      </c>
      <c r="F85" s="86">
        <v>45090</v>
      </c>
      <c r="G85" s="77">
        <v>119191.11792000002</v>
      </c>
      <c r="H85" s="77">
        <v>-8.1700929999999996</v>
      </c>
      <c r="I85" s="77">
        <v>-9.7380252249999995</v>
      </c>
      <c r="J85" s="78">
        <f t="shared" si="1"/>
        <v>2.5543008570254166E-3</v>
      </c>
      <c r="K85" s="78">
        <f>I85/'סכום נכסי הקרן'!$C$42</f>
        <v>-2.0417542580251349E-5</v>
      </c>
    </row>
    <row r="86" spans="2:11">
      <c r="B86" t="s">
        <v>2841</v>
      </c>
      <c r="C86" t="s">
        <v>2842</v>
      </c>
      <c r="D86" t="s">
        <v>2711</v>
      </c>
      <c r="E86" t="s">
        <v>106</v>
      </c>
      <c r="F86" s="86">
        <v>44993</v>
      </c>
      <c r="G86" s="77">
        <v>265929.16875000001</v>
      </c>
      <c r="H86" s="77">
        <v>-8.1637520000000006</v>
      </c>
      <c r="I86" s="77">
        <v>-21.709798132000003</v>
      </c>
      <c r="J86" s="78">
        <f t="shared" si="1"/>
        <v>5.6945175939833734E-3</v>
      </c>
      <c r="K86" s="78">
        <f>I86/'סכום נכסי הקרן'!$C$42</f>
        <v>-4.5518543804015592E-5</v>
      </c>
    </row>
    <row r="87" spans="2:11">
      <c r="B87" t="s">
        <v>2843</v>
      </c>
      <c r="C87" t="s">
        <v>2844</v>
      </c>
      <c r="D87" t="s">
        <v>2711</v>
      </c>
      <c r="E87" t="s">
        <v>106</v>
      </c>
      <c r="F87" s="86">
        <v>45019</v>
      </c>
      <c r="G87" s="77">
        <v>602682.59834999999</v>
      </c>
      <c r="H87" s="77">
        <v>-7.9744539999999997</v>
      </c>
      <c r="I87" s="77">
        <v>-48.060645446000009</v>
      </c>
      <c r="J87" s="78">
        <f t="shared" si="1"/>
        <v>1.2606390414429482E-2</v>
      </c>
      <c r="K87" s="78">
        <f>I87/'סכום נכסי הקרן'!$C$42</f>
        <v>-1.0076789206798016E-4</v>
      </c>
    </row>
    <row r="88" spans="2:11">
      <c r="B88" t="s">
        <v>2843</v>
      </c>
      <c r="C88" t="s">
        <v>2845</v>
      </c>
      <c r="D88" t="s">
        <v>2711</v>
      </c>
      <c r="E88" t="s">
        <v>106</v>
      </c>
      <c r="F88" s="86">
        <v>45019</v>
      </c>
      <c r="G88" s="77">
        <v>209054.90340000001</v>
      </c>
      <c r="H88" s="77">
        <v>-7.9744539999999997</v>
      </c>
      <c r="I88" s="77">
        <v>-16.670986721000002</v>
      </c>
      <c r="J88" s="78">
        <f t="shared" si="1"/>
        <v>4.3728286469816207E-3</v>
      </c>
      <c r="K88" s="78">
        <f>I88/'סכום נכסי הקרן'!$C$42</f>
        <v>-3.4953758422906768E-5</v>
      </c>
    </row>
    <row r="89" spans="2:11">
      <c r="B89" t="s">
        <v>2846</v>
      </c>
      <c r="C89" t="s">
        <v>2847</v>
      </c>
      <c r="D89" t="s">
        <v>2711</v>
      </c>
      <c r="E89" t="s">
        <v>106</v>
      </c>
      <c r="F89" s="86">
        <v>45019</v>
      </c>
      <c r="G89" s="77">
        <v>89640.323136000006</v>
      </c>
      <c r="H89" s="77">
        <v>-7.9198110000000002</v>
      </c>
      <c r="I89" s="77">
        <v>-7.0993440469999998</v>
      </c>
      <c r="J89" s="78">
        <f t="shared" si="1"/>
        <v>1.8621702208180908E-3</v>
      </c>
      <c r="K89" s="78">
        <f>I89/'סכום נכסי הקרן'!$C$42</f>
        <v>-1.4885067148866051E-5</v>
      </c>
    </row>
    <row r="90" spans="2:11">
      <c r="B90" t="s">
        <v>2846</v>
      </c>
      <c r="C90" t="s">
        <v>2848</v>
      </c>
      <c r="D90" t="s">
        <v>2711</v>
      </c>
      <c r="E90" t="s">
        <v>106</v>
      </c>
      <c r="F90" s="86">
        <v>45019</v>
      </c>
      <c r="G90" s="77">
        <v>281017.96632000001</v>
      </c>
      <c r="H90" s="77">
        <v>-7.9198110000000002</v>
      </c>
      <c r="I90" s="77">
        <v>-22.256091457</v>
      </c>
      <c r="J90" s="78">
        <f t="shared" si="1"/>
        <v>5.837811277866263E-3</v>
      </c>
      <c r="K90" s="78">
        <f>I90/'סכום נכסי הקרן'!$C$42</f>
        <v>-4.6663947206325477E-5</v>
      </c>
    </row>
    <row r="91" spans="2:11">
      <c r="B91" t="s">
        <v>2846</v>
      </c>
      <c r="C91" t="s">
        <v>2849</v>
      </c>
      <c r="D91" t="s">
        <v>2711</v>
      </c>
      <c r="E91" t="s">
        <v>106</v>
      </c>
      <c r="F91" s="86">
        <v>45019</v>
      </c>
      <c r="G91" s="77">
        <v>141879.471552</v>
      </c>
      <c r="H91" s="77">
        <v>-7.9198110000000002</v>
      </c>
      <c r="I91" s="77">
        <v>-11.236585809000001</v>
      </c>
      <c r="J91" s="78">
        <f t="shared" si="1"/>
        <v>2.9473758897526716E-3</v>
      </c>
      <c r="K91" s="78">
        <f>I91/'סכום נכסי הקרן'!$C$42</f>
        <v>-2.3559547640410385E-5</v>
      </c>
    </row>
    <row r="92" spans="2:11">
      <c r="B92" t="s">
        <v>2850</v>
      </c>
      <c r="C92" t="s">
        <v>2851</v>
      </c>
      <c r="D92" t="s">
        <v>2711</v>
      </c>
      <c r="E92" t="s">
        <v>106</v>
      </c>
      <c r="F92" s="86">
        <v>45091</v>
      </c>
      <c r="G92" s="77">
        <v>322814.038176</v>
      </c>
      <c r="H92" s="77">
        <v>-8.0831250000000008</v>
      </c>
      <c r="I92" s="77">
        <v>-26.093460719999996</v>
      </c>
      <c r="J92" s="78">
        <f t="shared" si="1"/>
        <v>6.844359871726974E-3</v>
      </c>
      <c r="K92" s="78">
        <f>I92/'סכום נכסי הקרן'!$C$42</f>
        <v>-5.4709690415359955E-5</v>
      </c>
    </row>
    <row r="93" spans="2:11">
      <c r="B93" t="s">
        <v>2852</v>
      </c>
      <c r="C93" t="s">
        <v>2853</v>
      </c>
      <c r="D93" t="s">
        <v>2711</v>
      </c>
      <c r="E93" t="s">
        <v>106</v>
      </c>
      <c r="F93" s="86">
        <v>45019</v>
      </c>
      <c r="G93" s="77">
        <v>70963.669559999995</v>
      </c>
      <c r="H93" s="77">
        <v>-7.883413</v>
      </c>
      <c r="I93" s="77">
        <v>-5.5943591210000001</v>
      </c>
      <c r="J93" s="78">
        <f t="shared" si="1"/>
        <v>1.4674100720742645E-3</v>
      </c>
      <c r="K93" s="78">
        <f>I93/'סכום נכסי הקרן'!$C$42</f>
        <v>-1.1729592286226082E-5</v>
      </c>
    </row>
    <row r="94" spans="2:11">
      <c r="B94" t="s">
        <v>2854</v>
      </c>
      <c r="C94" t="s">
        <v>2855</v>
      </c>
      <c r="D94" t="s">
        <v>2711</v>
      </c>
      <c r="E94" t="s">
        <v>106</v>
      </c>
      <c r="F94" s="86">
        <v>45091</v>
      </c>
      <c r="G94" s="77">
        <v>269162.91360000003</v>
      </c>
      <c r="H94" s="77">
        <v>-8.0224039999999999</v>
      </c>
      <c r="I94" s="77">
        <v>-21.593335477</v>
      </c>
      <c r="J94" s="78">
        <f t="shared" si="1"/>
        <v>5.6639692381715342E-3</v>
      </c>
      <c r="K94" s="78">
        <f>I94/'סכום נכסי הקרן'!$C$42</f>
        <v>-4.5274358647114672E-5</v>
      </c>
    </row>
    <row r="95" spans="2:11">
      <c r="B95" t="s">
        <v>2854</v>
      </c>
      <c r="C95" t="s">
        <v>2856</v>
      </c>
      <c r="D95" t="s">
        <v>2711</v>
      </c>
      <c r="E95" t="s">
        <v>106</v>
      </c>
      <c r="F95" s="86">
        <v>45091</v>
      </c>
      <c r="G95" s="77">
        <v>365730.19199999998</v>
      </c>
      <c r="H95" s="77">
        <v>-8.0224039999999999</v>
      </c>
      <c r="I95" s="77">
        <v>-29.340352384999999</v>
      </c>
      <c r="J95" s="78">
        <f t="shared" si="1"/>
        <v>7.6960251704865784E-3</v>
      </c>
      <c r="K95" s="78">
        <f>I95/'סכום נכסי הקרן'!$C$42</f>
        <v>-6.1517389850498848E-5</v>
      </c>
    </row>
    <row r="96" spans="2:11">
      <c r="B96" t="s">
        <v>2857</v>
      </c>
      <c r="C96" t="s">
        <v>2858</v>
      </c>
      <c r="D96" t="s">
        <v>2711</v>
      </c>
      <c r="E96" t="s">
        <v>106</v>
      </c>
      <c r="F96" s="86">
        <v>45131</v>
      </c>
      <c r="G96" s="77">
        <v>304775.15999999997</v>
      </c>
      <c r="H96" s="77">
        <v>-7.4373379999999996</v>
      </c>
      <c r="I96" s="77">
        <v>-22.667158806</v>
      </c>
      <c r="J96" s="78">
        <f t="shared" si="1"/>
        <v>5.9456349543905622E-3</v>
      </c>
      <c r="K96" s="78">
        <f>I96/'סכום נכסי הקרן'!$C$42</f>
        <v>-4.752582473361013E-5</v>
      </c>
    </row>
    <row r="97" spans="2:11">
      <c r="B97" t="s">
        <v>2857</v>
      </c>
      <c r="C97" t="s">
        <v>2859</v>
      </c>
      <c r="D97" t="s">
        <v>2711</v>
      </c>
      <c r="E97" t="s">
        <v>106</v>
      </c>
      <c r="F97" s="86">
        <v>45131</v>
      </c>
      <c r="G97" s="77">
        <v>255612.81311999998</v>
      </c>
      <c r="H97" s="77">
        <v>-7.4373379999999996</v>
      </c>
      <c r="I97" s="77">
        <v>-19.010788901000002</v>
      </c>
      <c r="J97" s="78">
        <f t="shared" si="1"/>
        <v>4.9865628051454945E-3</v>
      </c>
      <c r="K97" s="78">
        <f>I97/'סכום נכסי הקרן'!$C$42</f>
        <v>-3.9859579627484206E-5</v>
      </c>
    </row>
    <row r="98" spans="2:11">
      <c r="B98" t="s">
        <v>2860</v>
      </c>
      <c r="C98" t="s">
        <v>2861</v>
      </c>
      <c r="D98" t="s">
        <v>2711</v>
      </c>
      <c r="E98" t="s">
        <v>106</v>
      </c>
      <c r="F98" s="86">
        <v>45019</v>
      </c>
      <c r="G98" s="77">
        <v>312420.86438300001</v>
      </c>
      <c r="H98" s="77">
        <v>-7.8137189999999999</v>
      </c>
      <c r="I98" s="77">
        <v>-24.411688034000001</v>
      </c>
      <c r="J98" s="78">
        <f t="shared" si="1"/>
        <v>6.4032279878062552E-3</v>
      </c>
      <c r="K98" s="78">
        <f>I98/'סכום נכסי הקרן'!$C$42</f>
        <v>-5.1183547831691653E-5</v>
      </c>
    </row>
    <row r="99" spans="2:11">
      <c r="B99" t="s">
        <v>2862</v>
      </c>
      <c r="C99" t="s">
        <v>2863</v>
      </c>
      <c r="D99" t="s">
        <v>2711</v>
      </c>
      <c r="E99" t="s">
        <v>106</v>
      </c>
      <c r="F99" s="86">
        <v>44993</v>
      </c>
      <c r="G99" s="77">
        <v>198955.16404999996</v>
      </c>
      <c r="H99" s="77">
        <v>-7.7865029999999997</v>
      </c>
      <c r="I99" s="77">
        <v>-15.491650446</v>
      </c>
      <c r="J99" s="78">
        <f t="shared" si="1"/>
        <v>4.063486702557394E-3</v>
      </c>
      <c r="K99" s="78">
        <f>I99/'סכום נכסי הקרן'!$C$42</f>
        <v>-3.2481065237698107E-5</v>
      </c>
    </row>
    <row r="100" spans="2:11">
      <c r="B100" t="s">
        <v>2864</v>
      </c>
      <c r="C100" t="s">
        <v>2865</v>
      </c>
      <c r="D100" t="s">
        <v>2711</v>
      </c>
      <c r="E100" t="s">
        <v>106</v>
      </c>
      <c r="F100" s="86">
        <v>45131</v>
      </c>
      <c r="G100" s="77">
        <v>404167.390725</v>
      </c>
      <c r="H100" s="77">
        <v>-7.3468770000000001</v>
      </c>
      <c r="I100" s="77">
        <v>-29.693681695999999</v>
      </c>
      <c r="J100" s="78">
        <f t="shared" si="1"/>
        <v>7.7887040597938812E-3</v>
      </c>
      <c r="K100" s="78">
        <f>I100/'סכום נכסי הקרן'!$C$42</f>
        <v>-6.2258209070567498E-5</v>
      </c>
    </row>
    <row r="101" spans="2:11">
      <c r="B101" t="s">
        <v>2866</v>
      </c>
      <c r="C101" t="s">
        <v>2867</v>
      </c>
      <c r="D101" t="s">
        <v>2711</v>
      </c>
      <c r="E101" t="s">
        <v>106</v>
      </c>
      <c r="F101" s="86">
        <v>45131</v>
      </c>
      <c r="G101" s="77">
        <v>256277.471055</v>
      </c>
      <c r="H101" s="77">
        <v>-7.316757</v>
      </c>
      <c r="I101" s="77">
        <v>-18.751200766999997</v>
      </c>
      <c r="J101" s="78">
        <f t="shared" si="1"/>
        <v>4.9184723886771141E-3</v>
      </c>
      <c r="K101" s="78">
        <f>I101/'סכום נכסי הקרן'!$C$42</f>
        <v>-3.9315305849504427E-5</v>
      </c>
    </row>
    <row r="102" spans="2:11">
      <c r="B102" t="s">
        <v>2868</v>
      </c>
      <c r="C102" t="s">
        <v>2869</v>
      </c>
      <c r="D102" t="s">
        <v>2711</v>
      </c>
      <c r="E102" t="s">
        <v>106</v>
      </c>
      <c r="F102" s="86">
        <v>44993</v>
      </c>
      <c r="G102" s="77">
        <v>248903.37567199997</v>
      </c>
      <c r="H102" s="77">
        <v>-7.6958149999999996</v>
      </c>
      <c r="I102" s="77">
        <v>-19.155142427999998</v>
      </c>
      <c r="J102" s="78">
        <f t="shared" si="1"/>
        <v>5.0244269849161654E-3</v>
      </c>
      <c r="K102" s="78">
        <f>I102/'סכום נכסי הקרן'!$C$42</f>
        <v>-4.0162243074747138E-5</v>
      </c>
    </row>
    <row r="103" spans="2:11">
      <c r="B103" t="s">
        <v>2870</v>
      </c>
      <c r="C103" t="s">
        <v>2871</v>
      </c>
      <c r="D103" t="s">
        <v>2711</v>
      </c>
      <c r="E103" t="s">
        <v>106</v>
      </c>
      <c r="F103" s="86">
        <v>44993</v>
      </c>
      <c r="G103" s="77">
        <v>540904.59514600004</v>
      </c>
      <c r="H103" s="77">
        <v>-7.6927940000000001</v>
      </c>
      <c r="I103" s="77">
        <v>-41.610677973999998</v>
      </c>
      <c r="J103" s="78">
        <f t="shared" si="1"/>
        <v>1.0914552792236869E-2</v>
      </c>
      <c r="K103" s="78">
        <f>I103/'סכום נכסי הקרן'!$C$42</f>
        <v>-8.724436112017484E-5</v>
      </c>
    </row>
    <row r="104" spans="2:11">
      <c r="B104" t="s">
        <v>2870</v>
      </c>
      <c r="C104" t="s">
        <v>2872</v>
      </c>
      <c r="D104" t="s">
        <v>2711</v>
      </c>
      <c r="E104" t="s">
        <v>106</v>
      </c>
      <c r="F104" s="86">
        <v>44993</v>
      </c>
      <c r="G104" s="77">
        <v>586690.06621900003</v>
      </c>
      <c r="H104" s="77">
        <v>-7.6927940000000001</v>
      </c>
      <c r="I104" s="77">
        <v>-45.132860074</v>
      </c>
      <c r="J104" s="78">
        <f t="shared" si="1"/>
        <v>1.1838427248172015E-2</v>
      </c>
      <c r="K104" s="78">
        <f>I104/'סכום נכסי הקרן'!$C$42</f>
        <v>-9.4629257065764175E-5</v>
      </c>
    </row>
    <row r="105" spans="2:11">
      <c r="B105" t="s">
        <v>2873</v>
      </c>
      <c r="C105" t="s">
        <v>2874</v>
      </c>
      <c r="D105" t="s">
        <v>2711</v>
      </c>
      <c r="E105" t="s">
        <v>106</v>
      </c>
      <c r="F105" s="86">
        <v>44986</v>
      </c>
      <c r="G105" s="77">
        <v>456452.24916100001</v>
      </c>
      <c r="H105" s="77">
        <v>-7.7094550000000002</v>
      </c>
      <c r="I105" s="77">
        <v>-35.189978531999998</v>
      </c>
      <c r="J105" s="78">
        <f t="shared" si="1"/>
        <v>9.2303922249280888E-3</v>
      </c>
      <c r="K105" s="78">
        <f>I105/'סכום נכסי הקרן'!$C$42</f>
        <v>-7.3782195925174433E-5</v>
      </c>
    </row>
    <row r="106" spans="2:11">
      <c r="B106" t="s">
        <v>2873</v>
      </c>
      <c r="C106" t="s">
        <v>2875</v>
      </c>
      <c r="D106" t="s">
        <v>2711</v>
      </c>
      <c r="E106" t="s">
        <v>106</v>
      </c>
      <c r="F106" s="86">
        <v>44986</v>
      </c>
      <c r="G106" s="77">
        <v>362748.80712800001</v>
      </c>
      <c r="H106" s="77">
        <v>-7.7094550000000002</v>
      </c>
      <c r="I106" s="77">
        <v>-27.965954304</v>
      </c>
      <c r="J106" s="78">
        <f t="shared" si="1"/>
        <v>7.3355181770173366E-3</v>
      </c>
      <c r="K106" s="78">
        <f>I106/'סכום נכסי הקרן'!$C$42</f>
        <v>-5.8635714080241921E-5</v>
      </c>
    </row>
    <row r="107" spans="2:11">
      <c r="B107" t="s">
        <v>2876</v>
      </c>
      <c r="C107" t="s">
        <v>2877</v>
      </c>
      <c r="D107" t="s">
        <v>2711</v>
      </c>
      <c r="E107" t="s">
        <v>106</v>
      </c>
      <c r="F107" s="86">
        <v>44986</v>
      </c>
      <c r="G107" s="77">
        <v>327276.94475800003</v>
      </c>
      <c r="H107" s="77">
        <v>-7.6792600000000002</v>
      </c>
      <c r="I107" s="77">
        <v>-25.132447896999995</v>
      </c>
      <c r="J107" s="78">
        <f t="shared" si="1"/>
        <v>6.5922845463212195E-3</v>
      </c>
      <c r="K107" s="78">
        <f>I107/'סכום נכסי הקרן'!$C$42</f>
        <v>-5.2694752090554982E-5</v>
      </c>
    </row>
    <row r="108" spans="2:11">
      <c r="B108" t="s">
        <v>2878</v>
      </c>
      <c r="C108" t="s">
        <v>2879</v>
      </c>
      <c r="D108" t="s">
        <v>2711</v>
      </c>
      <c r="E108" t="s">
        <v>106</v>
      </c>
      <c r="F108" s="86">
        <v>44993</v>
      </c>
      <c r="G108" s="77">
        <v>427218.04439999996</v>
      </c>
      <c r="H108" s="77">
        <v>-7.5630800000000002</v>
      </c>
      <c r="I108" s="77">
        <v>-32.310843788999996</v>
      </c>
      <c r="J108" s="78">
        <f t="shared" si="1"/>
        <v>8.4751902027915566E-3</v>
      </c>
      <c r="K108" s="78">
        <f>I108/'סכום נכסי הקרן'!$C$42</f>
        <v>-6.7745565822947154E-5</v>
      </c>
    </row>
    <row r="109" spans="2:11">
      <c r="B109" t="s">
        <v>2878</v>
      </c>
      <c r="C109" t="s">
        <v>2880</v>
      </c>
      <c r="D109" t="s">
        <v>2711</v>
      </c>
      <c r="E109" t="s">
        <v>106</v>
      </c>
      <c r="F109" s="86">
        <v>44993</v>
      </c>
      <c r="G109" s="77">
        <v>59981.997599999995</v>
      </c>
      <c r="H109" s="77">
        <v>-7.5630800000000002</v>
      </c>
      <c r="I109" s="77">
        <v>-4.5364866490000004</v>
      </c>
      <c r="J109" s="78">
        <f t="shared" si="1"/>
        <v>1.1899282932310397E-3</v>
      </c>
      <c r="K109" s="78">
        <f>I109/'סכום נכסי הקרן'!$C$42</f>
        <v>-9.5115700751020866E-6</v>
      </c>
    </row>
    <row r="110" spans="2:11">
      <c r="B110" t="s">
        <v>2881</v>
      </c>
      <c r="C110" t="s">
        <v>2882</v>
      </c>
      <c r="D110" t="s">
        <v>2711</v>
      </c>
      <c r="E110" t="s">
        <v>106</v>
      </c>
      <c r="F110" s="86">
        <v>44980</v>
      </c>
      <c r="G110" s="77">
        <v>270047.52205199999</v>
      </c>
      <c r="H110" s="77">
        <v>-7.5541650000000002</v>
      </c>
      <c r="I110" s="77">
        <v>-20.399834539</v>
      </c>
      <c r="J110" s="78">
        <f t="shared" si="1"/>
        <v>5.3509118781466698E-3</v>
      </c>
      <c r="K110" s="78">
        <f>I110/'סכום נכסי הקרן'!$C$42</f>
        <v>-4.2771966667411733E-5</v>
      </c>
    </row>
    <row r="111" spans="2:11">
      <c r="B111" t="s">
        <v>2881</v>
      </c>
      <c r="C111" t="s">
        <v>2883</v>
      </c>
      <c r="D111" t="s">
        <v>2711</v>
      </c>
      <c r="E111" t="s">
        <v>106</v>
      </c>
      <c r="F111" s="86">
        <v>44980</v>
      </c>
      <c r="G111" s="77">
        <v>229332.60652500001</v>
      </c>
      <c r="H111" s="77">
        <v>-7.5541650000000002</v>
      </c>
      <c r="I111" s="77">
        <v>-17.324162769999997</v>
      </c>
      <c r="J111" s="78">
        <f t="shared" si="1"/>
        <v>4.5441578542079414E-3</v>
      </c>
      <c r="K111" s="78">
        <f>I111/'סכום נכסי הקרן'!$C$42</f>
        <v>-3.6323260912859268E-5</v>
      </c>
    </row>
    <row r="112" spans="2:11">
      <c r="B112" t="s">
        <v>2881</v>
      </c>
      <c r="C112" t="s">
        <v>2884</v>
      </c>
      <c r="D112" t="s">
        <v>2711</v>
      </c>
      <c r="E112" t="s">
        <v>106</v>
      </c>
      <c r="F112" s="86">
        <v>44980</v>
      </c>
      <c r="G112" s="77">
        <v>284947.65437599999</v>
      </c>
      <c r="H112" s="77">
        <v>-7.5541650000000002</v>
      </c>
      <c r="I112" s="77">
        <v>-21.525415073000001</v>
      </c>
      <c r="J112" s="78">
        <f t="shared" si="1"/>
        <v>5.6461535987438072E-3</v>
      </c>
      <c r="K112" s="78">
        <f>I112/'סכום נכסי הקרן'!$C$42</f>
        <v>-4.5131951155996493E-5</v>
      </c>
    </row>
    <row r="113" spans="2:11">
      <c r="B113" t="s">
        <v>2885</v>
      </c>
      <c r="C113" t="s">
        <v>2886</v>
      </c>
      <c r="D113" t="s">
        <v>2711</v>
      </c>
      <c r="E113" t="s">
        <v>106</v>
      </c>
      <c r="F113" s="86">
        <v>44998</v>
      </c>
      <c r="G113" s="77">
        <v>213728.69112</v>
      </c>
      <c r="H113" s="77">
        <v>-7.3144119999999999</v>
      </c>
      <c r="I113" s="77">
        <v>-15.632997231999999</v>
      </c>
      <c r="J113" s="78">
        <f t="shared" si="1"/>
        <v>4.1005622089640417E-3</v>
      </c>
      <c r="K113" s="78">
        <f>I113/'סכום נכסי הקרן'!$C$42</f>
        <v>-3.2777424505111762E-5</v>
      </c>
    </row>
    <row r="114" spans="2:11">
      <c r="B114" t="s">
        <v>2887</v>
      </c>
      <c r="C114" t="s">
        <v>2888</v>
      </c>
      <c r="D114" t="s">
        <v>2711</v>
      </c>
      <c r="E114" t="s">
        <v>106</v>
      </c>
      <c r="F114" s="86">
        <v>45126</v>
      </c>
      <c r="G114" s="77">
        <v>438113.88700799999</v>
      </c>
      <c r="H114" s="77">
        <v>-7.4711470000000002</v>
      </c>
      <c r="I114" s="77">
        <v>-32.732132053000001</v>
      </c>
      <c r="J114" s="78">
        <f t="shared" si="1"/>
        <v>8.5856948429959539E-3</v>
      </c>
      <c r="K114" s="78">
        <f>I114/'סכום נכסי הקרן'!$C$42</f>
        <v>-6.862887335912991E-5</v>
      </c>
    </row>
    <row r="115" spans="2:11">
      <c r="B115" t="s">
        <v>2889</v>
      </c>
      <c r="C115" t="s">
        <v>2890</v>
      </c>
      <c r="D115" t="s">
        <v>2711</v>
      </c>
      <c r="E115" t="s">
        <v>106</v>
      </c>
      <c r="F115" s="86">
        <v>44991</v>
      </c>
      <c r="G115" s="77">
        <v>306136.3749</v>
      </c>
      <c r="H115" s="77">
        <v>-7.3856080000000004</v>
      </c>
      <c r="I115" s="77">
        <v>-22.610033497</v>
      </c>
      <c r="J115" s="78">
        <f t="shared" si="1"/>
        <v>5.9306508870498919E-3</v>
      </c>
      <c r="K115" s="78">
        <f>I115/'סכום נכסי הקרן'!$C$42</f>
        <v>-4.7406051124282935E-5</v>
      </c>
    </row>
    <row r="116" spans="2:11">
      <c r="B116" t="s">
        <v>2891</v>
      </c>
      <c r="C116" t="s">
        <v>2892</v>
      </c>
      <c r="D116" t="s">
        <v>2711</v>
      </c>
      <c r="E116" t="s">
        <v>106</v>
      </c>
      <c r="F116" s="86">
        <v>44991</v>
      </c>
      <c r="G116" s="77">
        <v>268176.45750000002</v>
      </c>
      <c r="H116" s="77">
        <v>-7.4462289999999998</v>
      </c>
      <c r="I116" s="77">
        <v>-19.969033284000002</v>
      </c>
      <c r="J116" s="78">
        <f t="shared" si="1"/>
        <v>5.2379119639516308E-3</v>
      </c>
      <c r="K116" s="78">
        <f>I116/'סכום נכסי הקרן'!$C$42</f>
        <v>-4.1868713413866359E-5</v>
      </c>
    </row>
    <row r="117" spans="2:11">
      <c r="B117" t="s">
        <v>2893</v>
      </c>
      <c r="C117" t="s">
        <v>2894</v>
      </c>
      <c r="D117" t="s">
        <v>2711</v>
      </c>
      <c r="E117" t="s">
        <v>106</v>
      </c>
      <c r="F117" s="86">
        <v>45092</v>
      </c>
      <c r="G117" s="77">
        <v>361101.70656000002</v>
      </c>
      <c r="H117" s="77">
        <v>-7.3543190000000003</v>
      </c>
      <c r="I117" s="77">
        <v>-26.556572163000002</v>
      </c>
      <c r="J117" s="78">
        <f t="shared" si="1"/>
        <v>6.9658348041102165E-3</v>
      </c>
      <c r="K117" s="78">
        <f>I117/'סכום נכסי הקרן'!$C$42</f>
        <v>-5.5680687859747272E-5</v>
      </c>
    </row>
    <row r="118" spans="2:11">
      <c r="B118" t="s">
        <v>2895</v>
      </c>
      <c r="C118" t="s">
        <v>2896</v>
      </c>
      <c r="D118" t="s">
        <v>2711</v>
      </c>
      <c r="E118" t="s">
        <v>106</v>
      </c>
      <c r="F118" s="86">
        <v>44998</v>
      </c>
      <c r="G118" s="77">
        <v>357830.01561999996</v>
      </c>
      <c r="H118" s="77">
        <v>-6.8299089999999998</v>
      </c>
      <c r="I118" s="77">
        <v>-24.439464966000003</v>
      </c>
      <c r="J118" s="78">
        <f t="shared" si="1"/>
        <v>6.410513925106047E-3</v>
      </c>
      <c r="K118" s="78">
        <f>I118/'סכום נכסי הקרן'!$C$42</f>
        <v>-5.1241787226102217E-5</v>
      </c>
    </row>
    <row r="119" spans="2:11">
      <c r="B119" t="s">
        <v>2895</v>
      </c>
      <c r="C119" t="s">
        <v>2897</v>
      </c>
      <c r="D119" t="s">
        <v>2711</v>
      </c>
      <c r="E119" t="s">
        <v>106</v>
      </c>
      <c r="F119" s="86">
        <v>44998</v>
      </c>
      <c r="G119" s="77">
        <v>301438.94088000001</v>
      </c>
      <c r="H119" s="77">
        <v>-6.8299089999999998</v>
      </c>
      <c r="I119" s="77">
        <v>-20.588005795000001</v>
      </c>
      <c r="J119" s="78">
        <f t="shared" si="1"/>
        <v>5.4002695240104748E-3</v>
      </c>
      <c r="K119" s="78">
        <f>I119/'סכום נכסי הקרן'!$C$42</f>
        <v>-4.3166501960039235E-5</v>
      </c>
    </row>
    <row r="120" spans="2:11">
      <c r="B120" t="s">
        <v>2898</v>
      </c>
      <c r="C120" t="s">
        <v>2899</v>
      </c>
      <c r="D120" t="s">
        <v>2711</v>
      </c>
      <c r="E120" t="s">
        <v>106</v>
      </c>
      <c r="F120" s="86">
        <v>44987</v>
      </c>
      <c r="G120" s="77">
        <v>38471.443124999998</v>
      </c>
      <c r="H120" s="77">
        <v>-6.9160159999999999</v>
      </c>
      <c r="I120" s="77">
        <v>-2.6606911919999998</v>
      </c>
      <c r="J120" s="78">
        <f t="shared" si="1"/>
        <v>6.9790390094266535E-4</v>
      </c>
      <c r="K120" s="78">
        <f>I120/'סכום נכסי הקרן'!$C$42</f>
        <v>-5.5786234324074378E-6</v>
      </c>
    </row>
    <row r="121" spans="2:11">
      <c r="B121" t="s">
        <v>2898</v>
      </c>
      <c r="C121" t="s">
        <v>2900</v>
      </c>
      <c r="D121" t="s">
        <v>2711</v>
      </c>
      <c r="E121" t="s">
        <v>106</v>
      </c>
      <c r="F121" s="86">
        <v>44987</v>
      </c>
      <c r="G121" s="77">
        <v>211407.13860000001</v>
      </c>
      <c r="H121" s="77">
        <v>-6.9160159999999999</v>
      </c>
      <c r="I121" s="77">
        <v>-14.620951695000002</v>
      </c>
      <c r="J121" s="78">
        <f t="shared" si="1"/>
        <v>3.8351009144223821E-3</v>
      </c>
      <c r="K121" s="78">
        <f>I121/'סכום נכסי הקרן'!$C$42</f>
        <v>-3.0655486805484287E-5</v>
      </c>
    </row>
    <row r="122" spans="2:11">
      <c r="B122" t="s">
        <v>2901</v>
      </c>
      <c r="C122" t="s">
        <v>2902</v>
      </c>
      <c r="D122" t="s">
        <v>2711</v>
      </c>
      <c r="E122" t="s">
        <v>106</v>
      </c>
      <c r="F122" s="86">
        <v>45097</v>
      </c>
      <c r="G122" s="77">
        <v>215164.71815999999</v>
      </c>
      <c r="H122" s="77">
        <v>-6.897958</v>
      </c>
      <c r="I122" s="77">
        <v>-14.841971071</v>
      </c>
      <c r="J122" s="78">
        <f t="shared" si="1"/>
        <v>3.8930746789682647E-3</v>
      </c>
      <c r="K122" s="78">
        <f>I122/'סכום נכסי הקרן'!$C$42</f>
        <v>-3.1118894161316078E-5</v>
      </c>
    </row>
    <row r="123" spans="2:11">
      <c r="B123" t="s">
        <v>2903</v>
      </c>
      <c r="C123" t="s">
        <v>2904</v>
      </c>
      <c r="D123" t="s">
        <v>2711</v>
      </c>
      <c r="E123" t="s">
        <v>106</v>
      </c>
      <c r="F123" s="86">
        <v>44987</v>
      </c>
      <c r="G123" s="77">
        <v>230892.867</v>
      </c>
      <c r="H123" s="77">
        <v>-6.8862839999999998</v>
      </c>
      <c r="I123" s="77">
        <v>-15.899938902000001</v>
      </c>
      <c r="J123" s="78">
        <f t="shared" si="1"/>
        <v>4.1705814706420995E-3</v>
      </c>
      <c r="K123" s="78">
        <f>I123/'סכום נכסי הקרן'!$C$42</f>
        <v>-3.3337116309942596E-5</v>
      </c>
    </row>
    <row r="124" spans="2:11">
      <c r="B124" t="s">
        <v>2905</v>
      </c>
      <c r="C124" t="s">
        <v>2906</v>
      </c>
      <c r="D124" t="s">
        <v>2711</v>
      </c>
      <c r="E124" t="s">
        <v>106</v>
      </c>
      <c r="F124" s="86">
        <v>44987</v>
      </c>
      <c r="G124" s="77">
        <v>316101.463216</v>
      </c>
      <c r="H124" s="77">
        <v>-6.6336979999999999</v>
      </c>
      <c r="I124" s="77">
        <v>-20.969216271000001</v>
      </c>
      <c r="J124" s="78">
        <f t="shared" si="1"/>
        <v>5.5002616911137246E-3</v>
      </c>
      <c r="K124" s="78">
        <f>I124/'סכום נכסי הקרן'!$C$42</f>
        <v>-4.3965779117977372E-5</v>
      </c>
    </row>
    <row r="125" spans="2:11">
      <c r="B125" t="s">
        <v>2907</v>
      </c>
      <c r="C125" t="s">
        <v>2908</v>
      </c>
      <c r="D125" t="s">
        <v>2711</v>
      </c>
      <c r="E125" t="s">
        <v>106</v>
      </c>
      <c r="F125" s="86">
        <v>44987</v>
      </c>
      <c r="G125" s="77">
        <v>431047.44984000007</v>
      </c>
      <c r="H125" s="77">
        <v>-6.6336979999999999</v>
      </c>
      <c r="I125" s="77">
        <v>-28.594385825</v>
      </c>
      <c r="J125" s="78">
        <f t="shared" si="1"/>
        <v>7.5003568517571714E-3</v>
      </c>
      <c r="K125" s="78">
        <f>I125/'סכום נכסי הקרן'!$C$42</f>
        <v>-5.9953335162784313E-5</v>
      </c>
    </row>
    <row r="126" spans="2:11">
      <c r="B126" t="s">
        <v>2909</v>
      </c>
      <c r="C126" t="s">
        <v>2910</v>
      </c>
      <c r="D126" t="s">
        <v>2711</v>
      </c>
      <c r="E126" t="s">
        <v>106</v>
      </c>
      <c r="F126" s="86">
        <v>44987</v>
      </c>
      <c r="G126" s="77">
        <v>56933.63319</v>
      </c>
      <c r="H126" s="77">
        <v>-6.6093409999999997</v>
      </c>
      <c r="I126" s="77">
        <v>-3.7629381469999998</v>
      </c>
      <c r="J126" s="78">
        <f t="shared" si="1"/>
        <v>9.8702518341604851E-4</v>
      </c>
      <c r="K126" s="78">
        <f>I126/'סכום נכסי הקרן'!$C$42</f>
        <v>-7.8896848250076914E-6</v>
      </c>
    </row>
    <row r="127" spans="2:11">
      <c r="B127" t="s">
        <v>2911</v>
      </c>
      <c r="C127" t="s">
        <v>2912</v>
      </c>
      <c r="D127" t="s">
        <v>2711</v>
      </c>
      <c r="E127" t="s">
        <v>106</v>
      </c>
      <c r="F127" s="86">
        <v>44987</v>
      </c>
      <c r="G127" s="77">
        <v>359305.93229999999</v>
      </c>
      <c r="H127" s="77">
        <v>-6.6041020000000001</v>
      </c>
      <c r="I127" s="77">
        <v>-23.728930754</v>
      </c>
      <c r="J127" s="78">
        <f t="shared" si="1"/>
        <v>6.2241395725321676E-3</v>
      </c>
      <c r="K127" s="78">
        <f>I127/'סכום נכסי הקרן'!$C$42</f>
        <v>-4.9752022906023101E-5</v>
      </c>
    </row>
    <row r="128" spans="2:11">
      <c r="B128" t="s">
        <v>2913</v>
      </c>
      <c r="C128" t="s">
        <v>2914</v>
      </c>
      <c r="D128" t="s">
        <v>2711</v>
      </c>
      <c r="E128" t="s">
        <v>106</v>
      </c>
      <c r="F128" s="86">
        <v>44987</v>
      </c>
      <c r="G128" s="77">
        <v>488791.69270399993</v>
      </c>
      <c r="H128" s="77">
        <v>-6.5745230000000001</v>
      </c>
      <c r="I128" s="77">
        <v>-32.135721048999997</v>
      </c>
      <c r="J128" s="78">
        <f t="shared" si="1"/>
        <v>8.4292552052400768E-3</v>
      </c>
      <c r="K128" s="78">
        <f>I128/'סכום נכסי הקרן'!$C$42</f>
        <v>-6.7378389119446643E-5</v>
      </c>
    </row>
    <row r="129" spans="2:11">
      <c r="B129" t="s">
        <v>2915</v>
      </c>
      <c r="C129" t="s">
        <v>2916</v>
      </c>
      <c r="D129" t="s">
        <v>2711</v>
      </c>
      <c r="E129" t="s">
        <v>106</v>
      </c>
      <c r="F129" s="86">
        <v>45033</v>
      </c>
      <c r="G129" s="77">
        <v>359415.62881000002</v>
      </c>
      <c r="H129" s="77">
        <v>-6.5715659999999998</v>
      </c>
      <c r="I129" s="77">
        <v>-23.619234243999998</v>
      </c>
      <c r="J129" s="78">
        <f t="shared" si="1"/>
        <v>6.1953659882548993E-3</v>
      </c>
      <c r="K129" s="78">
        <f>I129/'סכום נכסי הקרן'!$C$42</f>
        <v>-4.9522024203813945E-5</v>
      </c>
    </row>
    <row r="130" spans="2:11">
      <c r="B130" t="s">
        <v>2917</v>
      </c>
      <c r="C130" t="s">
        <v>2918</v>
      </c>
      <c r="D130" t="s">
        <v>2711</v>
      </c>
      <c r="E130" t="s">
        <v>106</v>
      </c>
      <c r="F130" s="86">
        <v>45034</v>
      </c>
      <c r="G130" s="77">
        <v>287644.19403999997</v>
      </c>
      <c r="H130" s="77">
        <v>-6.4359450000000002</v>
      </c>
      <c r="I130" s="77">
        <v>-18.512622364999999</v>
      </c>
      <c r="J130" s="78">
        <f t="shared" si="1"/>
        <v>4.8558928612456318E-3</v>
      </c>
      <c r="K130" s="78">
        <f>I130/'סכום נכסי הקרן'!$C$42</f>
        <v>-3.8815082799243922E-5</v>
      </c>
    </row>
    <row r="131" spans="2:11">
      <c r="B131" t="s">
        <v>2919</v>
      </c>
      <c r="C131" t="s">
        <v>2920</v>
      </c>
      <c r="D131" t="s">
        <v>2711</v>
      </c>
      <c r="E131" t="s">
        <v>106</v>
      </c>
      <c r="F131" s="86">
        <v>45033</v>
      </c>
      <c r="G131" s="77">
        <v>287811.73052799999</v>
      </c>
      <c r="H131" s="77">
        <v>-6.4681730000000002</v>
      </c>
      <c r="I131" s="77">
        <v>-18.616159915000001</v>
      </c>
      <c r="J131" s="78">
        <f t="shared" si="1"/>
        <v>4.8830509396638692E-3</v>
      </c>
      <c r="K131" s="78">
        <f>I131/'סכום נכסי הקרן'!$C$42</f>
        <v>-3.9032168120644896E-5</v>
      </c>
    </row>
    <row r="132" spans="2:11">
      <c r="B132" t="s">
        <v>2921</v>
      </c>
      <c r="C132" t="s">
        <v>2922</v>
      </c>
      <c r="D132" t="s">
        <v>2711</v>
      </c>
      <c r="E132" t="s">
        <v>106</v>
      </c>
      <c r="F132" s="86">
        <v>45034</v>
      </c>
      <c r="G132" s="77">
        <v>279539.35316100001</v>
      </c>
      <c r="H132" s="77">
        <v>-6.3621949999999998</v>
      </c>
      <c r="I132" s="77">
        <v>-17.784839094999999</v>
      </c>
      <c r="J132" s="78">
        <f t="shared" si="1"/>
        <v>4.6649940509285986E-3</v>
      </c>
      <c r="K132" s="78">
        <f>I132/'סכום נכסי הקרן'!$C$42</f>
        <v>-3.7289152689074222E-5</v>
      </c>
    </row>
    <row r="133" spans="2:11">
      <c r="B133" t="s">
        <v>2923</v>
      </c>
      <c r="C133" t="s">
        <v>2924</v>
      </c>
      <c r="D133" t="s">
        <v>2711</v>
      </c>
      <c r="E133" t="s">
        <v>106</v>
      </c>
      <c r="F133" s="86">
        <v>45034</v>
      </c>
      <c r="G133" s="77">
        <v>359854.41485</v>
      </c>
      <c r="H133" s="77">
        <v>-6.3474570000000003</v>
      </c>
      <c r="I133" s="77">
        <v>-22.841605656999999</v>
      </c>
      <c r="J133" s="78">
        <f t="shared" si="1"/>
        <v>5.9913926650884911E-3</v>
      </c>
      <c r="K133" s="78">
        <f>I133/'סכום נכסי הקרן'!$C$42</f>
        <v>-4.7891584312784273E-5</v>
      </c>
    </row>
    <row r="134" spans="2:11">
      <c r="B134" t="s">
        <v>2923</v>
      </c>
      <c r="C134" t="s">
        <v>2925</v>
      </c>
      <c r="D134" t="s">
        <v>2711</v>
      </c>
      <c r="E134" t="s">
        <v>106</v>
      </c>
      <c r="F134" s="86">
        <v>45034</v>
      </c>
      <c r="G134" s="77">
        <v>363773.17368000001</v>
      </c>
      <c r="H134" s="77">
        <v>-6.3474570000000003</v>
      </c>
      <c r="I134" s="77">
        <v>-23.090347204</v>
      </c>
      <c r="J134" s="78">
        <f t="shared" si="1"/>
        <v>6.0566380030291651E-3</v>
      </c>
      <c r="K134" s="78">
        <f>I134/'סכום נכסי הקרן'!$C$42</f>
        <v>-4.8413116246621519E-5</v>
      </c>
    </row>
    <row r="135" spans="2:11">
      <c r="B135" t="s">
        <v>2926</v>
      </c>
      <c r="C135" t="s">
        <v>2927</v>
      </c>
      <c r="D135" t="s">
        <v>2711</v>
      </c>
      <c r="E135" t="s">
        <v>106</v>
      </c>
      <c r="F135" s="86">
        <v>45034</v>
      </c>
      <c r="G135" s="77">
        <v>323868.97336499998</v>
      </c>
      <c r="H135" s="77">
        <v>-6.3474570000000003</v>
      </c>
      <c r="I135" s="77">
        <v>-20.557445091000002</v>
      </c>
      <c r="J135" s="78">
        <f t="shared" si="1"/>
        <v>5.3922533985009524E-3</v>
      </c>
      <c r="K135" s="78">
        <f>I135/'סכום נכסי הקרן'!$C$42</f>
        <v>-4.3102425880876851E-5</v>
      </c>
    </row>
    <row r="136" spans="2:11">
      <c r="B136" t="s">
        <v>2928</v>
      </c>
      <c r="C136" t="s">
        <v>2929</v>
      </c>
      <c r="D136" t="s">
        <v>2711</v>
      </c>
      <c r="E136" t="s">
        <v>106</v>
      </c>
      <c r="F136" s="86">
        <v>45034</v>
      </c>
      <c r="G136" s="77">
        <v>287939.37737599999</v>
      </c>
      <c r="H136" s="77">
        <v>-6.3895929999999996</v>
      </c>
      <c r="I136" s="77">
        <v>-18.398155054</v>
      </c>
      <c r="J136" s="78">
        <f t="shared" si="1"/>
        <v>4.8258678876156539E-3</v>
      </c>
      <c r="K136" s="78">
        <f>I136/'סכום נכסי הקרן'!$C$42</f>
        <v>-3.8575081244268551E-5</v>
      </c>
    </row>
    <row r="137" spans="2:11">
      <c r="B137" t="s">
        <v>2930</v>
      </c>
      <c r="C137" t="s">
        <v>2931</v>
      </c>
      <c r="D137" t="s">
        <v>2711</v>
      </c>
      <c r="E137" t="s">
        <v>106</v>
      </c>
      <c r="F137" s="86">
        <v>45007</v>
      </c>
      <c r="G137" s="77">
        <v>417720.32111600006</v>
      </c>
      <c r="H137" s="77">
        <v>-6.1623479999999997</v>
      </c>
      <c r="I137" s="77">
        <v>-25.741381441000001</v>
      </c>
      <c r="J137" s="78">
        <f t="shared" si="1"/>
        <v>6.752008867975022E-3</v>
      </c>
      <c r="K137" s="78">
        <f>I137/'סכום נכסי הקרן'!$C$42</f>
        <v>-5.3971492114933326E-5</v>
      </c>
    </row>
    <row r="138" spans="2:11">
      <c r="B138" t="s">
        <v>2932</v>
      </c>
      <c r="C138" t="s">
        <v>2933</v>
      </c>
      <c r="D138" t="s">
        <v>2711</v>
      </c>
      <c r="E138" t="s">
        <v>106</v>
      </c>
      <c r="F138" s="86">
        <v>45007</v>
      </c>
      <c r="G138" s="77">
        <v>540305.17379999999</v>
      </c>
      <c r="H138" s="77">
        <v>-6.1329570000000002</v>
      </c>
      <c r="I138" s="77">
        <v>-33.136682954999998</v>
      </c>
      <c r="J138" s="78">
        <f t="shared" si="1"/>
        <v>8.6918092442028975E-3</v>
      </c>
      <c r="K138" s="78">
        <f>I138/'סכום נכסי הקרן'!$C$42</f>
        <v>-6.9477087969034454E-5</v>
      </c>
    </row>
    <row r="139" spans="2:11">
      <c r="B139" t="s">
        <v>2934</v>
      </c>
      <c r="C139" t="s">
        <v>2935</v>
      </c>
      <c r="D139" t="s">
        <v>2711</v>
      </c>
      <c r="E139" t="s">
        <v>106</v>
      </c>
      <c r="F139" s="86">
        <v>45034</v>
      </c>
      <c r="G139" s="77">
        <v>360223.39402000001</v>
      </c>
      <c r="H139" s="77">
        <v>-6.3012350000000001</v>
      </c>
      <c r="I139" s="77">
        <v>-22.698521518</v>
      </c>
      <c r="J139" s="78">
        <f t="shared" si="1"/>
        <v>5.9538614479854417E-3</v>
      </c>
      <c r="K139" s="78">
        <f>I139/'סכום נכסי הקרן'!$C$42</f>
        <v>-4.7591582368540896E-5</v>
      </c>
    </row>
    <row r="140" spans="2:11">
      <c r="B140" t="s">
        <v>2936</v>
      </c>
      <c r="C140" t="s">
        <v>2937</v>
      </c>
      <c r="D140" t="s">
        <v>2711</v>
      </c>
      <c r="E140" t="s">
        <v>106</v>
      </c>
      <c r="F140" s="86">
        <v>44985</v>
      </c>
      <c r="G140" s="77">
        <v>216151.98675000001</v>
      </c>
      <c r="H140" s="77">
        <v>-6.3342099999999997</v>
      </c>
      <c r="I140" s="77">
        <v>-13.691520565000003</v>
      </c>
      <c r="J140" s="78">
        <f t="shared" ref="J140:J203" si="2">I140/$I$11</f>
        <v>3.5913095217065044E-3</v>
      </c>
      <c r="K140" s="78">
        <f>I140/'סכום נכסי הקרן'!$C$42</f>
        <v>-2.8706765249139571E-5</v>
      </c>
    </row>
    <row r="141" spans="2:11">
      <c r="B141" t="s">
        <v>2936</v>
      </c>
      <c r="C141" t="s">
        <v>2938</v>
      </c>
      <c r="D141" t="s">
        <v>2711</v>
      </c>
      <c r="E141" t="s">
        <v>106</v>
      </c>
      <c r="F141" s="86">
        <v>44985</v>
      </c>
      <c r="G141" s="77">
        <v>386587.171875</v>
      </c>
      <c r="H141" s="77">
        <v>-6.3342099999999997</v>
      </c>
      <c r="I141" s="77">
        <v>-24.487242951999999</v>
      </c>
      <c r="J141" s="78">
        <f t="shared" si="2"/>
        <v>6.4230461734589711E-3</v>
      </c>
      <c r="K141" s="78">
        <f>I141/'סכום נכסי הקרן'!$C$42</f>
        <v>-5.1341962471186729E-5</v>
      </c>
    </row>
    <row r="142" spans="2:11">
      <c r="B142" t="s">
        <v>2939</v>
      </c>
      <c r="C142" t="s">
        <v>2940</v>
      </c>
      <c r="D142" t="s">
        <v>2711</v>
      </c>
      <c r="E142" t="s">
        <v>106</v>
      </c>
      <c r="F142" s="86">
        <v>44991</v>
      </c>
      <c r="G142" s="77">
        <v>231952.30312500001</v>
      </c>
      <c r="H142" s="77">
        <v>-6.3028579999999996</v>
      </c>
      <c r="I142" s="77">
        <v>-14.619623507</v>
      </c>
      <c r="J142" s="78">
        <f t="shared" si="2"/>
        <v>3.8347525284130723E-3</v>
      </c>
      <c r="K142" s="78">
        <f>I142/'סכום נכסי הקרן'!$C$42</f>
        <v>-3.0652702017560861E-5</v>
      </c>
    </row>
    <row r="143" spans="2:11">
      <c r="B143" t="s">
        <v>2941</v>
      </c>
      <c r="C143" t="s">
        <v>2942</v>
      </c>
      <c r="D143" t="s">
        <v>2711</v>
      </c>
      <c r="E143" t="s">
        <v>106</v>
      </c>
      <c r="F143" s="86">
        <v>44985</v>
      </c>
      <c r="G143" s="77">
        <v>91054.239954000004</v>
      </c>
      <c r="H143" s="77">
        <v>-6.3223719999999997</v>
      </c>
      <c r="I143" s="77">
        <v>-5.7567881640000005</v>
      </c>
      <c r="J143" s="78">
        <f t="shared" si="2"/>
        <v>1.5100154909507308E-3</v>
      </c>
      <c r="K143" s="78">
        <f>I143/'סכום נכסי הקרן'!$C$42</f>
        <v>-1.2070154343223833E-5</v>
      </c>
    </row>
    <row r="144" spans="2:11">
      <c r="B144" t="s">
        <v>2943</v>
      </c>
      <c r="C144" t="s">
        <v>2944</v>
      </c>
      <c r="D144" t="s">
        <v>2711</v>
      </c>
      <c r="E144" t="s">
        <v>106</v>
      </c>
      <c r="F144" s="86">
        <v>44985</v>
      </c>
      <c r="G144" s="77">
        <v>216181.90398000003</v>
      </c>
      <c r="H144" s="77">
        <v>-6.3194939999999997</v>
      </c>
      <c r="I144" s="77">
        <v>-13.661603335000001</v>
      </c>
      <c r="J144" s="78">
        <f t="shared" si="2"/>
        <v>3.5834621805399761E-3</v>
      </c>
      <c r="K144" s="78">
        <f>I144/'סכום נכסי הקרן'!$C$42</f>
        <v>-2.8644038330355253E-5</v>
      </c>
    </row>
    <row r="145" spans="2:11">
      <c r="B145" t="s">
        <v>2945</v>
      </c>
      <c r="C145" t="s">
        <v>2946</v>
      </c>
      <c r="D145" t="s">
        <v>2711</v>
      </c>
      <c r="E145" t="s">
        <v>106</v>
      </c>
      <c r="F145" s="86">
        <v>44985</v>
      </c>
      <c r="G145" s="77">
        <v>821855.02864100004</v>
      </c>
      <c r="H145" s="77">
        <v>-6.2724320000000002</v>
      </c>
      <c r="I145" s="77">
        <v>-51.550299154000001</v>
      </c>
      <c r="J145" s="78">
        <f t="shared" si="2"/>
        <v>1.3521732616889869E-2</v>
      </c>
      <c r="K145" s="78">
        <f>I145/'סכום נכסי הקרן'!$C$42</f>
        <v>-1.0808458631832E-4</v>
      </c>
    </row>
    <row r="146" spans="2:11">
      <c r="B146" t="s">
        <v>2945</v>
      </c>
      <c r="C146" t="s">
        <v>2947</v>
      </c>
      <c r="D146" t="s">
        <v>2711</v>
      </c>
      <c r="E146" t="s">
        <v>106</v>
      </c>
      <c r="F146" s="86">
        <v>44985</v>
      </c>
      <c r="G146" s="77">
        <v>6073.1352530000013</v>
      </c>
      <c r="H146" s="77">
        <v>-6.2724320000000002</v>
      </c>
      <c r="I146" s="77">
        <v>-0.38093328399999998</v>
      </c>
      <c r="J146" s="78">
        <f t="shared" si="2"/>
        <v>9.9919459162286809E-5</v>
      </c>
      <c r="K146" s="78">
        <f>I146/'סכום נכסי הקרן'!$C$42</f>
        <v>-7.9869597445050568E-7</v>
      </c>
    </row>
    <row r="147" spans="2:11">
      <c r="B147" t="s">
        <v>2948</v>
      </c>
      <c r="C147" t="s">
        <v>2949</v>
      </c>
      <c r="D147" t="s">
        <v>2711</v>
      </c>
      <c r="E147" t="s">
        <v>106</v>
      </c>
      <c r="F147" s="86">
        <v>44991</v>
      </c>
      <c r="G147" s="77">
        <v>242945.572128</v>
      </c>
      <c r="H147" s="77">
        <v>-6.2322810000000004</v>
      </c>
      <c r="I147" s="77">
        <v>-15.141051211000002</v>
      </c>
      <c r="J147" s="78">
        <f t="shared" si="2"/>
        <v>3.9715239169061641E-3</v>
      </c>
      <c r="K147" s="78">
        <f>I147/'סכום נכסי הקרן'!$C$42</f>
        <v>-3.174597011894255E-5</v>
      </c>
    </row>
    <row r="148" spans="2:11">
      <c r="B148" t="s">
        <v>2950</v>
      </c>
      <c r="C148" t="s">
        <v>2951</v>
      </c>
      <c r="D148" t="s">
        <v>2711</v>
      </c>
      <c r="E148" t="s">
        <v>106</v>
      </c>
      <c r="F148" s="86">
        <v>45035</v>
      </c>
      <c r="G148" s="77">
        <v>958936.97319000005</v>
      </c>
      <c r="H148" s="77">
        <v>-6.1492779999999998</v>
      </c>
      <c r="I148" s="77">
        <v>-58.967700405999999</v>
      </c>
      <c r="J148" s="78">
        <f t="shared" si="2"/>
        <v>1.5467329792613451E-2</v>
      </c>
      <c r="K148" s="78">
        <f>I148/'סכום נכסי הקרן'!$C$42</f>
        <v>-1.2363651829614252E-4</v>
      </c>
    </row>
    <row r="149" spans="2:11">
      <c r="B149" t="s">
        <v>2952</v>
      </c>
      <c r="C149" t="s">
        <v>2953</v>
      </c>
      <c r="D149" t="s">
        <v>2711</v>
      </c>
      <c r="E149" t="s">
        <v>106</v>
      </c>
      <c r="F149" s="86">
        <v>45035</v>
      </c>
      <c r="G149" s="77">
        <v>58840.745280000003</v>
      </c>
      <c r="H149" s="77">
        <v>-6.119923</v>
      </c>
      <c r="I149" s="77">
        <v>-3.6010080489999998</v>
      </c>
      <c r="J149" s="78">
        <f t="shared" si="2"/>
        <v>9.4455063867593576E-4</v>
      </c>
      <c r="K149" s="78">
        <f>I149/'סכום נכסי הקרן'!$C$42</f>
        <v>-7.5501688970296676E-6</v>
      </c>
    </row>
    <row r="150" spans="2:11">
      <c r="B150" t="s">
        <v>2952</v>
      </c>
      <c r="C150" t="s">
        <v>2954</v>
      </c>
      <c r="D150" t="s">
        <v>2711</v>
      </c>
      <c r="E150" t="s">
        <v>106</v>
      </c>
      <c r="F150" s="86">
        <v>45035</v>
      </c>
      <c r="G150" s="77">
        <v>228556.22271999999</v>
      </c>
      <c r="H150" s="77">
        <v>-6.119923</v>
      </c>
      <c r="I150" s="77">
        <v>-13.987463851000001</v>
      </c>
      <c r="J150" s="78">
        <f t="shared" si="2"/>
        <v>3.6689359574154663E-3</v>
      </c>
      <c r="K150" s="78">
        <f>I150/'סכום נכסי הקרן'!$C$42</f>
        <v>-2.9327264221326664E-5</v>
      </c>
    </row>
    <row r="151" spans="2:11">
      <c r="B151" t="s">
        <v>2955</v>
      </c>
      <c r="C151" t="s">
        <v>2956</v>
      </c>
      <c r="D151" t="s">
        <v>2711</v>
      </c>
      <c r="E151" t="s">
        <v>106</v>
      </c>
      <c r="F151" s="86">
        <v>45035</v>
      </c>
      <c r="G151" s="77">
        <v>332787.07919999998</v>
      </c>
      <c r="H151" s="77">
        <v>-6.119923</v>
      </c>
      <c r="I151" s="77">
        <v>-20.366311558</v>
      </c>
      <c r="J151" s="78">
        <f t="shared" si="2"/>
        <v>5.3421187422572165E-3</v>
      </c>
      <c r="K151" s="78">
        <f>I151/'סכום נכסי הקרן'!$C$42</f>
        <v>-4.2701679635270218E-5</v>
      </c>
    </row>
    <row r="152" spans="2:11">
      <c r="B152" t="s">
        <v>2957</v>
      </c>
      <c r="C152" t="s">
        <v>2958</v>
      </c>
      <c r="D152" t="s">
        <v>2711</v>
      </c>
      <c r="E152" t="s">
        <v>106</v>
      </c>
      <c r="F152" s="86">
        <v>44991</v>
      </c>
      <c r="G152" s="77">
        <v>332879.11102499999</v>
      </c>
      <c r="H152" s="77">
        <v>-6.170604</v>
      </c>
      <c r="I152" s="77">
        <v>-20.540650483</v>
      </c>
      <c r="J152" s="78">
        <f t="shared" si="2"/>
        <v>5.3878481437787031E-3</v>
      </c>
      <c r="K152" s="78">
        <f>I152/'סכום נכסי הקרן'!$C$42</f>
        <v>-4.3067212927938674E-5</v>
      </c>
    </row>
    <row r="153" spans="2:11">
      <c r="B153" t="s">
        <v>2959</v>
      </c>
      <c r="C153" t="s">
        <v>2960</v>
      </c>
      <c r="D153" t="s">
        <v>2711</v>
      </c>
      <c r="E153" t="s">
        <v>106</v>
      </c>
      <c r="F153" s="86">
        <v>45007</v>
      </c>
      <c r="G153" s="77">
        <v>288561.65575999999</v>
      </c>
      <c r="H153" s="77">
        <v>-6.1549469999999999</v>
      </c>
      <c r="I153" s="77">
        <v>-17.760816975000001</v>
      </c>
      <c r="J153" s="78">
        <f t="shared" si="2"/>
        <v>4.6586930073098127E-3</v>
      </c>
      <c r="K153" s="78">
        <f>I153/'סכום נכסי הקרן'!$C$42</f>
        <v>-3.7238785941542219E-5</v>
      </c>
    </row>
    <row r="154" spans="2:11">
      <c r="B154" t="s">
        <v>2959</v>
      </c>
      <c r="C154" t="s">
        <v>2961</v>
      </c>
      <c r="D154" t="s">
        <v>2711</v>
      </c>
      <c r="E154" t="s">
        <v>106</v>
      </c>
      <c r="F154" s="86">
        <v>45007</v>
      </c>
      <c r="G154" s="77">
        <v>116120.62012499999</v>
      </c>
      <c r="H154" s="77">
        <v>-6.1549469999999999</v>
      </c>
      <c r="I154" s="77">
        <v>-7.147162614</v>
      </c>
      <c r="J154" s="78">
        <f t="shared" si="2"/>
        <v>1.8747131136374949E-3</v>
      </c>
      <c r="K154" s="78">
        <f>I154/'סכום נכסי הקרן'!$C$42</f>
        <v>-1.4985327479404381E-5</v>
      </c>
    </row>
    <row r="155" spans="2:11">
      <c r="B155" t="s">
        <v>2959</v>
      </c>
      <c r="C155" t="s">
        <v>2962</v>
      </c>
      <c r="D155" t="s">
        <v>2711</v>
      </c>
      <c r="E155" t="s">
        <v>106</v>
      </c>
      <c r="F155" s="86">
        <v>45007</v>
      </c>
      <c r="G155" s="77">
        <v>114309.71481999999</v>
      </c>
      <c r="H155" s="77">
        <v>-6.1549469999999999</v>
      </c>
      <c r="I155" s="77">
        <v>-7.0357023630000004</v>
      </c>
      <c r="J155" s="78">
        <f t="shared" si="2"/>
        <v>1.845476897045792E-3</v>
      </c>
      <c r="K155" s="78">
        <f>I155/'סכום נכסי הקרן'!$C$42</f>
        <v>-1.475163077311987E-5</v>
      </c>
    </row>
    <row r="156" spans="2:11">
      <c r="B156" t="s">
        <v>2963</v>
      </c>
      <c r="C156" t="s">
        <v>2964</v>
      </c>
      <c r="D156" t="s">
        <v>2711</v>
      </c>
      <c r="E156" t="s">
        <v>106</v>
      </c>
      <c r="F156" s="86">
        <v>45036</v>
      </c>
      <c r="G156" s="77">
        <v>577123.31151999999</v>
      </c>
      <c r="H156" s="77">
        <v>-6.0836269999999999</v>
      </c>
      <c r="I156" s="77">
        <v>-35.110031423000002</v>
      </c>
      <c r="J156" s="78">
        <f t="shared" si="2"/>
        <v>9.2094219599804135E-3</v>
      </c>
      <c r="K156" s="78">
        <f>I156/'סכום נכסי הקרן'!$C$42</f>
        <v>-7.3614572257699754E-5</v>
      </c>
    </row>
    <row r="157" spans="2:11">
      <c r="B157" t="s">
        <v>2965</v>
      </c>
      <c r="C157" t="s">
        <v>2966</v>
      </c>
      <c r="D157" t="s">
        <v>2711</v>
      </c>
      <c r="E157" t="s">
        <v>106</v>
      </c>
      <c r="F157" s="86">
        <v>45055</v>
      </c>
      <c r="G157" s="77">
        <v>325407.41100000002</v>
      </c>
      <c r="H157" s="77">
        <v>-5.9540110000000004</v>
      </c>
      <c r="I157" s="77">
        <v>-19.374793208</v>
      </c>
      <c r="J157" s="78">
        <f t="shared" si="2"/>
        <v>5.0820417643644604E-3</v>
      </c>
      <c r="K157" s="78">
        <f>I157/'סכום נכסי הקרן'!$C$42</f>
        <v>-4.06227809199277E-5</v>
      </c>
    </row>
    <row r="158" spans="2:11">
      <c r="B158" t="s">
        <v>2967</v>
      </c>
      <c r="C158" t="s">
        <v>2968</v>
      </c>
      <c r="D158" t="s">
        <v>2711</v>
      </c>
      <c r="E158" t="s">
        <v>106</v>
      </c>
      <c r="F158" s="86">
        <v>45055</v>
      </c>
      <c r="G158" s="77">
        <v>271172.84250000003</v>
      </c>
      <c r="H158" s="77">
        <v>-5.9540110000000004</v>
      </c>
      <c r="I158" s="77">
        <v>-16.145661006000001</v>
      </c>
      <c r="J158" s="78">
        <f t="shared" si="2"/>
        <v>4.2350348034621826E-3</v>
      </c>
      <c r="K158" s="78">
        <f>I158/'סכום נכסי הקרן'!$C$42</f>
        <v>-3.3852317431875294E-5</v>
      </c>
    </row>
    <row r="159" spans="2:11">
      <c r="B159" t="s">
        <v>2969</v>
      </c>
      <c r="C159" t="s">
        <v>2970</v>
      </c>
      <c r="D159" t="s">
        <v>2711</v>
      </c>
      <c r="E159" t="s">
        <v>106</v>
      </c>
      <c r="F159" s="86">
        <v>45036</v>
      </c>
      <c r="G159" s="77">
        <v>288800.99359999999</v>
      </c>
      <c r="H159" s="77">
        <v>-5.9957130000000003</v>
      </c>
      <c r="I159" s="77">
        <v>-17.315677872000002</v>
      </c>
      <c r="J159" s="78">
        <f t="shared" si="2"/>
        <v>4.5419322507891371E-3</v>
      </c>
      <c r="K159" s="78">
        <f>I159/'סכום נכסי הקרן'!$C$42</f>
        <v>-3.6305470779623712E-5</v>
      </c>
    </row>
    <row r="160" spans="2:11">
      <c r="B160" t="s">
        <v>2969</v>
      </c>
      <c r="C160" t="s">
        <v>2971</v>
      </c>
      <c r="D160" t="s">
        <v>2711</v>
      </c>
      <c r="E160" t="s">
        <v>106</v>
      </c>
      <c r="F160" s="86">
        <v>45036</v>
      </c>
      <c r="G160" s="77">
        <v>154955.91</v>
      </c>
      <c r="H160" s="77">
        <v>-5.9957130000000003</v>
      </c>
      <c r="I160" s="77">
        <v>-9.2907111860000011</v>
      </c>
      <c r="J160" s="78">
        <f t="shared" si="2"/>
        <v>2.4369696110307032E-3</v>
      </c>
      <c r="K160" s="78">
        <f>I160/'סכום נכסי הקרן'!$C$42</f>
        <v>-1.9479667269086639E-5</v>
      </c>
    </row>
    <row r="161" spans="2:11">
      <c r="B161" t="s">
        <v>2972</v>
      </c>
      <c r="C161" t="s">
        <v>2973</v>
      </c>
      <c r="D161" t="s">
        <v>2711</v>
      </c>
      <c r="E161" t="s">
        <v>106</v>
      </c>
      <c r="F161" s="86">
        <v>45036</v>
      </c>
      <c r="G161" s="77">
        <v>193694.88750000001</v>
      </c>
      <c r="H161" s="77">
        <v>-5.9957130000000003</v>
      </c>
      <c r="I161" s="77">
        <v>-11.613388983</v>
      </c>
      <c r="J161" s="78">
        <f t="shared" si="2"/>
        <v>3.0462120139195296E-3</v>
      </c>
      <c r="K161" s="78">
        <f>I161/'סכום נכסי הקרן'!$C$42</f>
        <v>-2.4349584087406635E-5</v>
      </c>
    </row>
    <row r="162" spans="2:11">
      <c r="B162" t="s">
        <v>2972</v>
      </c>
      <c r="C162" t="s">
        <v>2974</v>
      </c>
      <c r="D162" t="s">
        <v>2711</v>
      </c>
      <c r="E162" t="s">
        <v>106</v>
      </c>
      <c r="F162" s="86">
        <v>45036</v>
      </c>
      <c r="G162" s="77">
        <v>361001.24200000003</v>
      </c>
      <c r="H162" s="77">
        <v>-5.9957130000000003</v>
      </c>
      <c r="I162" s="77">
        <v>-21.644597340000001</v>
      </c>
      <c r="J162" s="78">
        <f t="shared" si="2"/>
        <v>5.6774153134864216E-3</v>
      </c>
      <c r="K162" s="78">
        <f>I162/'סכום נכסי הקרן'!$C$42</f>
        <v>-4.5381838474529633E-5</v>
      </c>
    </row>
    <row r="163" spans="2:11">
      <c r="B163" t="s">
        <v>2975</v>
      </c>
      <c r="C163" t="s">
        <v>2976</v>
      </c>
      <c r="D163" t="s">
        <v>2711</v>
      </c>
      <c r="E163" t="s">
        <v>106</v>
      </c>
      <c r="F163" s="86">
        <v>45036</v>
      </c>
      <c r="G163" s="77">
        <v>288800.99359999999</v>
      </c>
      <c r="H163" s="77">
        <v>-5.9957130000000003</v>
      </c>
      <c r="I163" s="77">
        <v>-17.315677872000002</v>
      </c>
      <c r="J163" s="78">
        <f t="shared" si="2"/>
        <v>4.5419322507891371E-3</v>
      </c>
      <c r="K163" s="78">
        <f>I163/'סכום נכסי הקרן'!$C$42</f>
        <v>-3.6305470779623712E-5</v>
      </c>
    </row>
    <row r="164" spans="2:11">
      <c r="B164" t="s">
        <v>2977</v>
      </c>
      <c r="C164" t="s">
        <v>2978</v>
      </c>
      <c r="D164" t="s">
        <v>2711</v>
      </c>
      <c r="E164" t="s">
        <v>106</v>
      </c>
      <c r="F164" s="86">
        <v>45061</v>
      </c>
      <c r="G164" s="77">
        <v>348650.79749999999</v>
      </c>
      <c r="H164" s="77">
        <v>-5.9887620000000004</v>
      </c>
      <c r="I164" s="77">
        <v>-20.879867976</v>
      </c>
      <c r="J164" s="78">
        <f t="shared" si="2"/>
        <v>5.4768254788202554E-3</v>
      </c>
      <c r="K164" s="78">
        <f>I164/'סכום נכסי הקרן'!$C$42</f>
        <v>-4.3778444152675372E-5</v>
      </c>
    </row>
    <row r="165" spans="2:11">
      <c r="B165" t="s">
        <v>2979</v>
      </c>
      <c r="C165" t="s">
        <v>2980</v>
      </c>
      <c r="D165" t="s">
        <v>2711</v>
      </c>
      <c r="E165" t="s">
        <v>106</v>
      </c>
      <c r="F165" s="86">
        <v>45055</v>
      </c>
      <c r="G165" s="77">
        <v>410746.59607500001</v>
      </c>
      <c r="H165" s="77">
        <v>-5.9247500000000004</v>
      </c>
      <c r="I165" s="77">
        <v>-24.335709235000003</v>
      </c>
      <c r="J165" s="78">
        <f t="shared" si="2"/>
        <v>6.3832986174341992E-3</v>
      </c>
      <c r="K165" s="78">
        <f>I165/'סכום נכסי הקרן'!$C$42</f>
        <v>-5.1024244448517388E-5</v>
      </c>
    </row>
    <row r="166" spans="2:11">
      <c r="B166" t="s">
        <v>2981</v>
      </c>
      <c r="C166" t="s">
        <v>2982</v>
      </c>
      <c r="D166" t="s">
        <v>2711</v>
      </c>
      <c r="E166" t="s">
        <v>106</v>
      </c>
      <c r="F166" s="86">
        <v>45040</v>
      </c>
      <c r="G166" s="77">
        <v>20307700.489999998</v>
      </c>
      <c r="H166" s="77">
        <v>-5.8936809999999999</v>
      </c>
      <c r="I166" s="77">
        <f>-1196.87105+18.5228939074341</f>
        <v>-1178.3481560925659</v>
      </c>
      <c r="J166" s="78">
        <f t="shared" si="2"/>
        <v>0.30908275912599725</v>
      </c>
      <c r="K166" s="78">
        <f>I166/'סכום נכסי הקרן'!$C$42</f>
        <v>-2.4706214140434849E-3</v>
      </c>
    </row>
    <row r="167" spans="2:11">
      <c r="B167" t="s">
        <v>2983</v>
      </c>
      <c r="C167" t="s">
        <v>2984</v>
      </c>
      <c r="D167" t="s">
        <v>2711</v>
      </c>
      <c r="E167" t="s">
        <v>106</v>
      </c>
      <c r="F167" s="86">
        <v>45061</v>
      </c>
      <c r="G167" s="77">
        <v>1086750</v>
      </c>
      <c r="H167" s="77">
        <v>-5.8878339999999998</v>
      </c>
      <c r="I167" s="77">
        <v>-63.986040000000003</v>
      </c>
      <c r="J167" s="78">
        <f t="shared" si="2"/>
        <v>1.6783648946613054E-2</v>
      </c>
      <c r="K167" s="78">
        <f>I167/'סכום נכסי הקרן'!$C$42</f>
        <v>-1.3415838078625084E-4</v>
      </c>
    </row>
    <row r="168" spans="2:11">
      <c r="B168" t="s">
        <v>2985</v>
      </c>
      <c r="C168" t="s">
        <v>2986</v>
      </c>
      <c r="D168" t="s">
        <v>2711</v>
      </c>
      <c r="E168" t="s">
        <v>106</v>
      </c>
      <c r="F168" s="86">
        <v>44984</v>
      </c>
      <c r="G168" s="77">
        <v>216899.91750000001</v>
      </c>
      <c r="H168" s="77">
        <v>-5.9675399999999996</v>
      </c>
      <c r="I168" s="77">
        <v>-12.943589814999999</v>
      </c>
      <c r="J168" s="78">
        <f t="shared" si="2"/>
        <v>3.3951259925433137E-3</v>
      </c>
      <c r="K168" s="78">
        <f>I168/'סכום נכסי הקרן'!$C$42</f>
        <v>-2.7138592279531724E-5</v>
      </c>
    </row>
    <row r="169" spans="2:11">
      <c r="B169" t="s">
        <v>2987</v>
      </c>
      <c r="C169" t="s">
        <v>2988</v>
      </c>
      <c r="D169" t="s">
        <v>2711</v>
      </c>
      <c r="E169" t="s">
        <v>106</v>
      </c>
      <c r="F169" s="86">
        <v>45061</v>
      </c>
      <c r="G169" s="77">
        <v>289598.78639999998</v>
      </c>
      <c r="H169" s="77">
        <v>-5.6967819999999998</v>
      </c>
      <c r="I169" s="77">
        <v>-16.497812605</v>
      </c>
      <c r="J169" s="78">
        <f t="shared" si="2"/>
        <v>4.327404776875203E-3</v>
      </c>
      <c r="K169" s="78">
        <f>I169/'סכום נכסי הקרן'!$C$42</f>
        <v>-3.4590667364346957E-5</v>
      </c>
    </row>
    <row r="170" spans="2:11">
      <c r="B170" t="s">
        <v>2989</v>
      </c>
      <c r="C170" t="s">
        <v>2990</v>
      </c>
      <c r="D170" t="s">
        <v>2711</v>
      </c>
      <c r="E170" t="s">
        <v>106</v>
      </c>
      <c r="F170" s="86">
        <v>45061</v>
      </c>
      <c r="G170" s="77">
        <v>434398.17960000003</v>
      </c>
      <c r="H170" s="77">
        <v>-5.6967819999999998</v>
      </c>
      <c r="I170" s="77">
        <v>-24.746718906999998</v>
      </c>
      <c r="J170" s="78">
        <f t="shared" si="2"/>
        <v>6.4911071651816525E-3</v>
      </c>
      <c r="K170" s="78">
        <f>I170/'סכום נכסי הקרן'!$C$42</f>
        <v>-5.188600104547209E-5</v>
      </c>
    </row>
    <row r="171" spans="2:11">
      <c r="B171" t="s">
        <v>2991</v>
      </c>
      <c r="C171" t="s">
        <v>2992</v>
      </c>
      <c r="D171" t="s">
        <v>2711</v>
      </c>
      <c r="E171" t="s">
        <v>106</v>
      </c>
      <c r="F171" s="86">
        <v>45061</v>
      </c>
      <c r="G171" s="77">
        <v>388459.91249999998</v>
      </c>
      <c r="H171" s="77">
        <v>-5.6967819999999998</v>
      </c>
      <c r="I171" s="77">
        <v>-22.129715806999997</v>
      </c>
      <c r="J171" s="78">
        <f t="shared" si="2"/>
        <v>5.8046627263228312E-3</v>
      </c>
      <c r="K171" s="78">
        <f>I171/'סכום נכסי הקרן'!$C$42</f>
        <v>-4.6398977650859782E-5</v>
      </c>
    </row>
    <row r="172" spans="2:11">
      <c r="B172" t="s">
        <v>2993</v>
      </c>
      <c r="C172" t="s">
        <v>2994</v>
      </c>
      <c r="D172" t="s">
        <v>2711</v>
      </c>
      <c r="E172" t="s">
        <v>106</v>
      </c>
      <c r="F172" s="86">
        <v>45061</v>
      </c>
      <c r="G172" s="77">
        <v>579468.82235200005</v>
      </c>
      <c r="H172" s="77">
        <v>-5.6473060000000004</v>
      </c>
      <c r="I172" s="77">
        <v>-32.724375658</v>
      </c>
      <c r="J172" s="78">
        <f t="shared" si="2"/>
        <v>8.5836603271738886E-3</v>
      </c>
      <c r="K172" s="78">
        <f>I172/'סכום נכסי הקרן'!$C$42</f>
        <v>-6.8612610665049465E-5</v>
      </c>
    </row>
    <row r="173" spans="2:11">
      <c r="B173" t="s">
        <v>2995</v>
      </c>
      <c r="C173" t="s">
        <v>2996</v>
      </c>
      <c r="D173" t="s">
        <v>2711</v>
      </c>
      <c r="E173" t="s">
        <v>106</v>
      </c>
      <c r="F173" s="86">
        <v>45005</v>
      </c>
      <c r="G173" s="77">
        <v>326426.89653000003</v>
      </c>
      <c r="H173" s="77">
        <v>-5.5763870000000004</v>
      </c>
      <c r="I173" s="77">
        <v>-18.202827453999998</v>
      </c>
      <c r="J173" s="78">
        <f t="shared" si="2"/>
        <v>4.7746331203447848E-3</v>
      </c>
      <c r="K173" s="78">
        <f>I173/'סכום נכסי הקרן'!$C$42</f>
        <v>-3.8165541373714526E-5</v>
      </c>
    </row>
    <row r="174" spans="2:11">
      <c r="B174" t="s">
        <v>2997</v>
      </c>
      <c r="C174" t="s">
        <v>2998</v>
      </c>
      <c r="D174" t="s">
        <v>2711</v>
      </c>
      <c r="E174" t="s">
        <v>106</v>
      </c>
      <c r="F174" s="86">
        <v>45105</v>
      </c>
      <c r="G174" s="77">
        <v>1165664</v>
      </c>
      <c r="H174" s="77">
        <v>-5.3006510000000002</v>
      </c>
      <c r="I174" s="77">
        <v>-61.787779999999998</v>
      </c>
      <c r="J174" s="78">
        <f t="shared" si="2"/>
        <v>1.6207041547039933E-2</v>
      </c>
      <c r="K174" s="78">
        <f>I174/'סכום נכסי הקרן'!$C$42</f>
        <v>-1.2954932852817731E-4</v>
      </c>
    </row>
    <row r="175" spans="2:11">
      <c r="B175" t="s">
        <v>2999</v>
      </c>
      <c r="C175" t="s">
        <v>3000</v>
      </c>
      <c r="D175" t="s">
        <v>2711</v>
      </c>
      <c r="E175" t="s">
        <v>106</v>
      </c>
      <c r="F175" s="86">
        <v>45105</v>
      </c>
      <c r="G175" s="77">
        <v>218316.61109999998</v>
      </c>
      <c r="H175" s="77">
        <v>-5.5838049999999999</v>
      </c>
      <c r="I175" s="77">
        <v>-12.190372879</v>
      </c>
      <c r="J175" s="78">
        <f t="shared" si="2"/>
        <v>3.1975558876506291E-3</v>
      </c>
      <c r="K175" s="78">
        <f>I175/'סכום נכסי הקרן'!$C$42</f>
        <v>-2.5559335858685221E-5</v>
      </c>
    </row>
    <row r="176" spans="2:11">
      <c r="B176" t="s">
        <v>3001</v>
      </c>
      <c r="C176" t="s">
        <v>3002</v>
      </c>
      <c r="D176" t="s">
        <v>2711</v>
      </c>
      <c r="E176" t="s">
        <v>106</v>
      </c>
      <c r="F176" s="86">
        <v>45106</v>
      </c>
      <c r="G176" s="77">
        <v>132658.52505</v>
      </c>
      <c r="H176" s="77">
        <v>-5.1846410000000001</v>
      </c>
      <c r="I176" s="77">
        <v>-6.8778678850000006</v>
      </c>
      <c r="J176" s="78">
        <f t="shared" si="2"/>
        <v>1.8040766405144624E-3</v>
      </c>
      <c r="K176" s="78">
        <f>I176/'סכום נכסי הקרן'!$C$42</f>
        <v>-1.4420702058032593E-5</v>
      </c>
    </row>
    <row r="177" spans="2:11">
      <c r="B177" t="s">
        <v>3003</v>
      </c>
      <c r="C177" t="s">
        <v>3004</v>
      </c>
      <c r="D177" t="s">
        <v>2711</v>
      </c>
      <c r="E177" t="s">
        <v>106</v>
      </c>
      <c r="F177" s="86">
        <v>45106</v>
      </c>
      <c r="G177" s="77">
        <v>691397.15771000017</v>
      </c>
      <c r="H177" s="77">
        <v>-5.0981639999999997</v>
      </c>
      <c r="I177" s="77">
        <v>-35.248560165000001</v>
      </c>
      <c r="J177" s="78">
        <f t="shared" si="2"/>
        <v>9.2457582885724608E-3</v>
      </c>
      <c r="K177" s="78">
        <f>I177/'סכום נכסי הקרן'!$C$42</f>
        <v>-7.390502298287475E-5</v>
      </c>
    </row>
    <row r="178" spans="2:11">
      <c r="B178" t="s">
        <v>3005</v>
      </c>
      <c r="C178" t="s">
        <v>3006</v>
      </c>
      <c r="D178" t="s">
        <v>2711</v>
      </c>
      <c r="E178" t="s">
        <v>106</v>
      </c>
      <c r="F178" s="86">
        <v>45138</v>
      </c>
      <c r="G178" s="77">
        <v>546393.33010499994</v>
      </c>
      <c r="H178" s="77">
        <v>-4.6942180000000002</v>
      </c>
      <c r="I178" s="77">
        <v>-25.648891386999999</v>
      </c>
      <c r="J178" s="78">
        <f t="shared" si="2"/>
        <v>6.7277485668626336E-3</v>
      </c>
      <c r="K178" s="78">
        <f>I178/'סכום נכסי הקרן'!$C$42</f>
        <v>-5.3777569879966557E-5</v>
      </c>
    </row>
    <row r="179" spans="2:11">
      <c r="B179" t="s">
        <v>3007</v>
      </c>
      <c r="C179" t="s">
        <v>3008</v>
      </c>
      <c r="D179" t="s">
        <v>2711</v>
      </c>
      <c r="E179" t="s">
        <v>106</v>
      </c>
      <c r="F179" s="86">
        <v>45106</v>
      </c>
      <c r="G179" s="77">
        <v>195995.68312500001</v>
      </c>
      <c r="H179" s="77">
        <v>-4.6964779999999999</v>
      </c>
      <c r="I179" s="77">
        <v>-9.2048947200000004</v>
      </c>
      <c r="J179" s="78">
        <f t="shared" si="2"/>
        <v>2.4144598035917217E-3</v>
      </c>
      <c r="K179" s="78">
        <f>I179/'סכום נכסי הקרן'!$C$42</f>
        <v>-1.9299737426212185E-5</v>
      </c>
    </row>
    <row r="180" spans="2:11">
      <c r="B180" t="s">
        <v>3009</v>
      </c>
      <c r="C180" t="s">
        <v>3010</v>
      </c>
      <c r="D180" t="s">
        <v>2711</v>
      </c>
      <c r="E180" t="s">
        <v>106</v>
      </c>
      <c r="F180" s="86">
        <v>45132</v>
      </c>
      <c r="G180" s="77">
        <v>190913.12140299997</v>
      </c>
      <c r="H180" s="77">
        <v>-4.3424469999999999</v>
      </c>
      <c r="I180" s="77">
        <v>-8.2903009910000005</v>
      </c>
      <c r="J180" s="78">
        <f t="shared" si="2"/>
        <v>2.1745602868172855E-3</v>
      </c>
      <c r="K180" s="78">
        <f>I180/'סכום נכסי הקרן'!$C$42</f>
        <v>-1.7382125182043002E-5</v>
      </c>
    </row>
    <row r="181" spans="2:11">
      <c r="B181" t="s">
        <v>3011</v>
      </c>
      <c r="C181" t="s">
        <v>3012</v>
      </c>
      <c r="D181" t="s">
        <v>2711</v>
      </c>
      <c r="E181" t="s">
        <v>106</v>
      </c>
      <c r="F181" s="86">
        <v>45133</v>
      </c>
      <c r="G181" s="77">
        <v>3672000</v>
      </c>
      <c r="H181" s="77">
        <v>-4.4604249999999999</v>
      </c>
      <c r="I181" s="77">
        <v>-163.7868</v>
      </c>
      <c r="J181" s="78">
        <f t="shared" si="2"/>
        <v>4.296156088561072E-2</v>
      </c>
      <c r="K181" s="78">
        <f>I181/'סכום נכסי הקרן'!$C$42</f>
        <v>-3.4340884171237207E-4</v>
      </c>
    </row>
    <row r="182" spans="2:11">
      <c r="B182" t="s">
        <v>3013</v>
      </c>
      <c r="C182" t="s">
        <v>3014</v>
      </c>
      <c r="D182" t="s">
        <v>2711</v>
      </c>
      <c r="E182" t="s">
        <v>106</v>
      </c>
      <c r="F182" s="86">
        <v>45132</v>
      </c>
      <c r="G182" s="77">
        <v>185238.522</v>
      </c>
      <c r="H182" s="77">
        <v>-4.0698790000000002</v>
      </c>
      <c r="I182" s="77">
        <v>-7.5389835430000005</v>
      </c>
      <c r="J182" s="78">
        <f t="shared" si="2"/>
        <v>1.9774884209118912E-3</v>
      </c>
      <c r="K182" s="78">
        <f>I182/'סכום נכסי הקרן'!$C$42</f>
        <v>-1.5806851383568549E-5</v>
      </c>
    </row>
    <row r="183" spans="2:11">
      <c r="B183" t="s">
        <v>3015</v>
      </c>
      <c r="C183" t="s">
        <v>3016</v>
      </c>
      <c r="D183" t="s">
        <v>2711</v>
      </c>
      <c r="E183" t="s">
        <v>106</v>
      </c>
      <c r="F183" s="86">
        <v>45132</v>
      </c>
      <c r="G183" s="77">
        <v>534025.66214499995</v>
      </c>
      <c r="H183" s="77">
        <v>-4.0472289999999997</v>
      </c>
      <c r="I183" s="77">
        <v>-21.613242406999998</v>
      </c>
      <c r="J183" s="78">
        <f t="shared" si="2"/>
        <v>5.6691908603366935E-3</v>
      </c>
      <c r="K183" s="78">
        <f>I183/'סכום נכסי הקרן'!$C$42</f>
        <v>-4.5316097149688438E-5</v>
      </c>
    </row>
    <row r="184" spans="2:11">
      <c r="B184" t="s">
        <v>3017</v>
      </c>
      <c r="C184" t="s">
        <v>3018</v>
      </c>
      <c r="D184" t="s">
        <v>2711</v>
      </c>
      <c r="E184" t="s">
        <v>106</v>
      </c>
      <c r="F184" s="86">
        <v>45132</v>
      </c>
      <c r="G184" s="77">
        <v>293276.61120799999</v>
      </c>
      <c r="H184" s="77">
        <v>-4.0387380000000004</v>
      </c>
      <c r="I184" s="77">
        <v>-11.844674132</v>
      </c>
      <c r="J184" s="78">
        <f t="shared" si="2"/>
        <v>3.1068785084764844E-3</v>
      </c>
      <c r="K184" s="78">
        <f>I184/'סכום נכסי הקרן'!$C$42</f>
        <v>-2.4834515505099413E-5</v>
      </c>
    </row>
    <row r="185" spans="2:11">
      <c r="B185" t="s">
        <v>3019</v>
      </c>
      <c r="C185" t="s">
        <v>3020</v>
      </c>
      <c r="D185" t="s">
        <v>2711</v>
      </c>
      <c r="E185" t="s">
        <v>106</v>
      </c>
      <c r="F185" s="86">
        <v>45133</v>
      </c>
      <c r="G185" s="77">
        <v>266858.47615499998</v>
      </c>
      <c r="H185" s="77">
        <v>-3.9904630000000001</v>
      </c>
      <c r="I185" s="77">
        <v>-10.648889036</v>
      </c>
      <c r="J185" s="78">
        <f t="shared" si="2"/>
        <v>2.7932220098580984E-3</v>
      </c>
      <c r="K185" s="78">
        <f>I185/'סכום נכסי הקרן'!$C$42</f>
        <v>-2.232733437234465E-5</v>
      </c>
    </row>
    <row r="186" spans="2:11">
      <c r="B186" t="s">
        <v>3021</v>
      </c>
      <c r="C186" t="s">
        <v>3022</v>
      </c>
      <c r="D186" t="s">
        <v>2711</v>
      </c>
      <c r="E186" t="s">
        <v>106</v>
      </c>
      <c r="F186" s="86">
        <v>45132</v>
      </c>
      <c r="G186" s="77">
        <v>220196.79624600001</v>
      </c>
      <c r="H186" s="77">
        <v>-3.925656</v>
      </c>
      <c r="I186" s="77">
        <v>-8.6441677590000001</v>
      </c>
      <c r="J186" s="78">
        <f t="shared" si="2"/>
        <v>2.2673801520251427E-3</v>
      </c>
      <c r="K186" s="78">
        <f>I186/'סכום נכסי הקרן'!$C$42</f>
        <v>-1.812407127855005E-5</v>
      </c>
    </row>
    <row r="187" spans="2:11">
      <c r="B187" t="s">
        <v>3023</v>
      </c>
      <c r="C187" t="s">
        <v>3024</v>
      </c>
      <c r="D187" t="s">
        <v>2711</v>
      </c>
      <c r="E187" t="s">
        <v>106</v>
      </c>
      <c r="F187" s="86">
        <v>45110</v>
      </c>
      <c r="G187" s="77">
        <v>147352.33016000001</v>
      </c>
      <c r="H187" s="77">
        <v>-3.8723550000000002</v>
      </c>
      <c r="I187" s="77">
        <v>-5.7060055759999999</v>
      </c>
      <c r="J187" s="78">
        <f t="shared" si="2"/>
        <v>1.4966951302971805E-3</v>
      </c>
      <c r="K187" s="78">
        <f>I187/'סכום נכסי הקרן'!$C$42</f>
        <v>-1.1963679403092903E-5</v>
      </c>
    </row>
    <row r="188" spans="2:11">
      <c r="B188" t="s">
        <v>3023</v>
      </c>
      <c r="C188" t="s">
        <v>3025</v>
      </c>
      <c r="D188" t="s">
        <v>2711</v>
      </c>
      <c r="E188" t="s">
        <v>106</v>
      </c>
      <c r="F188" s="86">
        <v>45110</v>
      </c>
      <c r="G188" s="77">
        <v>79061.758499999996</v>
      </c>
      <c r="H188" s="77">
        <v>-3.8723550000000002</v>
      </c>
      <c r="I188" s="77">
        <v>-3.061552093</v>
      </c>
      <c r="J188" s="78">
        <f t="shared" si="2"/>
        <v>8.0305040850598721E-4</v>
      </c>
      <c r="K188" s="78">
        <f>I188/'סכום נכסי הקרן'!$C$42</f>
        <v>-6.4191012834930441E-6</v>
      </c>
    </row>
    <row r="189" spans="2:11">
      <c r="B189" t="s">
        <v>3026</v>
      </c>
      <c r="C189" t="s">
        <v>3027</v>
      </c>
      <c r="D189" t="s">
        <v>2711</v>
      </c>
      <c r="E189" t="s">
        <v>106</v>
      </c>
      <c r="F189" s="86">
        <v>45110</v>
      </c>
      <c r="G189" s="77">
        <v>523383.98851200001</v>
      </c>
      <c r="H189" s="77">
        <v>-3.7616879999999999</v>
      </c>
      <c r="I189" s="77">
        <v>-19.688074320999998</v>
      </c>
      <c r="J189" s="78">
        <f t="shared" si="2"/>
        <v>5.1642159420787898E-3</v>
      </c>
      <c r="K189" s="78">
        <f>I189/'סכום נכסי הקרן'!$C$42</f>
        <v>-4.127963180257326E-5</v>
      </c>
    </row>
    <row r="190" spans="2:11">
      <c r="B190" t="s">
        <v>3028</v>
      </c>
      <c r="C190" t="s">
        <v>3029</v>
      </c>
      <c r="D190" t="s">
        <v>2711</v>
      </c>
      <c r="E190" t="s">
        <v>106</v>
      </c>
      <c r="F190" s="86">
        <v>45110</v>
      </c>
      <c r="G190" s="77">
        <v>276925.90169999999</v>
      </c>
      <c r="H190" s="77">
        <v>-3.7936809999999999</v>
      </c>
      <c r="I190" s="77">
        <v>-10.505685375999999</v>
      </c>
      <c r="J190" s="78">
        <f t="shared" si="2"/>
        <v>2.7556594421900547E-3</v>
      </c>
      <c r="K190" s="78">
        <f>I190/'סכום נכסי הקרן'!$C$42</f>
        <v>-2.2027081830567334E-5</v>
      </c>
    </row>
    <row r="191" spans="2:11">
      <c r="B191" t="s">
        <v>3028</v>
      </c>
      <c r="C191" t="s">
        <v>3030</v>
      </c>
      <c r="D191" t="s">
        <v>2711</v>
      </c>
      <c r="E191" t="s">
        <v>106</v>
      </c>
      <c r="F191" s="86">
        <v>45110</v>
      </c>
      <c r="G191" s="77">
        <v>155281.12656</v>
      </c>
      <c r="H191" s="77">
        <v>-3.7936809999999999</v>
      </c>
      <c r="I191" s="77">
        <v>-5.8908706280000001</v>
      </c>
      <c r="J191" s="78">
        <f t="shared" si="2"/>
        <v>1.5451855531341831E-3</v>
      </c>
      <c r="K191" s="78">
        <f>I191/'סכום נכסי הקרן'!$C$42</f>
        <v>-1.2351282637177806E-5</v>
      </c>
    </row>
    <row r="192" spans="2:11">
      <c r="B192" t="s">
        <v>3031</v>
      </c>
      <c r="C192" t="s">
        <v>3032</v>
      </c>
      <c r="D192" t="s">
        <v>2711</v>
      </c>
      <c r="E192" t="s">
        <v>106</v>
      </c>
      <c r="F192" s="86">
        <v>45152</v>
      </c>
      <c r="G192" s="77">
        <v>745118.53038000001</v>
      </c>
      <c r="H192" s="77">
        <v>-2.8117939999999999</v>
      </c>
      <c r="I192" s="77">
        <v>-20.951195727999998</v>
      </c>
      <c r="J192" s="78">
        <f t="shared" si="2"/>
        <v>5.4955348715208987E-3</v>
      </c>
      <c r="K192" s="78">
        <f>I192/'סכום נכסי הקרן'!$C$42</f>
        <v>-4.3927995769144266E-5</v>
      </c>
    </row>
    <row r="193" spans="2:11">
      <c r="B193" t="s">
        <v>3033</v>
      </c>
      <c r="C193" t="s">
        <v>3034</v>
      </c>
      <c r="D193" t="s">
        <v>2711</v>
      </c>
      <c r="E193" t="s">
        <v>106</v>
      </c>
      <c r="F193" s="86">
        <v>45160</v>
      </c>
      <c r="G193" s="77">
        <v>261147.50067000001</v>
      </c>
      <c r="H193" s="77">
        <v>-2.2028210000000001</v>
      </c>
      <c r="I193" s="77">
        <v>-5.7526131299999994</v>
      </c>
      <c r="J193" s="78">
        <f t="shared" si="2"/>
        <v>1.5089203723124122E-3</v>
      </c>
      <c r="K193" s="78">
        <f>I193/'סכום נכסי הקרן'!$C$42</f>
        <v>-1.2061400624425675E-5</v>
      </c>
    </row>
    <row r="194" spans="2:11">
      <c r="B194" t="s">
        <v>3035</v>
      </c>
      <c r="C194" t="s">
        <v>3036</v>
      </c>
      <c r="D194" t="s">
        <v>2711</v>
      </c>
      <c r="E194" t="s">
        <v>106</v>
      </c>
      <c r="F194" s="86">
        <v>45155</v>
      </c>
      <c r="G194" s="77">
        <v>448004.53580399998</v>
      </c>
      <c r="H194" s="77">
        <v>-2.149362</v>
      </c>
      <c r="I194" s="77">
        <v>-9.629241382</v>
      </c>
      <c r="J194" s="78">
        <f t="shared" si="2"/>
        <v>2.5257666668805747E-3</v>
      </c>
      <c r="K194" s="78">
        <f>I194/'סכום נכסי הקרן'!$C$42</f>
        <v>-2.0189457450548279E-5</v>
      </c>
    </row>
    <row r="195" spans="2:11">
      <c r="B195" t="s">
        <v>3037</v>
      </c>
      <c r="C195" t="s">
        <v>3038</v>
      </c>
      <c r="D195" t="s">
        <v>2711</v>
      </c>
      <c r="E195" t="s">
        <v>106</v>
      </c>
      <c r="F195" s="86">
        <v>45155</v>
      </c>
      <c r="G195" s="77">
        <v>448040.43647999992</v>
      </c>
      <c r="H195" s="77">
        <v>-2.1411769999999999</v>
      </c>
      <c r="I195" s="77">
        <v>-9.5933407060000011</v>
      </c>
      <c r="J195" s="78">
        <f t="shared" si="2"/>
        <v>2.5163498574807415E-3</v>
      </c>
      <c r="K195" s="78">
        <f>I195/'סכום נכסי הקרן'!$C$42</f>
        <v>-2.0114185148007105E-5</v>
      </c>
    </row>
    <row r="196" spans="2:11">
      <c r="B196" t="s">
        <v>3039</v>
      </c>
      <c r="C196" t="s">
        <v>3040</v>
      </c>
      <c r="D196" t="s">
        <v>2711</v>
      </c>
      <c r="E196" t="s">
        <v>106</v>
      </c>
      <c r="F196" s="86">
        <v>45160</v>
      </c>
      <c r="G196" s="77">
        <v>373367.03039999999</v>
      </c>
      <c r="H196" s="77">
        <v>-2.1209280000000001</v>
      </c>
      <c r="I196" s="77">
        <v>-7.9188464569999999</v>
      </c>
      <c r="J196" s="78">
        <f t="shared" si="2"/>
        <v>2.0771271201721273E-3</v>
      </c>
      <c r="K196" s="78">
        <f>I196/'סכום נכסי הקרן'!$C$42</f>
        <v>-1.6603303132465445E-5</v>
      </c>
    </row>
    <row r="197" spans="2:11">
      <c r="B197" t="s">
        <v>3041</v>
      </c>
      <c r="C197" t="s">
        <v>3042</v>
      </c>
      <c r="D197" t="s">
        <v>2711</v>
      </c>
      <c r="E197" t="s">
        <v>106</v>
      </c>
      <c r="F197" s="86">
        <v>45160</v>
      </c>
      <c r="G197" s="77">
        <v>373367.03039999999</v>
      </c>
      <c r="H197" s="77">
        <v>-2.1209280000000001</v>
      </c>
      <c r="I197" s="77">
        <v>-7.9188464569999999</v>
      </c>
      <c r="J197" s="78">
        <f t="shared" si="2"/>
        <v>2.0771271201721273E-3</v>
      </c>
      <c r="K197" s="78">
        <f>I197/'סכום נכסי הקרן'!$C$42</f>
        <v>-1.6603303132465445E-5</v>
      </c>
    </row>
    <row r="198" spans="2:11">
      <c r="B198" t="s">
        <v>3043</v>
      </c>
      <c r="C198" t="s">
        <v>3044</v>
      </c>
      <c r="D198" t="s">
        <v>2711</v>
      </c>
      <c r="E198" t="s">
        <v>106</v>
      </c>
      <c r="F198" s="86">
        <v>45168</v>
      </c>
      <c r="G198" s="77">
        <v>523691.13874000008</v>
      </c>
      <c r="H198" s="77">
        <v>-1.930353</v>
      </c>
      <c r="I198" s="77">
        <v>-10.10908886</v>
      </c>
      <c r="J198" s="78">
        <f t="shared" si="2"/>
        <v>2.6516314901868713E-3</v>
      </c>
      <c r="K198" s="78">
        <f>I198/'סכום נכסי הקרן'!$C$42</f>
        <v>-2.1195545038916712E-5</v>
      </c>
    </row>
    <row r="199" spans="2:11">
      <c r="B199" t="s">
        <v>3045</v>
      </c>
      <c r="C199" t="s">
        <v>3046</v>
      </c>
      <c r="D199" t="s">
        <v>2711</v>
      </c>
      <c r="E199" t="s">
        <v>106</v>
      </c>
      <c r="F199" s="86">
        <v>45168</v>
      </c>
      <c r="G199" s="77">
        <v>714305</v>
      </c>
      <c r="H199" s="77">
        <v>-2.0291739999999998</v>
      </c>
      <c r="I199" s="77">
        <v>-14.494489999999999</v>
      </c>
      <c r="J199" s="78">
        <f t="shared" si="2"/>
        <v>3.8019297931266476E-3</v>
      </c>
      <c r="K199" s="78">
        <f>I199/'סכום נכסי הקרן'!$C$42</f>
        <v>-3.0390336841012584E-5</v>
      </c>
    </row>
    <row r="200" spans="2:11">
      <c r="B200" t="s">
        <v>3047</v>
      </c>
      <c r="C200" t="s">
        <v>3048</v>
      </c>
      <c r="D200" t="s">
        <v>2711</v>
      </c>
      <c r="E200" t="s">
        <v>106</v>
      </c>
      <c r="F200" s="86">
        <v>45174</v>
      </c>
      <c r="G200" s="77">
        <v>487089.10404000001</v>
      </c>
      <c r="H200" s="77">
        <v>-1.437918</v>
      </c>
      <c r="I200" s="77">
        <v>-7.0039402600000003</v>
      </c>
      <c r="J200" s="78">
        <f t="shared" si="2"/>
        <v>1.837145642500923E-3</v>
      </c>
      <c r="K200" s="78">
        <f>I200/'סכום נכסי הקרן'!$C$42</f>
        <v>-1.468503574225304E-5</v>
      </c>
    </row>
    <row r="201" spans="2:11">
      <c r="B201" t="s">
        <v>3047</v>
      </c>
      <c r="C201" t="s">
        <v>3049</v>
      </c>
      <c r="D201" t="s">
        <v>2711</v>
      </c>
      <c r="E201" t="s">
        <v>106</v>
      </c>
      <c r="F201" s="86">
        <v>45174</v>
      </c>
      <c r="G201" s="77">
        <v>75092.247300000003</v>
      </c>
      <c r="H201" s="77">
        <v>-1.437918</v>
      </c>
      <c r="I201" s="77">
        <v>-1.0797646870000002</v>
      </c>
      <c r="J201" s="78">
        <f t="shared" si="2"/>
        <v>2.8322414469714841E-4</v>
      </c>
      <c r="K201" s="78">
        <f>I201/'סכום נכסי הקרן'!$C$42</f>
        <v>-2.2639232250986775E-6</v>
      </c>
    </row>
    <row r="202" spans="2:11">
      <c r="B202" t="s">
        <v>3050</v>
      </c>
      <c r="C202" t="s">
        <v>3051</v>
      </c>
      <c r="D202" t="s">
        <v>2711</v>
      </c>
      <c r="E202" t="s">
        <v>106</v>
      </c>
      <c r="F202" s="86">
        <v>45169</v>
      </c>
      <c r="G202" s="77">
        <v>225330.59291400001</v>
      </c>
      <c r="H202" s="77">
        <v>-1.4481839999999999</v>
      </c>
      <c r="I202" s="77">
        <v>-3.2632009200000001</v>
      </c>
      <c r="J202" s="78">
        <f t="shared" si="2"/>
        <v>8.5594324455060423E-4</v>
      </c>
      <c r="K202" s="78">
        <f>I202/'סכום נכסי הקרן'!$C$42</f>
        <v>-6.8418947571595937E-6</v>
      </c>
    </row>
    <row r="203" spans="2:11">
      <c r="B203" t="s">
        <v>3052</v>
      </c>
      <c r="C203" t="s">
        <v>3053</v>
      </c>
      <c r="D203" t="s">
        <v>2711</v>
      </c>
      <c r="E203" t="s">
        <v>106</v>
      </c>
      <c r="F203" s="86">
        <v>45174</v>
      </c>
      <c r="G203" s="77">
        <v>187930.06644999998</v>
      </c>
      <c r="H203" s="77">
        <v>-1.330263</v>
      </c>
      <c r="I203" s="77">
        <v>-2.4999635179999999</v>
      </c>
      <c r="J203" s="78">
        <f t="shared" si="2"/>
        <v>6.557447540971712E-4</v>
      </c>
      <c r="K203" s="78">
        <f>I203/'סכום נכסי הקרן'!$C$42</f>
        <v>-5.2416286052329419E-6</v>
      </c>
    </row>
    <row r="204" spans="2:11">
      <c r="B204" t="s">
        <v>3052</v>
      </c>
      <c r="C204" t="s">
        <v>3054</v>
      </c>
      <c r="D204" t="s">
        <v>2711</v>
      </c>
      <c r="E204" t="s">
        <v>106</v>
      </c>
      <c r="F204" s="86">
        <v>45174</v>
      </c>
      <c r="G204" s="77">
        <v>536010.48332999996</v>
      </c>
      <c r="H204" s="77">
        <v>-1.330263</v>
      </c>
      <c r="I204" s="77">
        <v>-7.1303473620000002</v>
      </c>
      <c r="J204" s="78">
        <f t="shared" ref="J204:J267" si="3">I204/$I$11</f>
        <v>1.8703024439583457E-3</v>
      </c>
      <c r="K204" s="78">
        <f>I204/'סכום נכסי הקרן'!$C$42</f>
        <v>-1.495007124256221E-5</v>
      </c>
    </row>
    <row r="205" spans="2:11">
      <c r="B205" t="s">
        <v>3052</v>
      </c>
      <c r="C205" t="s">
        <v>3055</v>
      </c>
      <c r="D205" t="s">
        <v>2711</v>
      </c>
      <c r="E205" t="s">
        <v>106</v>
      </c>
      <c r="F205" s="86">
        <v>45174</v>
      </c>
      <c r="G205" s="77">
        <v>6332.5531920000003</v>
      </c>
      <c r="H205" s="77">
        <v>-1.330263</v>
      </c>
      <c r="I205" s="77">
        <v>-8.4239591000000003E-2</v>
      </c>
      <c r="J205" s="78">
        <f t="shared" si="3"/>
        <v>2.2096190399503774E-5</v>
      </c>
      <c r="K205" s="78">
        <f>I205/'סכום נכסי הקרן'!$C$42</f>
        <v>-1.7662363738490505E-7</v>
      </c>
    </row>
    <row r="206" spans="2:11">
      <c r="B206" t="s">
        <v>3056</v>
      </c>
      <c r="C206" t="s">
        <v>3057</v>
      </c>
      <c r="D206" t="s">
        <v>2711</v>
      </c>
      <c r="E206" t="s">
        <v>106</v>
      </c>
      <c r="F206" s="86">
        <v>45159</v>
      </c>
      <c r="G206" s="77">
        <v>536110.03422899998</v>
      </c>
      <c r="H206" s="77">
        <v>-1.444828</v>
      </c>
      <c r="I206" s="77">
        <v>-7.7458681370000004</v>
      </c>
      <c r="J206" s="78">
        <f t="shared" si="3"/>
        <v>2.0317546076951106E-3</v>
      </c>
      <c r="K206" s="78">
        <f>I206/'סכום נכסי הקרן'!$C$42</f>
        <v>-1.6240622595862059E-5</v>
      </c>
    </row>
    <row r="207" spans="2:11">
      <c r="B207" t="s">
        <v>3058</v>
      </c>
      <c r="C207" t="s">
        <v>3059</v>
      </c>
      <c r="D207" t="s">
        <v>2711</v>
      </c>
      <c r="E207" t="s">
        <v>106</v>
      </c>
      <c r="F207" s="86">
        <v>45181</v>
      </c>
      <c r="G207" s="77">
        <v>253369.33439999996</v>
      </c>
      <c r="H207" s="77">
        <v>-1.2697689999999999</v>
      </c>
      <c r="I207" s="77">
        <v>-3.2172058479999999</v>
      </c>
      <c r="J207" s="78">
        <f t="shared" si="3"/>
        <v>8.4387865762317136E-4</v>
      </c>
      <c r="K207" s="78">
        <f>I207/'סכום נכסי הקרן'!$C$42</f>
        <v>-6.7454577158351576E-6</v>
      </c>
    </row>
    <row r="208" spans="2:11">
      <c r="B208" t="s">
        <v>3058</v>
      </c>
      <c r="C208" t="s">
        <v>3060</v>
      </c>
      <c r="D208" t="s">
        <v>2711</v>
      </c>
      <c r="E208" t="s">
        <v>106</v>
      </c>
      <c r="F208" s="86">
        <v>45181</v>
      </c>
      <c r="G208" s="77">
        <v>165422.33708</v>
      </c>
      <c r="H208" s="77">
        <v>-1.2697689999999999</v>
      </c>
      <c r="I208" s="77">
        <v>-2.1004819370000001</v>
      </c>
      <c r="J208" s="78">
        <f t="shared" si="3"/>
        <v>5.5096004455518416E-4</v>
      </c>
      <c r="K208" s="78">
        <f>I208/'סכום נכסי הקרן'!$C$42</f>
        <v>-4.4040427496167565E-6</v>
      </c>
    </row>
    <row r="209" spans="2:11">
      <c r="B209" t="s">
        <v>3061</v>
      </c>
      <c r="C209" t="s">
        <v>3062</v>
      </c>
      <c r="D209" t="s">
        <v>2711</v>
      </c>
      <c r="E209" t="s">
        <v>106</v>
      </c>
      <c r="F209" s="86">
        <v>45181</v>
      </c>
      <c r="G209" s="77">
        <v>225605.83142999999</v>
      </c>
      <c r="H209" s="77">
        <v>-1.25634</v>
      </c>
      <c r="I209" s="77">
        <v>-2.8343763210000006</v>
      </c>
      <c r="J209" s="78">
        <f t="shared" si="3"/>
        <v>7.4346181064270645E-4</v>
      </c>
      <c r="K209" s="78">
        <f>I209/'סכום נכסי הקרן'!$C$42</f>
        <v>-5.9427859227458181E-6</v>
      </c>
    </row>
    <row r="210" spans="2:11">
      <c r="B210" t="s">
        <v>3061</v>
      </c>
      <c r="C210" t="s">
        <v>3063</v>
      </c>
      <c r="D210" t="s">
        <v>2711</v>
      </c>
      <c r="E210" t="s">
        <v>106</v>
      </c>
      <c r="F210" s="86">
        <v>45181</v>
      </c>
      <c r="G210" s="77">
        <v>53622.380668999998</v>
      </c>
      <c r="H210" s="77">
        <v>-1.25634</v>
      </c>
      <c r="I210" s="77">
        <v>-0.67367942200000008</v>
      </c>
      <c r="J210" s="78">
        <f t="shared" si="3"/>
        <v>1.7670727742184376E-4</v>
      </c>
      <c r="K210" s="78">
        <f>I210/'סכום נכסי הקרן'!$C$42</f>
        <v>-1.4124915438513991E-6</v>
      </c>
    </row>
    <row r="211" spans="2:11">
      <c r="B211" t="s">
        <v>3064</v>
      </c>
      <c r="C211" t="s">
        <v>3065</v>
      </c>
      <c r="D211" t="s">
        <v>2711</v>
      </c>
      <c r="E211" t="s">
        <v>106</v>
      </c>
      <c r="F211" s="86">
        <v>45159</v>
      </c>
      <c r="G211" s="77">
        <v>300967.33380000002</v>
      </c>
      <c r="H211" s="77">
        <v>-1.369534</v>
      </c>
      <c r="I211" s="77">
        <v>-4.1218509899999995</v>
      </c>
      <c r="J211" s="78">
        <f t="shared" si="3"/>
        <v>1.0811686428228635E-3</v>
      </c>
      <c r="K211" s="78">
        <f>I211/'סכום נכסי הקרן'!$C$42</f>
        <v>-8.64221093633244E-6</v>
      </c>
    </row>
    <row r="212" spans="2:11">
      <c r="B212" t="s">
        <v>3066</v>
      </c>
      <c r="C212" t="s">
        <v>3067</v>
      </c>
      <c r="D212" t="s">
        <v>2711</v>
      </c>
      <c r="E212" t="s">
        <v>106</v>
      </c>
      <c r="F212" s="86">
        <v>45167</v>
      </c>
      <c r="G212" s="77">
        <v>263395.281884</v>
      </c>
      <c r="H212" s="77">
        <v>-1.3306359999999999</v>
      </c>
      <c r="I212" s="77">
        <v>-3.5048319160000001</v>
      </c>
      <c r="J212" s="78">
        <f t="shared" si="3"/>
        <v>9.1932347266730698E-4</v>
      </c>
      <c r="K212" s="78">
        <f>I212/'סכום נכסי הקרן'!$C$42</f>
        <v>-7.3485181264309076E-6</v>
      </c>
    </row>
    <row r="213" spans="2:11">
      <c r="B213" t="s">
        <v>3068</v>
      </c>
      <c r="C213" t="s">
        <v>3069</v>
      </c>
      <c r="D213" t="s">
        <v>2711</v>
      </c>
      <c r="E213" t="s">
        <v>106</v>
      </c>
      <c r="F213" s="86">
        <v>45189</v>
      </c>
      <c r="G213" s="77">
        <v>1112624.352593</v>
      </c>
      <c r="H213" s="77">
        <v>-1.13608</v>
      </c>
      <c r="I213" s="77">
        <v>-12.640298352000002</v>
      </c>
      <c r="J213" s="78">
        <f t="shared" si="3"/>
        <v>3.3155721172996415E-3</v>
      </c>
      <c r="K213" s="78">
        <f>I213/'סכום נכסי הקרן'!$C$42</f>
        <v>-2.6502686516612613E-5</v>
      </c>
    </row>
    <row r="214" spans="2:11">
      <c r="B214" t="s">
        <v>3070</v>
      </c>
      <c r="C214" t="s">
        <v>3071</v>
      </c>
      <c r="D214" t="s">
        <v>2711</v>
      </c>
      <c r="E214" t="s">
        <v>106</v>
      </c>
      <c r="F214" s="86">
        <v>45174</v>
      </c>
      <c r="G214" s="77">
        <v>646534.272</v>
      </c>
      <c r="H214" s="77">
        <v>-1.142415</v>
      </c>
      <c r="I214" s="77">
        <v>-7.3861061470000005</v>
      </c>
      <c r="J214" s="78">
        <f t="shared" si="3"/>
        <v>1.9373884155617187E-3</v>
      </c>
      <c r="K214" s="78">
        <f>I214/'סכום נכסי הקרן'!$C$42</f>
        <v>-1.5486316093274314E-5</v>
      </c>
    </row>
    <row r="215" spans="2:11">
      <c r="B215" t="s">
        <v>3070</v>
      </c>
      <c r="C215" t="s">
        <v>3072</v>
      </c>
      <c r="D215" t="s">
        <v>2711</v>
      </c>
      <c r="E215" t="s">
        <v>106</v>
      </c>
      <c r="F215" s="86">
        <v>45174</v>
      </c>
      <c r="G215" s="77">
        <v>158154.44467200001</v>
      </c>
      <c r="H215" s="77">
        <v>-1.142415</v>
      </c>
      <c r="I215" s="77">
        <v>-1.806780501</v>
      </c>
      <c r="J215" s="78">
        <f t="shared" si="3"/>
        <v>4.7392164997817732E-4</v>
      </c>
      <c r="K215" s="78">
        <f>I215/'סכום נכסי הקרן'!$C$42</f>
        <v>-3.7882442240577955E-6</v>
      </c>
    </row>
    <row r="216" spans="2:11">
      <c r="B216" t="s">
        <v>3073</v>
      </c>
      <c r="C216" t="s">
        <v>3074</v>
      </c>
      <c r="D216" t="s">
        <v>2711</v>
      </c>
      <c r="E216" t="s">
        <v>106</v>
      </c>
      <c r="F216" s="86">
        <v>45167</v>
      </c>
      <c r="G216" s="77">
        <v>285494.14656000002</v>
      </c>
      <c r="H216" s="77">
        <v>-1.2554970000000001</v>
      </c>
      <c r="I216" s="77">
        <v>-3.584369181</v>
      </c>
      <c r="J216" s="78">
        <f t="shared" si="3"/>
        <v>9.4018623482501715E-4</v>
      </c>
      <c r="K216" s="78">
        <f>I216/'סכום נכסי הקרן'!$C$42</f>
        <v>-7.5152824813521837E-6</v>
      </c>
    </row>
    <row r="217" spans="2:11">
      <c r="B217" t="s">
        <v>3075</v>
      </c>
      <c r="C217" t="s">
        <v>3076</v>
      </c>
      <c r="D217" t="s">
        <v>2711</v>
      </c>
      <c r="E217" t="s">
        <v>106</v>
      </c>
      <c r="F217" s="86">
        <v>45189</v>
      </c>
      <c r="G217" s="77">
        <v>380719.34812799998</v>
      </c>
      <c r="H217" s="77">
        <v>-1.055741</v>
      </c>
      <c r="I217" s="77">
        <v>-4.0194087810000001</v>
      </c>
      <c r="J217" s="78">
        <f t="shared" si="3"/>
        <v>1.0542978742431616E-3</v>
      </c>
      <c r="K217" s="78">
        <f>I217/'סכום נכסי הקרן'!$C$42</f>
        <v>-8.4274221967322604E-6</v>
      </c>
    </row>
    <row r="218" spans="2:11">
      <c r="B218" t="s">
        <v>3077</v>
      </c>
      <c r="C218" t="s">
        <v>3078</v>
      </c>
      <c r="D218" t="s">
        <v>2711</v>
      </c>
      <c r="E218" t="s">
        <v>106</v>
      </c>
      <c r="F218" s="86">
        <v>45189</v>
      </c>
      <c r="G218" s="77">
        <v>263632.62524199998</v>
      </c>
      <c r="H218" s="77">
        <v>-1.055741</v>
      </c>
      <c r="I218" s="77">
        <v>-2.783276694</v>
      </c>
      <c r="J218" s="78">
        <f t="shared" si="3"/>
        <v>7.3005829011118302E-4</v>
      </c>
      <c r="K218" s="78">
        <f>I218/'סכום נכסי הקרן'!$C$42</f>
        <v>-5.8356462526380658E-6</v>
      </c>
    </row>
    <row r="219" spans="2:11">
      <c r="B219" t="s">
        <v>3079</v>
      </c>
      <c r="C219" t="s">
        <v>3080</v>
      </c>
      <c r="D219" t="s">
        <v>2711</v>
      </c>
      <c r="E219" t="s">
        <v>106</v>
      </c>
      <c r="F219" s="86">
        <v>45190</v>
      </c>
      <c r="G219" s="77">
        <v>301326.34055999998</v>
      </c>
      <c r="H219" s="77">
        <v>-1.0218849999999999</v>
      </c>
      <c r="I219" s="77">
        <v>-3.0792089580000002</v>
      </c>
      <c r="J219" s="78">
        <f t="shared" si="3"/>
        <v>8.0768183473048458E-4</v>
      </c>
      <c r="K219" s="78">
        <f>I219/'סכום נכסי הקרן'!$C$42</f>
        <v>-6.4561221151957313E-6</v>
      </c>
    </row>
    <row r="220" spans="2:11">
      <c r="B220" t="s">
        <v>3081</v>
      </c>
      <c r="C220" t="s">
        <v>3082</v>
      </c>
      <c r="D220" t="s">
        <v>2711</v>
      </c>
      <c r="E220" t="s">
        <v>106</v>
      </c>
      <c r="F220" s="86">
        <v>45168</v>
      </c>
      <c r="G220" s="77">
        <v>907200</v>
      </c>
      <c r="H220" s="77">
        <v>-1.475841</v>
      </c>
      <c r="I220" s="77">
        <v>-13.38883</v>
      </c>
      <c r="J220" s="78">
        <f t="shared" si="3"/>
        <v>3.5119132630473966E-3</v>
      </c>
      <c r="K220" s="78">
        <f>I220/'סכום נכסי הקרן'!$C$42</f>
        <v>-2.8072119378264054E-5</v>
      </c>
    </row>
    <row r="221" spans="2:11">
      <c r="B221" t="s">
        <v>3083</v>
      </c>
      <c r="C221" t="s">
        <v>3084</v>
      </c>
      <c r="D221" t="s">
        <v>2711</v>
      </c>
      <c r="E221" t="s">
        <v>106</v>
      </c>
      <c r="F221" s="86">
        <v>45188</v>
      </c>
      <c r="G221" s="77">
        <v>376957.098</v>
      </c>
      <c r="H221" s="77">
        <v>-0.96947099999999997</v>
      </c>
      <c r="I221" s="77">
        <v>-3.6544893689999998</v>
      </c>
      <c r="J221" s="78">
        <f t="shared" si="3"/>
        <v>9.5857888140015303E-4</v>
      </c>
      <c r="K221" s="78">
        <f>I221/'סכום נכסי הקרן'!$C$42</f>
        <v>-7.6623022200718702E-6</v>
      </c>
    </row>
    <row r="222" spans="2:11">
      <c r="B222" t="s">
        <v>3085</v>
      </c>
      <c r="C222" t="s">
        <v>3086</v>
      </c>
      <c r="D222" t="s">
        <v>2711</v>
      </c>
      <c r="E222" t="s">
        <v>106</v>
      </c>
      <c r="F222" s="86">
        <v>45188</v>
      </c>
      <c r="G222" s="77">
        <v>753914.196</v>
      </c>
      <c r="H222" s="77">
        <v>-0.96947099999999997</v>
      </c>
      <c r="I222" s="77">
        <v>-7.3089787370000003</v>
      </c>
      <c r="J222" s="78">
        <f t="shared" si="3"/>
        <v>1.9171577625380044E-3</v>
      </c>
      <c r="K222" s="78">
        <f>I222/'סכום נכסי הקרן'!$C$42</f>
        <v>-1.5324604438047063E-5</v>
      </c>
    </row>
    <row r="223" spans="2:11">
      <c r="B223" t="s">
        <v>3087</v>
      </c>
      <c r="C223" t="s">
        <v>3088</v>
      </c>
      <c r="D223" t="s">
        <v>2711</v>
      </c>
      <c r="E223" t="s">
        <v>106</v>
      </c>
      <c r="F223" s="86">
        <v>45190</v>
      </c>
      <c r="G223" s="77">
        <v>527739.93720000004</v>
      </c>
      <c r="H223" s="77">
        <v>-0.94170900000000002</v>
      </c>
      <c r="I223" s="77">
        <v>-4.9697744570000006</v>
      </c>
      <c r="J223" s="78">
        <f t="shared" si="3"/>
        <v>1.303580434578113E-3</v>
      </c>
      <c r="K223" s="78">
        <f>I223/'סכום נכסי הקרן'!$C$42</f>
        <v>-1.0420036839660481E-5</v>
      </c>
    </row>
    <row r="224" spans="2:11">
      <c r="B224" t="s">
        <v>3087</v>
      </c>
      <c r="C224" t="s">
        <v>3089</v>
      </c>
      <c r="D224" t="s">
        <v>2711</v>
      </c>
      <c r="E224" t="s">
        <v>106</v>
      </c>
      <c r="F224" s="86">
        <v>45190</v>
      </c>
      <c r="G224" s="77">
        <v>80902.395000000004</v>
      </c>
      <c r="H224" s="77">
        <v>-0.94170900000000002</v>
      </c>
      <c r="I224" s="77">
        <v>-0.76186513099999997</v>
      </c>
      <c r="J224" s="78">
        <f t="shared" si="3"/>
        <v>1.9983854139698855E-4</v>
      </c>
      <c r="K224" s="78">
        <f>I224/'סכום נכסי הקרן'!$C$42</f>
        <v>-1.597388935968922E-6</v>
      </c>
    </row>
    <row r="225" spans="2:11">
      <c r="B225" t="s">
        <v>3090</v>
      </c>
      <c r="C225" t="s">
        <v>3091</v>
      </c>
      <c r="D225" t="s">
        <v>2711</v>
      </c>
      <c r="E225" t="s">
        <v>106</v>
      </c>
      <c r="F225" s="86">
        <v>45182</v>
      </c>
      <c r="G225" s="77">
        <v>377256.27030000003</v>
      </c>
      <c r="H225" s="77">
        <v>-0.91713999999999996</v>
      </c>
      <c r="I225" s="77">
        <v>-3.4599675390000004</v>
      </c>
      <c r="J225" s="78">
        <f t="shared" si="3"/>
        <v>9.0755546899374791E-4</v>
      </c>
      <c r="K225" s="78">
        <f>I225/'סכום נכסי הקרן'!$C$42</f>
        <v>-7.2544517930040561E-6</v>
      </c>
    </row>
    <row r="226" spans="2:11">
      <c r="B226" t="s">
        <v>3092</v>
      </c>
      <c r="C226" t="s">
        <v>3093</v>
      </c>
      <c r="D226" t="s">
        <v>2711</v>
      </c>
      <c r="E226" t="s">
        <v>106</v>
      </c>
      <c r="F226" s="86">
        <v>45182</v>
      </c>
      <c r="G226" s="77">
        <v>161976.01199999999</v>
      </c>
      <c r="H226" s="77">
        <v>-0.89046999999999998</v>
      </c>
      <c r="I226" s="77">
        <v>-1.4423484450000001</v>
      </c>
      <c r="J226" s="78">
        <f t="shared" si="3"/>
        <v>3.7833049145678067E-4</v>
      </c>
      <c r="K226" s="78">
        <f>I226/'סכום נכסי הקרן'!$C$42</f>
        <v>-3.0241460779689881E-6</v>
      </c>
    </row>
    <row r="227" spans="2:11">
      <c r="B227" t="s">
        <v>3094</v>
      </c>
      <c r="C227" t="s">
        <v>3095</v>
      </c>
      <c r="D227" t="s">
        <v>2711</v>
      </c>
      <c r="E227" t="s">
        <v>106</v>
      </c>
      <c r="F227" s="86">
        <v>45182</v>
      </c>
      <c r="G227" s="77">
        <v>226455.48076200002</v>
      </c>
      <c r="H227" s="77">
        <v>-0.87180999999999997</v>
      </c>
      <c r="I227" s="77">
        <v>-1.974261941</v>
      </c>
      <c r="J227" s="78">
        <f t="shared" si="3"/>
        <v>5.1785232132513421E-4</v>
      </c>
      <c r="K227" s="78">
        <f>I227/'סכום נכסי הקרן'!$C$42</f>
        <v>-4.139399551097094E-6</v>
      </c>
    </row>
    <row r="228" spans="2:11">
      <c r="B228" t="s">
        <v>3094</v>
      </c>
      <c r="C228" t="s">
        <v>3096</v>
      </c>
      <c r="D228" t="s">
        <v>2711</v>
      </c>
      <c r="E228" t="s">
        <v>106</v>
      </c>
      <c r="F228" s="86">
        <v>45182</v>
      </c>
      <c r="G228" s="77">
        <v>162005.97584999999</v>
      </c>
      <c r="H228" s="77">
        <v>-0.87180999999999997</v>
      </c>
      <c r="I228" s="77">
        <v>-1.412384595</v>
      </c>
      <c r="J228" s="78">
        <f t="shared" si="3"/>
        <v>3.7047092178363051E-4</v>
      </c>
      <c r="K228" s="78">
        <f>I228/'סכום נכסי הקרן'!$C$42</f>
        <v>-2.961321411868037E-6</v>
      </c>
    </row>
    <row r="229" spans="2:11">
      <c r="B229" t="s">
        <v>3097</v>
      </c>
      <c r="C229" t="s">
        <v>3098</v>
      </c>
      <c r="D229" t="s">
        <v>2711</v>
      </c>
      <c r="E229" t="s">
        <v>106</v>
      </c>
      <c r="F229" s="86">
        <v>45182</v>
      </c>
      <c r="G229" s="77">
        <v>301964.5748</v>
      </c>
      <c r="H229" s="77">
        <v>-0.863815</v>
      </c>
      <c r="I229" s="77">
        <v>-2.6084154709999998</v>
      </c>
      <c r="J229" s="78">
        <f t="shared" si="3"/>
        <v>6.8419188892105743E-4</v>
      </c>
      <c r="K229" s="78">
        <f>I229/'סכום נכסי הקרן'!$C$42</f>
        <v>-5.4690178671342346E-6</v>
      </c>
    </row>
    <row r="230" spans="2:11">
      <c r="B230" t="s">
        <v>3099</v>
      </c>
      <c r="C230" t="s">
        <v>3100</v>
      </c>
      <c r="D230" t="s">
        <v>2711</v>
      </c>
      <c r="E230" t="s">
        <v>106</v>
      </c>
      <c r="F230" s="86">
        <v>45173</v>
      </c>
      <c r="G230" s="77">
        <v>717355.34094000002</v>
      </c>
      <c r="H230" s="77">
        <v>-0.90468800000000005</v>
      </c>
      <c r="I230" s="77">
        <v>-6.4898300209999986</v>
      </c>
      <c r="J230" s="78">
        <f t="shared" si="3"/>
        <v>1.7022936377318301E-3</v>
      </c>
      <c r="K230" s="78">
        <f>I230/'סכום נכסי הקרן'!$C$42</f>
        <v>-1.3607110038304607E-5</v>
      </c>
    </row>
    <row r="231" spans="2:11">
      <c r="B231" t="s">
        <v>3101</v>
      </c>
      <c r="C231" t="s">
        <v>3102</v>
      </c>
      <c r="D231" t="s">
        <v>2711</v>
      </c>
      <c r="E231" t="s">
        <v>106</v>
      </c>
      <c r="F231" s="86">
        <v>45173</v>
      </c>
      <c r="G231" s="77">
        <v>641844.25242000003</v>
      </c>
      <c r="H231" s="77">
        <v>-0.90468800000000005</v>
      </c>
      <c r="I231" s="77">
        <v>-5.8066900189999986</v>
      </c>
      <c r="J231" s="78">
        <f t="shared" si="3"/>
        <v>1.52310483381528E-3</v>
      </c>
      <c r="K231" s="78">
        <f>I231/'סכום נכסי הקרן'!$C$42</f>
        <v>-1.2174782666292898E-5</v>
      </c>
    </row>
    <row r="232" spans="2:11">
      <c r="B232" t="s">
        <v>3103</v>
      </c>
      <c r="C232" t="s">
        <v>3104</v>
      </c>
      <c r="D232" t="s">
        <v>2711</v>
      </c>
      <c r="E232" t="s">
        <v>106</v>
      </c>
      <c r="F232" s="86">
        <v>45173</v>
      </c>
      <c r="G232" s="77">
        <v>254545.45199999999</v>
      </c>
      <c r="H232" s="77">
        <v>-0.86472599999999999</v>
      </c>
      <c r="I232" s="77">
        <v>-2.2011208900000003</v>
      </c>
      <c r="J232" s="78">
        <f t="shared" si="3"/>
        <v>5.7735781596761565E-4</v>
      </c>
      <c r="K232" s="78">
        <f>I232/'סכום נכסי הקרן'!$C$42</f>
        <v>-4.6150506347508205E-6</v>
      </c>
    </row>
    <row r="233" spans="2:11">
      <c r="B233" t="s">
        <v>3103</v>
      </c>
      <c r="C233" t="s">
        <v>3105</v>
      </c>
      <c r="D233" t="s">
        <v>2711</v>
      </c>
      <c r="E233" t="s">
        <v>106</v>
      </c>
      <c r="F233" s="86">
        <v>45173</v>
      </c>
      <c r="G233" s="77">
        <v>226623.01725</v>
      </c>
      <c r="H233" s="77">
        <v>-0.86472599999999999</v>
      </c>
      <c r="I233" s="77">
        <v>-1.959668317</v>
      </c>
      <c r="J233" s="78">
        <f t="shared" si="3"/>
        <v>5.140243885123696E-4</v>
      </c>
      <c r="K233" s="78">
        <f>I233/'סכום נכסי הקרן'!$C$42</f>
        <v>-4.1088013617788711E-6</v>
      </c>
    </row>
    <row r="234" spans="2:11">
      <c r="B234" t="s">
        <v>3106</v>
      </c>
      <c r="C234" t="s">
        <v>3107</v>
      </c>
      <c r="D234" t="s">
        <v>2711</v>
      </c>
      <c r="E234" t="s">
        <v>106</v>
      </c>
      <c r="F234" s="86">
        <v>45195</v>
      </c>
      <c r="G234" s="77">
        <v>624051.07960199995</v>
      </c>
      <c r="H234" s="77">
        <v>-0.72391000000000005</v>
      </c>
      <c r="I234" s="77">
        <v>-4.5175663909999999</v>
      </c>
      <c r="J234" s="78">
        <f t="shared" si="3"/>
        <v>1.1849654768377866E-3</v>
      </c>
      <c r="K234" s="78">
        <f>I234/'סכום נכסי הקרן'!$C$42</f>
        <v>-9.4719003099886628E-6</v>
      </c>
    </row>
    <row r="235" spans="2:11">
      <c r="B235" t="s">
        <v>3108</v>
      </c>
      <c r="C235" t="s">
        <v>3109</v>
      </c>
      <c r="D235" t="s">
        <v>2711</v>
      </c>
      <c r="E235" t="s">
        <v>106</v>
      </c>
      <c r="F235" s="86">
        <v>45173</v>
      </c>
      <c r="G235" s="77">
        <v>377754.89079999999</v>
      </c>
      <c r="H235" s="77">
        <v>-0.85141199999999995</v>
      </c>
      <c r="I235" s="77">
        <v>-3.2162518110000002</v>
      </c>
      <c r="J235" s="78">
        <f t="shared" si="3"/>
        <v>8.4362841206820228E-4</v>
      </c>
      <c r="K235" s="78">
        <f>I235/'סכום נכסי הקרן'!$C$42</f>
        <v>-6.7434574035931412E-6</v>
      </c>
    </row>
    <row r="236" spans="2:11">
      <c r="B236" t="s">
        <v>3110</v>
      </c>
      <c r="C236" t="s">
        <v>3111</v>
      </c>
      <c r="D236" t="s">
        <v>2711</v>
      </c>
      <c r="E236" t="s">
        <v>106</v>
      </c>
      <c r="F236" s="86">
        <v>45195</v>
      </c>
      <c r="G236" s="77">
        <v>415705.89429600001</v>
      </c>
      <c r="H236" s="77">
        <v>-0.68138299999999996</v>
      </c>
      <c r="I236" s="77">
        <v>-2.832550372</v>
      </c>
      <c r="J236" s="78">
        <f t="shared" si="3"/>
        <v>7.4298286106229123E-4</v>
      </c>
      <c r="K236" s="78">
        <f>I236/'סכום נכסי הקרן'!$C$42</f>
        <v>-5.9389574882742E-6</v>
      </c>
    </row>
    <row r="237" spans="2:11">
      <c r="B237" t="s">
        <v>3110</v>
      </c>
      <c r="C237" t="s">
        <v>3112</v>
      </c>
      <c r="D237" t="s">
        <v>2711</v>
      </c>
      <c r="E237" t="s">
        <v>106</v>
      </c>
      <c r="F237" s="86">
        <v>45195</v>
      </c>
      <c r="G237" s="77">
        <v>127343.29305599998</v>
      </c>
      <c r="H237" s="77">
        <v>-0.68138299999999996</v>
      </c>
      <c r="I237" s="77">
        <v>-0.86769588099999995</v>
      </c>
      <c r="J237" s="78">
        <f t="shared" si="3"/>
        <v>2.2759813014098284E-4</v>
      </c>
      <c r="K237" s="78">
        <f>I237/'סכום נכסי הקרן'!$C$42</f>
        <v>-1.8192823686207084E-6</v>
      </c>
    </row>
    <row r="238" spans="2:11">
      <c r="B238" t="s">
        <v>3113</v>
      </c>
      <c r="C238" t="s">
        <v>3114</v>
      </c>
      <c r="D238" t="s">
        <v>2711</v>
      </c>
      <c r="E238" t="s">
        <v>106</v>
      </c>
      <c r="F238" s="86">
        <v>45187</v>
      </c>
      <c r="G238" s="77">
        <v>151181.73560000001</v>
      </c>
      <c r="H238" s="77">
        <v>-0.70767500000000005</v>
      </c>
      <c r="I238" s="77">
        <v>-1.069876045</v>
      </c>
      <c r="J238" s="78">
        <f t="shared" si="3"/>
        <v>2.8063033679957047E-4</v>
      </c>
      <c r="K238" s="78">
        <f>I238/'סכום נכסי הקרן'!$C$42</f>
        <v>-2.243189887031578E-6</v>
      </c>
    </row>
    <row r="239" spans="2:11">
      <c r="B239" t="s">
        <v>3115</v>
      </c>
      <c r="C239" t="s">
        <v>3116</v>
      </c>
      <c r="D239" t="s">
        <v>2711</v>
      </c>
      <c r="E239" t="s">
        <v>106</v>
      </c>
      <c r="F239" s="86">
        <v>45195</v>
      </c>
      <c r="G239" s="77">
        <v>793704.11190000002</v>
      </c>
      <c r="H239" s="77">
        <v>-0.67075700000000005</v>
      </c>
      <c r="I239" s="77">
        <v>-5.3238279210000004</v>
      </c>
      <c r="J239" s="78">
        <f t="shared" si="3"/>
        <v>1.396449270469634E-3</v>
      </c>
      <c r="K239" s="78">
        <f>I239/'סכום נכסי הקרן'!$C$42</f>
        <v>-1.1162374378317399E-5</v>
      </c>
    </row>
    <row r="240" spans="2:11">
      <c r="B240" t="s">
        <v>3117</v>
      </c>
      <c r="C240" t="s">
        <v>3118</v>
      </c>
      <c r="D240" t="s">
        <v>2711</v>
      </c>
      <c r="E240" t="s">
        <v>106</v>
      </c>
      <c r="F240" s="86">
        <v>45175</v>
      </c>
      <c r="G240" s="77">
        <v>302363.47120000003</v>
      </c>
      <c r="H240" s="77">
        <v>-0.76390400000000003</v>
      </c>
      <c r="I240" s="77">
        <v>-2.3097657260000002</v>
      </c>
      <c r="J240" s="78">
        <f t="shared" si="3"/>
        <v>6.0585554433596506E-4</v>
      </c>
      <c r="K240" s="78">
        <f>I240/'סכום נכסי הקרן'!$C$42</f>
        <v>-4.8428443109737555E-6</v>
      </c>
    </row>
    <row r="241" spans="2:11">
      <c r="B241" t="s">
        <v>3119</v>
      </c>
      <c r="C241" t="s">
        <v>3120</v>
      </c>
      <c r="D241" t="s">
        <v>2711</v>
      </c>
      <c r="E241" t="s">
        <v>106</v>
      </c>
      <c r="F241" s="86">
        <v>45173</v>
      </c>
      <c r="G241" s="77">
        <v>90713.828116999997</v>
      </c>
      <c r="H241" s="77">
        <v>-0.91206900000000002</v>
      </c>
      <c r="I241" s="77">
        <v>-0.82737256400000003</v>
      </c>
      <c r="J241" s="78">
        <f t="shared" si="3"/>
        <v>2.1702125435853103E-4</v>
      </c>
      <c r="K241" s="78">
        <f>I241/'סכום נכסי הקרן'!$C$42</f>
        <v>-1.7347371941318558E-6</v>
      </c>
    </row>
    <row r="242" spans="2:11">
      <c r="B242" t="s">
        <v>3121</v>
      </c>
      <c r="C242" t="s">
        <v>3122</v>
      </c>
      <c r="D242" t="s">
        <v>2711</v>
      </c>
      <c r="E242" t="s">
        <v>106</v>
      </c>
      <c r="F242" s="86">
        <v>45175</v>
      </c>
      <c r="G242" s="77">
        <v>264658.78623099998</v>
      </c>
      <c r="H242" s="77">
        <v>-0.72935300000000003</v>
      </c>
      <c r="I242" s="77">
        <v>-1.9302960789999999</v>
      </c>
      <c r="J242" s="78">
        <f t="shared" si="3"/>
        <v>5.0631999968992695E-4</v>
      </c>
      <c r="K242" s="78">
        <f>I242/'סכום נכסי הקרן'!$C$42</f>
        <v>-4.0472171179321133E-6</v>
      </c>
    </row>
    <row r="243" spans="2:11">
      <c r="B243" t="s">
        <v>3123</v>
      </c>
      <c r="C243" t="s">
        <v>3124</v>
      </c>
      <c r="D243" t="s">
        <v>2711</v>
      </c>
      <c r="E243" t="s">
        <v>106</v>
      </c>
      <c r="F243" s="86">
        <v>45175</v>
      </c>
      <c r="G243" s="77">
        <v>831938.33184</v>
      </c>
      <c r="H243" s="77">
        <v>-0.710758</v>
      </c>
      <c r="I243" s="77">
        <v>-5.913069704999999</v>
      </c>
      <c r="J243" s="78">
        <f t="shared" si="3"/>
        <v>1.5510084094213798E-3</v>
      </c>
      <c r="K243" s="78">
        <f>I243/'סכום נכסי הקרן'!$C$42</f>
        <v>-1.2397827043196201E-5</v>
      </c>
    </row>
    <row r="244" spans="2:11">
      <c r="B244" t="s">
        <v>3125</v>
      </c>
      <c r="C244" t="s">
        <v>3126</v>
      </c>
      <c r="D244" t="s">
        <v>2711</v>
      </c>
      <c r="E244" t="s">
        <v>106</v>
      </c>
      <c r="F244" s="86">
        <v>45187</v>
      </c>
      <c r="G244" s="77">
        <v>227275.80225000001</v>
      </c>
      <c r="H244" s="77">
        <v>-0.641289</v>
      </c>
      <c r="I244" s="77">
        <v>-1.4574955990000003</v>
      </c>
      <c r="J244" s="78">
        <f t="shared" si="3"/>
        <v>3.8230361614579548E-4</v>
      </c>
      <c r="K244" s="78">
        <f>I244/'סכום נכסי הקרן'!$C$42</f>
        <v>-3.0559048436960122E-6</v>
      </c>
    </row>
    <row r="245" spans="2:11">
      <c r="B245" t="s">
        <v>3125</v>
      </c>
      <c r="C245" t="s">
        <v>3127</v>
      </c>
      <c r="D245" t="s">
        <v>2711</v>
      </c>
      <c r="E245" t="s">
        <v>106</v>
      </c>
      <c r="F245" s="86">
        <v>45187</v>
      </c>
      <c r="G245" s="77">
        <v>378203.64925000002</v>
      </c>
      <c r="H245" s="77">
        <v>-0.641289</v>
      </c>
      <c r="I245" s="77">
        <v>-2.4253798639999999</v>
      </c>
      <c r="J245" s="78">
        <f t="shared" si="3"/>
        <v>6.3618133267131561E-4</v>
      </c>
      <c r="K245" s="78">
        <f>I245/'סכום נכסי הקרן'!$C$42</f>
        <v>-5.0852503975213545E-6</v>
      </c>
    </row>
    <row r="246" spans="2:11">
      <c r="B246" t="s">
        <v>3128</v>
      </c>
      <c r="C246" t="s">
        <v>3129</v>
      </c>
      <c r="D246" t="s">
        <v>2711</v>
      </c>
      <c r="E246" t="s">
        <v>106</v>
      </c>
      <c r="F246" s="86">
        <v>45175</v>
      </c>
      <c r="G246" s="77">
        <v>945633.77824999997</v>
      </c>
      <c r="H246" s="77">
        <v>-0.68420599999999998</v>
      </c>
      <c r="I246" s="77">
        <v>-6.4700871420000006</v>
      </c>
      <c r="J246" s="78">
        <f t="shared" si="3"/>
        <v>1.6971150464276735E-3</v>
      </c>
      <c r="K246" s="78">
        <f>I246/'סכום נכסי הקרן'!$C$42</f>
        <v>-1.3565715498515949E-5</v>
      </c>
    </row>
    <row r="247" spans="2:11">
      <c r="B247" t="s">
        <v>3130</v>
      </c>
      <c r="C247" t="s">
        <v>3131</v>
      </c>
      <c r="D247" t="s">
        <v>2711</v>
      </c>
      <c r="E247" t="s">
        <v>106</v>
      </c>
      <c r="F247" s="86">
        <v>45187</v>
      </c>
      <c r="G247" s="77">
        <v>529638.68406400003</v>
      </c>
      <c r="H247" s="77">
        <v>-0.61210699999999996</v>
      </c>
      <c r="I247" s="77">
        <v>-3.2419566949999994</v>
      </c>
      <c r="J247" s="78">
        <f t="shared" si="3"/>
        <v>8.5037084759428581E-4</v>
      </c>
      <c r="K247" s="78">
        <f>I247/'סכום נכסי הקרן'!$C$42</f>
        <v>-6.7973523721790754E-6</v>
      </c>
    </row>
    <row r="248" spans="2:11">
      <c r="B248" t="s">
        <v>3132</v>
      </c>
      <c r="C248" t="s">
        <v>3133</v>
      </c>
      <c r="D248" t="s">
        <v>2711</v>
      </c>
      <c r="E248" t="s">
        <v>106</v>
      </c>
      <c r="F248" s="86">
        <v>45175</v>
      </c>
      <c r="G248" s="77">
        <v>479652.03311199998</v>
      </c>
      <c r="H248" s="77">
        <v>-0.64971000000000001</v>
      </c>
      <c r="I248" s="77">
        <v>-3.116347663</v>
      </c>
      <c r="J248" s="78">
        <f t="shared" si="3"/>
        <v>8.1742338127800999E-4</v>
      </c>
      <c r="K248" s="78">
        <f>I248/'סכום נכסי הקרן'!$C$42</f>
        <v>-6.5339901709044179E-6</v>
      </c>
    </row>
    <row r="249" spans="2:11">
      <c r="B249" t="s">
        <v>3134</v>
      </c>
      <c r="C249" t="s">
        <v>3135</v>
      </c>
      <c r="D249" t="s">
        <v>2711</v>
      </c>
      <c r="E249" t="s">
        <v>106</v>
      </c>
      <c r="F249" s="86">
        <v>45180</v>
      </c>
      <c r="G249" s="77">
        <v>950669.84530000004</v>
      </c>
      <c r="H249" s="77">
        <v>-0.13165099999999999</v>
      </c>
      <c r="I249" s="77">
        <v>-1.251562386</v>
      </c>
      <c r="J249" s="78">
        <f t="shared" si="3"/>
        <v>3.2828697824415171E-4</v>
      </c>
      <c r="K249" s="78">
        <f>I249/'סכום נכסי הקרן'!$C$42</f>
        <v>-2.624128374857026E-6</v>
      </c>
    </row>
    <row r="250" spans="2:11">
      <c r="B250" t="s">
        <v>3136</v>
      </c>
      <c r="C250" t="s">
        <v>3137</v>
      </c>
      <c r="D250" t="s">
        <v>2711</v>
      </c>
      <c r="E250" t="s">
        <v>106</v>
      </c>
      <c r="F250" s="86">
        <v>45180</v>
      </c>
      <c r="G250" s="77">
        <v>361559.38413000002</v>
      </c>
      <c r="H250" s="77">
        <v>-0.12377299999999999</v>
      </c>
      <c r="I250" s="77">
        <v>-0.44751447500000002</v>
      </c>
      <c r="J250" s="78">
        <f t="shared" si="3"/>
        <v>1.1738382070413865E-4</v>
      </c>
      <c r="K250" s="78">
        <f>I250/'סכום נכסי הקרן'!$C$42</f>
        <v>-9.3829556172579423E-7</v>
      </c>
    </row>
    <row r="251" spans="2:11">
      <c r="B251" t="s">
        <v>3138</v>
      </c>
      <c r="C251" t="s">
        <v>3139</v>
      </c>
      <c r="D251" t="s">
        <v>2711</v>
      </c>
      <c r="E251" t="s">
        <v>106</v>
      </c>
      <c r="F251" s="86">
        <v>45197</v>
      </c>
      <c r="G251" s="77">
        <v>304597.29103999998</v>
      </c>
      <c r="H251" s="77">
        <v>-2.4933E-2</v>
      </c>
      <c r="I251" s="77">
        <v>-7.5945886000000004E-2</v>
      </c>
      <c r="J251" s="78">
        <f t="shared" si="3"/>
        <v>1.9920737235239046E-5</v>
      </c>
      <c r="K251" s="78">
        <f>I251/'סכום נכסי הקרן'!$C$42</f>
        <v>-1.5923437507833267E-7</v>
      </c>
    </row>
    <row r="252" spans="2:11">
      <c r="B252" t="s">
        <v>3140</v>
      </c>
      <c r="C252" t="s">
        <v>3141</v>
      </c>
      <c r="D252" t="s">
        <v>2711</v>
      </c>
      <c r="E252" t="s">
        <v>106</v>
      </c>
      <c r="F252" s="86">
        <v>45090</v>
      </c>
      <c r="G252" s="77">
        <v>230302.83653999999</v>
      </c>
      <c r="H252" s="77">
        <v>7.8681419999999997</v>
      </c>
      <c r="I252" s="77">
        <v>18.120555071999998</v>
      </c>
      <c r="J252" s="78">
        <f t="shared" si="3"/>
        <v>-4.7530529322679848E-3</v>
      </c>
      <c r="K252" s="78">
        <f>I252/'סכום נכסי הקרן'!$C$42</f>
        <v>3.7993042348106006E-5</v>
      </c>
    </row>
    <row r="253" spans="2:11">
      <c r="B253" t="s">
        <v>3142</v>
      </c>
      <c r="C253" t="s">
        <v>3143</v>
      </c>
      <c r="D253" t="s">
        <v>2711</v>
      </c>
      <c r="E253" t="s">
        <v>106</v>
      </c>
      <c r="F253" s="86">
        <v>45090</v>
      </c>
      <c r="G253" s="77">
        <v>230302.83653999999</v>
      </c>
      <c r="H253" s="77">
        <v>7.7434349999999998</v>
      </c>
      <c r="I253" s="77">
        <v>17.833349664</v>
      </c>
      <c r="J253" s="78">
        <f t="shared" si="3"/>
        <v>-4.6777184570693207E-3</v>
      </c>
      <c r="K253" s="78">
        <f>I253/'סכום נכסי הקרן'!$C$42</f>
        <v>3.73908639277766E-5</v>
      </c>
    </row>
    <row r="254" spans="2:11">
      <c r="B254" t="s">
        <v>3144</v>
      </c>
      <c r="C254" t="s">
        <v>3145</v>
      </c>
      <c r="D254" t="s">
        <v>2711</v>
      </c>
      <c r="E254" t="s">
        <v>106</v>
      </c>
      <c r="F254" s="86">
        <v>45126</v>
      </c>
      <c r="G254" s="77">
        <v>729292.31571</v>
      </c>
      <c r="H254" s="77">
        <v>7.376773</v>
      </c>
      <c r="I254" s="77">
        <v>53.798240006</v>
      </c>
      <c r="J254" s="78">
        <f t="shared" si="3"/>
        <v>-1.4111371389858445E-2</v>
      </c>
      <c r="K254" s="78">
        <f>I254/'סכום נכסי הקרן'!$C$42</f>
        <v>1.1279780352644205E-4</v>
      </c>
    </row>
    <row r="255" spans="2:11">
      <c r="B255" t="s">
        <v>3146</v>
      </c>
      <c r="C255" t="s">
        <v>3147</v>
      </c>
      <c r="D255" t="s">
        <v>2711</v>
      </c>
      <c r="E255" t="s">
        <v>106</v>
      </c>
      <c r="F255" s="86">
        <v>45089</v>
      </c>
      <c r="G255" s="77">
        <v>383838.06089999998</v>
      </c>
      <c r="H255" s="77">
        <v>7.2556719999999997</v>
      </c>
      <c r="I255" s="77">
        <v>27.850029186</v>
      </c>
      <c r="J255" s="78">
        <f t="shared" si="3"/>
        <v>-7.3051108180901912E-3</v>
      </c>
      <c r="K255" s="78">
        <f>I255/'סכום נכסי הקרן'!$C$42</f>
        <v>5.8392655967513969E-5</v>
      </c>
    </row>
    <row r="256" spans="2:11">
      <c r="B256" t="s">
        <v>3148</v>
      </c>
      <c r="C256" t="s">
        <v>3149</v>
      </c>
      <c r="D256" t="s">
        <v>2711</v>
      </c>
      <c r="E256" t="s">
        <v>106</v>
      </c>
      <c r="F256" s="86">
        <v>45089</v>
      </c>
      <c r="G256" s="77">
        <v>614140.89743999997</v>
      </c>
      <c r="H256" s="77">
        <v>7.2692439999999996</v>
      </c>
      <c r="I256" s="77">
        <v>44.64340009</v>
      </c>
      <c r="J256" s="78">
        <f t="shared" si="3"/>
        <v>-1.1710041047918477E-2</v>
      </c>
      <c r="K256" s="78">
        <f>I256/'סכום נכסי הקרן'!$C$42</f>
        <v>9.3603015108720039E-5</v>
      </c>
    </row>
    <row r="257" spans="2:11">
      <c r="B257" t="s">
        <v>3150</v>
      </c>
      <c r="C257" t="s">
        <v>3151</v>
      </c>
      <c r="D257" t="s">
        <v>2711</v>
      </c>
      <c r="E257" t="s">
        <v>106</v>
      </c>
      <c r="F257" s="86">
        <v>45089</v>
      </c>
      <c r="G257" s="77">
        <v>307070.44871999999</v>
      </c>
      <c r="H257" s="77">
        <v>7.2692439999999996</v>
      </c>
      <c r="I257" s="77">
        <v>22.321700045</v>
      </c>
      <c r="J257" s="78">
        <f t="shared" si="3"/>
        <v>-5.8550205239592387E-3</v>
      </c>
      <c r="K257" s="78">
        <f>I257/'סכום נכסי הקרן'!$C$42</f>
        <v>4.6801507554360019E-5</v>
      </c>
    </row>
    <row r="258" spans="2:11">
      <c r="B258" t="s">
        <v>3152</v>
      </c>
      <c r="C258" t="s">
        <v>3153</v>
      </c>
      <c r="D258" t="s">
        <v>2711</v>
      </c>
      <c r="E258" t="s">
        <v>106</v>
      </c>
      <c r="F258" s="86">
        <v>45126</v>
      </c>
      <c r="G258" s="77">
        <v>328432.63735799998</v>
      </c>
      <c r="H258" s="77">
        <v>7.1263500000000004</v>
      </c>
      <c r="I258" s="77">
        <v>23.405258270999997</v>
      </c>
      <c r="J258" s="78">
        <f t="shared" si="3"/>
        <v>-6.139239720496464E-3</v>
      </c>
      <c r="K258" s="78">
        <f>I258/'סכום נכסי הקרן'!$C$42</f>
        <v>4.9073384624542552E-5</v>
      </c>
    </row>
    <row r="259" spans="2:11">
      <c r="B259" t="s">
        <v>3154</v>
      </c>
      <c r="C259" t="s">
        <v>3155</v>
      </c>
      <c r="D259" t="s">
        <v>2711</v>
      </c>
      <c r="E259" t="s">
        <v>106</v>
      </c>
      <c r="F259" s="86">
        <v>45089</v>
      </c>
      <c r="G259" s="77">
        <v>383838.06089999998</v>
      </c>
      <c r="H259" s="77">
        <v>7.2019219999999997</v>
      </c>
      <c r="I259" s="77">
        <v>27.643716677</v>
      </c>
      <c r="J259" s="78">
        <f t="shared" si="3"/>
        <v>-7.2509946901918093E-3</v>
      </c>
      <c r="K259" s="78">
        <f>I259/'סכום נכסי הקרן'!$C$42</f>
        <v>5.7960084235564488E-5</v>
      </c>
    </row>
    <row r="260" spans="2:11">
      <c r="B260" t="s">
        <v>3156</v>
      </c>
      <c r="C260" t="s">
        <v>3157</v>
      </c>
      <c r="D260" t="s">
        <v>2711</v>
      </c>
      <c r="E260" t="s">
        <v>106</v>
      </c>
      <c r="F260" s="86">
        <v>45089</v>
      </c>
      <c r="G260" s="77">
        <v>82379.18475</v>
      </c>
      <c r="H260" s="77">
        <v>7.0829940000000002</v>
      </c>
      <c r="I260" s="77">
        <v>5.8349125830000004</v>
      </c>
      <c r="J260" s="78">
        <f t="shared" si="3"/>
        <v>-1.530507661159328E-3</v>
      </c>
      <c r="K260" s="78">
        <f>I260/'סכום נכסי הקרן'!$C$42</f>
        <v>1.2233956409313665E-5</v>
      </c>
    </row>
    <row r="261" spans="2:11">
      <c r="B261" t="s">
        <v>3158</v>
      </c>
      <c r="C261" t="s">
        <v>3159</v>
      </c>
      <c r="D261" t="s">
        <v>2711</v>
      </c>
      <c r="E261" t="s">
        <v>106</v>
      </c>
      <c r="F261" s="86">
        <v>45126</v>
      </c>
      <c r="G261" s="77">
        <v>383838.06089999998</v>
      </c>
      <c r="H261" s="77">
        <v>7.0523720000000001</v>
      </c>
      <c r="I261" s="77">
        <v>27.069688103999997</v>
      </c>
      <c r="J261" s="78">
        <f t="shared" si="3"/>
        <v>-7.1004260027944131E-3</v>
      </c>
      <c r="K261" s="78">
        <f>I261/'סכום נכסי הקרן'!$C$42</f>
        <v>5.6756528836938125E-5</v>
      </c>
    </row>
    <row r="262" spans="2:11">
      <c r="B262" t="s">
        <v>3160</v>
      </c>
      <c r="C262" t="s">
        <v>3161</v>
      </c>
      <c r="D262" t="s">
        <v>2711</v>
      </c>
      <c r="E262" t="s">
        <v>106</v>
      </c>
      <c r="F262" s="86">
        <v>45126</v>
      </c>
      <c r="G262" s="77">
        <v>522019.76282399998</v>
      </c>
      <c r="H262" s="77">
        <v>7.0393819999999998</v>
      </c>
      <c r="I262" s="77">
        <v>36.746963432999998</v>
      </c>
      <c r="J262" s="78">
        <f t="shared" si="3"/>
        <v>-9.6387920570408601E-3</v>
      </c>
      <c r="K262" s="78">
        <f>I262/'סכום נכסי הקרן'!$C$42</f>
        <v>7.7046698201402205E-5</v>
      </c>
    </row>
    <row r="263" spans="2:11">
      <c r="B263" t="s">
        <v>3162</v>
      </c>
      <c r="C263" t="s">
        <v>3163</v>
      </c>
      <c r="D263" t="s">
        <v>2711</v>
      </c>
      <c r="E263" t="s">
        <v>106</v>
      </c>
      <c r="F263" s="86">
        <v>45126</v>
      </c>
      <c r="G263" s="77">
        <v>644847.94231199997</v>
      </c>
      <c r="H263" s="77">
        <v>7.0393819999999998</v>
      </c>
      <c r="I263" s="77">
        <v>45.39330777</v>
      </c>
      <c r="J263" s="78">
        <f t="shared" si="3"/>
        <v>-1.1906743129239481E-2</v>
      </c>
      <c r="K263" s="78">
        <f>I263/'סכום נכסי הקרן'!$C$42</f>
        <v>9.517533307195036E-5</v>
      </c>
    </row>
    <row r="264" spans="2:11">
      <c r="B264" t="s">
        <v>3164</v>
      </c>
      <c r="C264" t="s">
        <v>3165</v>
      </c>
      <c r="D264" t="s">
        <v>2711</v>
      </c>
      <c r="E264" t="s">
        <v>106</v>
      </c>
      <c r="F264" s="86">
        <v>45089</v>
      </c>
      <c r="G264" s="77">
        <v>307070.44871999999</v>
      </c>
      <c r="H264" s="77">
        <v>6.9371809999999998</v>
      </c>
      <c r="I264" s="77">
        <v>21.302033089000002</v>
      </c>
      <c r="J264" s="78">
        <f t="shared" si="3"/>
        <v>-5.5875601180337348E-3</v>
      </c>
      <c r="K264" s="78">
        <f>I264/'סכום נכסי הקרן'!$C$42</f>
        <v>4.4663590162406949E-5</v>
      </c>
    </row>
    <row r="265" spans="2:11">
      <c r="B265" t="s">
        <v>3166</v>
      </c>
      <c r="C265" t="s">
        <v>3167</v>
      </c>
      <c r="D265" t="s">
        <v>2711</v>
      </c>
      <c r="E265" t="s">
        <v>106</v>
      </c>
      <c r="F265" s="86">
        <v>45127</v>
      </c>
      <c r="G265" s="77">
        <v>690908.50962000003</v>
      </c>
      <c r="H265" s="77">
        <v>6.8930420000000003</v>
      </c>
      <c r="I265" s="77">
        <v>47.624616158999999</v>
      </c>
      <c r="J265" s="78">
        <f t="shared" si="3"/>
        <v>-1.2492019178399715E-2</v>
      </c>
      <c r="K265" s="78">
        <f>I265/'סכום נכסי הקרן'!$C$42</f>
        <v>9.9853677293643378E-5</v>
      </c>
    </row>
    <row r="266" spans="2:11">
      <c r="B266" t="s">
        <v>3168</v>
      </c>
      <c r="C266" t="s">
        <v>3169</v>
      </c>
      <c r="D266" t="s">
        <v>2711</v>
      </c>
      <c r="E266" t="s">
        <v>106</v>
      </c>
      <c r="F266" s="86">
        <v>45089</v>
      </c>
      <c r="G266" s="77">
        <v>307070.44871999999</v>
      </c>
      <c r="H266" s="77">
        <v>6.9192859999999996</v>
      </c>
      <c r="I266" s="77">
        <v>21.247083753999998</v>
      </c>
      <c r="J266" s="78">
        <f t="shared" si="3"/>
        <v>-5.5731468124362964E-3</v>
      </c>
      <c r="K266" s="78">
        <f>I266/'סכום נכסי הקרן'!$C$42</f>
        <v>4.4548378878681908E-5</v>
      </c>
    </row>
    <row r="267" spans="2:11">
      <c r="B267" t="s">
        <v>3170</v>
      </c>
      <c r="C267" t="s">
        <v>3171</v>
      </c>
      <c r="D267" t="s">
        <v>2711</v>
      </c>
      <c r="E267" t="s">
        <v>106</v>
      </c>
      <c r="F267" s="86">
        <v>45127</v>
      </c>
      <c r="G267" s="77">
        <v>537373.28526000003</v>
      </c>
      <c r="H267" s="77">
        <v>6.8399419999999997</v>
      </c>
      <c r="I267" s="77">
        <v>36.756020954</v>
      </c>
      <c r="J267" s="78">
        <f t="shared" si="3"/>
        <v>-9.6411678604628355E-3</v>
      </c>
      <c r="K267" s="78">
        <f>I267/'סכום נכסי הקרן'!$C$42</f>
        <v>7.7065688942996736E-5</v>
      </c>
    </row>
    <row r="268" spans="2:11">
      <c r="B268" t="s">
        <v>3172</v>
      </c>
      <c r="C268" t="s">
        <v>3173</v>
      </c>
      <c r="D268" t="s">
        <v>2711</v>
      </c>
      <c r="E268" t="s">
        <v>106</v>
      </c>
      <c r="F268" s="86">
        <v>45098</v>
      </c>
      <c r="G268" s="77">
        <v>1021009.241994</v>
      </c>
      <c r="H268" s="77">
        <v>6.6847599999999998</v>
      </c>
      <c r="I268" s="77">
        <v>68.252014116000012</v>
      </c>
      <c r="J268" s="78">
        <f t="shared" ref="J268:J331" si="4">I268/$I$11</f>
        <v>-1.7902621334625848E-2</v>
      </c>
      <c r="K268" s="78">
        <f>I268/'סכום נכסי הקרן'!$C$42</f>
        <v>1.4310277209220789E-4</v>
      </c>
    </row>
    <row r="269" spans="2:11">
      <c r="B269" t="s">
        <v>3174</v>
      </c>
      <c r="C269" t="s">
        <v>3175</v>
      </c>
      <c r="D269" t="s">
        <v>2711</v>
      </c>
      <c r="E269" t="s">
        <v>106</v>
      </c>
      <c r="F269" s="86">
        <v>45098</v>
      </c>
      <c r="G269" s="77">
        <v>383838.06089999998</v>
      </c>
      <c r="H269" s="77">
        <v>6.7402119999999996</v>
      </c>
      <c r="I269" s="77">
        <v>25.871500848</v>
      </c>
      <c r="J269" s="78">
        <f t="shared" si="4"/>
        <v>-6.7861394134538389E-3</v>
      </c>
      <c r="K269" s="78">
        <f>I269/'סכום נכסי הקרן'!$C$42</f>
        <v>5.4244311138457634E-5</v>
      </c>
    </row>
    <row r="270" spans="2:11">
      <c r="B270" t="s">
        <v>3176</v>
      </c>
      <c r="C270" t="s">
        <v>3177</v>
      </c>
      <c r="D270" t="s">
        <v>2711</v>
      </c>
      <c r="E270" t="s">
        <v>106</v>
      </c>
      <c r="F270" s="86">
        <v>45098</v>
      </c>
      <c r="G270" s="77">
        <v>307070.44871999999</v>
      </c>
      <c r="H270" s="77">
        <v>6.7409829999999999</v>
      </c>
      <c r="I270" s="77">
        <v>20.699567411</v>
      </c>
      <c r="J270" s="78">
        <f t="shared" si="4"/>
        <v>-5.4295323288169736E-3</v>
      </c>
      <c r="K270" s="78">
        <f>I270/'סכום נכסי הקרן'!$C$42</f>
        <v>4.3400411196498588E-5</v>
      </c>
    </row>
    <row r="271" spans="2:11">
      <c r="B271" t="s">
        <v>3178</v>
      </c>
      <c r="C271" t="s">
        <v>3179</v>
      </c>
      <c r="D271" t="s">
        <v>2711</v>
      </c>
      <c r="E271" t="s">
        <v>106</v>
      </c>
      <c r="F271" s="86">
        <v>45097</v>
      </c>
      <c r="G271" s="77">
        <v>614140.89743999997</v>
      </c>
      <c r="H271" s="77">
        <v>6.4184150000000004</v>
      </c>
      <c r="I271" s="77">
        <v>39.418112542999999</v>
      </c>
      <c r="J271" s="78">
        <f t="shared" si="4"/>
        <v>-1.0339439087960384E-2</v>
      </c>
      <c r="K271" s="78">
        <f>I271/'סכום נכסי הקרן'!$C$42</f>
        <v>8.2647248562640925E-5</v>
      </c>
    </row>
    <row r="272" spans="2:11">
      <c r="B272" t="s">
        <v>3180</v>
      </c>
      <c r="C272" t="s">
        <v>3181</v>
      </c>
      <c r="D272" t="s">
        <v>2711</v>
      </c>
      <c r="E272" t="s">
        <v>106</v>
      </c>
      <c r="F272" s="86">
        <v>45097</v>
      </c>
      <c r="G272" s="77">
        <v>652524.70353000006</v>
      </c>
      <c r="H272" s="77">
        <v>6.4118779999999997</v>
      </c>
      <c r="I272" s="77">
        <v>41.839090585000001</v>
      </c>
      <c r="J272" s="78">
        <f t="shared" si="4"/>
        <v>-1.0974465815108785E-2</v>
      </c>
      <c r="K272" s="78">
        <f>I272/'סכום נכסי הקרן'!$C$42</f>
        <v>8.7723269739037964E-5</v>
      </c>
    </row>
    <row r="273" spans="2:11">
      <c r="B273" t="s">
        <v>3182</v>
      </c>
      <c r="C273" t="s">
        <v>3183</v>
      </c>
      <c r="D273" t="s">
        <v>2711</v>
      </c>
      <c r="E273" t="s">
        <v>106</v>
      </c>
      <c r="F273" s="86">
        <v>45097</v>
      </c>
      <c r="G273" s="77">
        <v>729292.31571</v>
      </c>
      <c r="H273" s="77">
        <v>6.4118779999999997</v>
      </c>
      <c r="I273" s="77">
        <v>46.761336537000005</v>
      </c>
      <c r="J273" s="78">
        <f t="shared" si="4"/>
        <v>-1.2265579440631716E-2</v>
      </c>
      <c r="K273" s="78">
        <f>I273/'סכום נכסי הקרן'!$C$42</f>
        <v>9.8043654415945583E-5</v>
      </c>
    </row>
    <row r="274" spans="2:11">
      <c r="B274" t="s">
        <v>3184</v>
      </c>
      <c r="C274" t="s">
        <v>3185</v>
      </c>
      <c r="D274" t="s">
        <v>2711</v>
      </c>
      <c r="E274" t="s">
        <v>106</v>
      </c>
      <c r="F274" s="86">
        <v>45098</v>
      </c>
      <c r="G274" s="77">
        <v>323348.33159999998</v>
      </c>
      <c r="H274" s="77">
        <v>6.1826660000000002</v>
      </c>
      <c r="I274" s="77">
        <v>19.991546155000002</v>
      </c>
      <c r="J274" s="78">
        <f t="shared" si="4"/>
        <v>-5.2438171289476889E-3</v>
      </c>
      <c r="K274" s="78">
        <f>I274/'סכום נכסי הקרן'!$C$42</f>
        <v>4.1915915746128363E-5</v>
      </c>
    </row>
    <row r="275" spans="2:11">
      <c r="B275" t="s">
        <v>3186</v>
      </c>
      <c r="C275" t="s">
        <v>3187</v>
      </c>
      <c r="D275" t="s">
        <v>2711</v>
      </c>
      <c r="E275" t="s">
        <v>106</v>
      </c>
      <c r="F275" s="86">
        <v>45043</v>
      </c>
      <c r="G275" s="77">
        <v>461880</v>
      </c>
      <c r="H275" s="77">
        <v>6.0635709999999996</v>
      </c>
      <c r="I275" s="77">
        <v>28.006419999999999</v>
      </c>
      <c r="J275" s="78">
        <f t="shared" si="4"/>
        <v>-7.3461323990577114E-3</v>
      </c>
      <c r="K275" s="78">
        <f>I275/'סכום נכסי הקרן'!$C$42</f>
        <v>5.8720557778222732E-5</v>
      </c>
    </row>
    <row r="276" spans="2:11">
      <c r="B276" t="s">
        <v>3188</v>
      </c>
      <c r="C276" t="s">
        <v>3189</v>
      </c>
      <c r="D276" t="s">
        <v>2711</v>
      </c>
      <c r="E276" t="s">
        <v>106</v>
      </c>
      <c r="F276" s="86">
        <v>45050</v>
      </c>
      <c r="G276" s="77">
        <v>460605.67307999998</v>
      </c>
      <c r="H276" s="77">
        <v>5.9883559999999996</v>
      </c>
      <c r="I276" s="77">
        <v>27.582708724000003</v>
      </c>
      <c r="J276" s="78">
        <f t="shared" si="4"/>
        <v>-7.2349921986154687E-3</v>
      </c>
      <c r="K276" s="78">
        <f>I276/'סכום נכסי הקרן'!$C$42</f>
        <v>5.7832169956300401E-5</v>
      </c>
    </row>
    <row r="277" spans="2:11">
      <c r="B277" t="s">
        <v>3190</v>
      </c>
      <c r="C277" t="s">
        <v>3191</v>
      </c>
      <c r="D277" t="s">
        <v>2711</v>
      </c>
      <c r="E277" t="s">
        <v>106</v>
      </c>
      <c r="F277" s="86">
        <v>45050</v>
      </c>
      <c r="G277" s="77">
        <v>268686.64263000002</v>
      </c>
      <c r="H277" s="77">
        <v>5.932658</v>
      </c>
      <c r="I277" s="77">
        <v>15.940259150999999</v>
      </c>
      <c r="J277" s="78">
        <f t="shared" si="4"/>
        <v>-4.1811575416828457E-3</v>
      </c>
      <c r="K277" s="78">
        <f>I277/'סכום נכסי הקרן'!$C$42</f>
        <v>3.3421655051810948E-5</v>
      </c>
    </row>
    <row r="278" spans="2:11">
      <c r="B278" t="s">
        <v>3192</v>
      </c>
      <c r="C278" t="s">
        <v>3193</v>
      </c>
      <c r="D278" t="s">
        <v>2711</v>
      </c>
      <c r="E278" t="s">
        <v>106</v>
      </c>
      <c r="F278" s="86">
        <v>45105</v>
      </c>
      <c r="G278" s="77">
        <v>350740.30975199997</v>
      </c>
      <c r="H278" s="77">
        <v>5.2849570000000003</v>
      </c>
      <c r="I278" s="77">
        <v>18.536475014000001</v>
      </c>
      <c r="J278" s="78">
        <f t="shared" si="4"/>
        <v>-4.8621494523280436E-3</v>
      </c>
      <c r="K278" s="78">
        <f>I278/'סכום נכסי הקרן'!$C$42</f>
        <v>3.8865094219974177E-5</v>
      </c>
    </row>
    <row r="279" spans="2:11">
      <c r="B279" t="s">
        <v>3194</v>
      </c>
      <c r="C279" t="s">
        <v>3195</v>
      </c>
      <c r="D279" t="s">
        <v>2711</v>
      </c>
      <c r="E279" t="s">
        <v>106</v>
      </c>
      <c r="F279" s="86">
        <v>45131</v>
      </c>
      <c r="G279" s="77">
        <v>391514.82211800001</v>
      </c>
      <c r="H279" s="77">
        <v>4.8554060000000003</v>
      </c>
      <c r="I279" s="77">
        <v>19.009633159</v>
      </c>
      <c r="J279" s="78">
        <f t="shared" si="4"/>
        <v>-4.986259652020205E-3</v>
      </c>
      <c r="K279" s="78">
        <f>I279/'סכום נכסי הקרן'!$C$42</f>
        <v>3.98571564039916E-5</v>
      </c>
    </row>
    <row r="280" spans="2:11">
      <c r="B280" t="s">
        <v>3196</v>
      </c>
      <c r="C280" t="s">
        <v>3197</v>
      </c>
      <c r="D280" t="s">
        <v>2711</v>
      </c>
      <c r="E280" t="s">
        <v>106</v>
      </c>
      <c r="F280" s="86">
        <v>45141</v>
      </c>
      <c r="G280" s="77">
        <v>1000740</v>
      </c>
      <c r="H280" s="77">
        <v>4.2345230000000003</v>
      </c>
      <c r="I280" s="77">
        <v>42.376570000000001</v>
      </c>
      <c r="J280" s="78">
        <f t="shared" si="4"/>
        <v>-1.1115447595156293E-2</v>
      </c>
      <c r="K280" s="78">
        <f>I280/'סכום נכסי הקרן'!$C$42</f>
        <v>8.8850193174561421E-5</v>
      </c>
    </row>
    <row r="281" spans="2:11">
      <c r="B281" t="s">
        <v>3198</v>
      </c>
      <c r="C281" t="s">
        <v>3199</v>
      </c>
      <c r="D281" t="s">
        <v>2711</v>
      </c>
      <c r="E281" t="s">
        <v>106</v>
      </c>
      <c r="F281" s="86">
        <v>45147</v>
      </c>
      <c r="G281" s="77">
        <v>82379.18475</v>
      </c>
      <c r="H281" s="77">
        <v>4.0789819999999999</v>
      </c>
      <c r="I281" s="77">
        <v>3.3602317500000001</v>
      </c>
      <c r="J281" s="78">
        <f t="shared" si="4"/>
        <v>-8.8139459906040813E-4</v>
      </c>
      <c r="K281" s="78">
        <f>I281/'סכום נכסי הקרן'!$C$42</f>
        <v>7.0453375556066612E-6</v>
      </c>
    </row>
    <row r="282" spans="2:11">
      <c r="B282" t="s">
        <v>3200</v>
      </c>
      <c r="C282" t="s">
        <v>3201</v>
      </c>
      <c r="D282" t="s">
        <v>2711</v>
      </c>
      <c r="E282" t="s">
        <v>106</v>
      </c>
      <c r="F282" s="86">
        <v>45147</v>
      </c>
      <c r="G282" s="77">
        <v>411895.92375000002</v>
      </c>
      <c r="H282" s="77">
        <v>4.0780940000000001</v>
      </c>
      <c r="I282" s="77">
        <v>16.797504980000003</v>
      </c>
      <c r="J282" s="78">
        <f t="shared" si="4"/>
        <v>-4.406014605112374E-3</v>
      </c>
      <c r="K282" s="78">
        <f>I282/'סכום נכסי הקרן'!$C$42</f>
        <v>3.5219026984101303E-5</v>
      </c>
    </row>
    <row r="283" spans="2:11">
      <c r="B283" t="s">
        <v>3202</v>
      </c>
      <c r="C283" t="s">
        <v>3203</v>
      </c>
      <c r="D283" t="s">
        <v>2711</v>
      </c>
      <c r="E283" t="s">
        <v>106</v>
      </c>
      <c r="F283" s="86">
        <v>45082</v>
      </c>
      <c r="G283" s="77">
        <v>444847.59765000001</v>
      </c>
      <c r="H283" s="77">
        <v>3.404795</v>
      </c>
      <c r="I283" s="77">
        <v>15.146148343999997</v>
      </c>
      <c r="J283" s="78">
        <f t="shared" si="4"/>
        <v>-3.9728609037068176E-3</v>
      </c>
      <c r="K283" s="78">
        <f>I283/'סכום נכסי הקרן'!$C$42</f>
        <v>3.1756657186151763E-5</v>
      </c>
    </row>
    <row r="284" spans="2:11">
      <c r="B284" t="s">
        <v>3204</v>
      </c>
      <c r="C284" t="s">
        <v>3205</v>
      </c>
      <c r="D284" t="s">
        <v>2711</v>
      </c>
      <c r="E284" t="s">
        <v>106</v>
      </c>
      <c r="F284" s="86">
        <v>45181</v>
      </c>
      <c r="G284" s="77">
        <v>304104.29385000002</v>
      </c>
      <c r="H284" s="77">
        <v>1.4065369999999999</v>
      </c>
      <c r="I284" s="77">
        <v>4.2773386899999997</v>
      </c>
      <c r="J284" s="78">
        <f t="shared" si="4"/>
        <v>-1.1219533354263798E-3</v>
      </c>
      <c r="K284" s="78">
        <f>I284/'סכום נכסי הקרן'!$C$42</f>
        <v>8.9682192041386421E-6</v>
      </c>
    </row>
    <row r="285" spans="2:11">
      <c r="B285" t="s">
        <v>3206</v>
      </c>
      <c r="C285" t="s">
        <v>3207</v>
      </c>
      <c r="D285" t="s">
        <v>2711</v>
      </c>
      <c r="E285" t="s">
        <v>106</v>
      </c>
      <c r="F285" s="86">
        <v>45189</v>
      </c>
      <c r="G285" s="77">
        <v>247137.55424999996</v>
      </c>
      <c r="H285" s="77">
        <v>1.0168250000000001</v>
      </c>
      <c r="I285" s="77">
        <v>2.512956805</v>
      </c>
      <c r="J285" s="78">
        <f t="shared" si="4"/>
        <v>-6.5915291574728408E-4</v>
      </c>
      <c r="K285" s="78">
        <f>I285/'סכום נכסי הקרן'!$C$42</f>
        <v>5.2688713967076305E-6</v>
      </c>
    </row>
    <row r="286" spans="2:11">
      <c r="B286" t="s">
        <v>3208</v>
      </c>
      <c r="C286" t="s">
        <v>3209</v>
      </c>
      <c r="D286" t="s">
        <v>2711</v>
      </c>
      <c r="E286" t="s">
        <v>106</v>
      </c>
      <c r="F286" s="86">
        <v>45169</v>
      </c>
      <c r="G286" s="77">
        <v>205947.96187500001</v>
      </c>
      <c r="H286" s="77">
        <v>1.2998700000000001</v>
      </c>
      <c r="I286" s="77">
        <v>2.6770559700000001</v>
      </c>
      <c r="J286" s="78">
        <f t="shared" si="4"/>
        <v>-7.0219641051258506E-4</v>
      </c>
      <c r="K286" s="78">
        <f>I286/'סכום נכסי הקרן'!$C$42</f>
        <v>5.6129351685049754E-6</v>
      </c>
    </row>
    <row r="287" spans="2:11">
      <c r="B287" t="s">
        <v>3210</v>
      </c>
      <c r="C287" t="s">
        <v>3211</v>
      </c>
      <c r="D287" t="s">
        <v>2711</v>
      </c>
      <c r="E287" t="s">
        <v>106</v>
      </c>
      <c r="F287" s="86">
        <v>45187</v>
      </c>
      <c r="G287" s="77">
        <v>279265.43630300002</v>
      </c>
      <c r="H287" s="77">
        <v>0.50063000000000002</v>
      </c>
      <c r="I287" s="77">
        <v>1.3980854170000001</v>
      </c>
      <c r="J287" s="78">
        <f t="shared" si="4"/>
        <v>-3.667202226658678E-4</v>
      </c>
      <c r="K287" s="78">
        <f>I287/'סכום נכסי הקרן'!$C$42</f>
        <v>2.9313405821893388E-6</v>
      </c>
    </row>
    <row r="288" spans="2:11">
      <c r="B288" t="s">
        <v>3212</v>
      </c>
      <c r="C288" t="s">
        <v>3213</v>
      </c>
      <c r="D288" t="s">
        <v>2711</v>
      </c>
      <c r="E288" t="s">
        <v>106</v>
      </c>
      <c r="F288" s="86">
        <v>45173</v>
      </c>
      <c r="G288" s="77">
        <v>87685.077437999993</v>
      </c>
      <c r="H288" s="77">
        <v>0.93317700000000003</v>
      </c>
      <c r="I288" s="77">
        <v>0.81825736900000001</v>
      </c>
      <c r="J288" s="78">
        <f t="shared" si="4"/>
        <v>-2.1463032294661801E-4</v>
      </c>
      <c r="K288" s="78">
        <f>I288/'סכום נכסי הקרן'!$C$42</f>
        <v>1.7156255284974311E-6</v>
      </c>
    </row>
    <row r="289" spans="2:11">
      <c r="B289" t="s">
        <v>3214</v>
      </c>
      <c r="C289" t="s">
        <v>3215</v>
      </c>
      <c r="D289" t="s">
        <v>2711</v>
      </c>
      <c r="E289" t="s">
        <v>106</v>
      </c>
      <c r="F289" s="86">
        <v>45187</v>
      </c>
      <c r="G289" s="77">
        <v>259589.99181699997</v>
      </c>
      <c r="H289" s="77">
        <v>0.53651700000000002</v>
      </c>
      <c r="I289" s="77">
        <v>1.39274556</v>
      </c>
      <c r="J289" s="78">
        <f t="shared" si="4"/>
        <v>-3.6531956894025647E-4</v>
      </c>
      <c r="K289" s="78">
        <f>I289/'סכום נכסי הקרן'!$C$42</f>
        <v>2.9201445999289871E-6</v>
      </c>
    </row>
    <row r="290" spans="2:11">
      <c r="B290" t="s">
        <v>3216</v>
      </c>
      <c r="C290" t="s">
        <v>3217</v>
      </c>
      <c r="D290" t="s">
        <v>2711</v>
      </c>
      <c r="E290" t="s">
        <v>106</v>
      </c>
      <c r="F290" s="86">
        <v>45196</v>
      </c>
      <c r="G290" s="77">
        <v>2309400</v>
      </c>
      <c r="H290" s="77">
        <v>-2.3726000000000001E-2</v>
      </c>
      <c r="I290" s="77">
        <v>-0.54791999999999996</v>
      </c>
      <c r="J290" s="78">
        <f t="shared" si="4"/>
        <v>1.4372036354848999E-4</v>
      </c>
      <c r="K290" s="78">
        <f>I290/'סכום נכסי הקרן'!$C$42</f>
        <v>-1.1488140225649618E-6</v>
      </c>
    </row>
    <row r="291" spans="2:11">
      <c r="B291" t="s">
        <v>3218</v>
      </c>
      <c r="C291" t="s">
        <v>3219</v>
      </c>
      <c r="D291" t="s">
        <v>2711</v>
      </c>
      <c r="E291" t="s">
        <v>106</v>
      </c>
      <c r="F291" s="86">
        <v>45176</v>
      </c>
      <c r="G291" s="77">
        <v>187896.59451000002</v>
      </c>
      <c r="H291" s="77">
        <v>4.2625999999999997E-2</v>
      </c>
      <c r="I291" s="77">
        <v>8.0092408000000004E-2</v>
      </c>
      <c r="J291" s="78">
        <f t="shared" si="4"/>
        <v>-2.1008377126649858E-5</v>
      </c>
      <c r="K291" s="78">
        <f>I291/'סכום נכסי הקרן'!$C$42</f>
        <v>1.679283132782051E-7</v>
      </c>
    </row>
    <row r="292" spans="2:11" s="95" customFormat="1">
      <c r="B292" s="79" t="s">
        <v>3220</v>
      </c>
      <c r="C292" s="79"/>
      <c r="D292" s="79"/>
      <c r="E292" s="79"/>
      <c r="F292" s="96"/>
      <c r="G292" s="81"/>
      <c r="H292" s="81"/>
      <c r="I292" s="81">
        <f>SUM(I293:I367)</f>
        <v>1071.239122271</v>
      </c>
      <c r="J292" s="80">
        <f t="shared" si="4"/>
        <v>-0.28098787432499905</v>
      </c>
      <c r="K292" s="80">
        <f>I292/'סכום נכסי הקרן'!$C$42</f>
        <v>2.2460478266628464E-3</v>
      </c>
    </row>
    <row r="293" spans="2:11">
      <c r="B293" t="s">
        <v>3221</v>
      </c>
      <c r="C293" t="s">
        <v>3222</v>
      </c>
      <c r="D293" t="s">
        <v>2711</v>
      </c>
      <c r="E293" t="s">
        <v>120</v>
      </c>
      <c r="F293" s="86">
        <v>45166</v>
      </c>
      <c r="G293" s="77">
        <v>49100.157875999997</v>
      </c>
      <c r="H293" s="77">
        <v>-0.41484100000000002</v>
      </c>
      <c r="I293" s="77">
        <v>-0.20368751099999999</v>
      </c>
      <c r="J293" s="78">
        <f t="shared" si="4"/>
        <v>5.3427586383426518E-5</v>
      </c>
      <c r="K293" s="78">
        <f>I293/'סכום נכסי הקרן'!$C$42</f>
        <v>-4.2706794579163915E-7</v>
      </c>
    </row>
    <row r="294" spans="2:11">
      <c r="B294" t="s">
        <v>3223</v>
      </c>
      <c r="C294" t="s">
        <v>3224</v>
      </c>
      <c r="D294" t="s">
        <v>2711</v>
      </c>
      <c r="E294" t="s">
        <v>120</v>
      </c>
      <c r="F294" s="86">
        <v>45166</v>
      </c>
      <c r="G294" s="77">
        <v>63830.205239000003</v>
      </c>
      <c r="H294" s="77">
        <v>-0.57118999999999998</v>
      </c>
      <c r="I294" s="77">
        <v>-0.36459164900000002</v>
      </c>
      <c r="J294" s="78">
        <f t="shared" si="4"/>
        <v>9.5633020041289724E-5</v>
      </c>
      <c r="K294" s="78">
        <f>I294/'סכום נכסי הקרן'!$C$42</f>
        <v>-7.6443276186538675E-7</v>
      </c>
    </row>
    <row r="295" spans="2:11">
      <c r="B295" t="s">
        <v>3225</v>
      </c>
      <c r="C295" t="s">
        <v>3226</v>
      </c>
      <c r="D295" t="s">
        <v>2711</v>
      </c>
      <c r="E295" t="s">
        <v>120</v>
      </c>
      <c r="F295" s="86">
        <v>45168</v>
      </c>
      <c r="G295" s="77">
        <v>389053.35960500001</v>
      </c>
      <c r="H295" s="77">
        <v>-1.1856409999999999</v>
      </c>
      <c r="I295" s="77">
        <v>-4.6127779650000003</v>
      </c>
      <c r="J295" s="78">
        <f t="shared" si="4"/>
        <v>1.20993963735265E-3</v>
      </c>
      <c r="K295" s="78">
        <f>I295/'סכום נכסי הקרן'!$C$42</f>
        <v>-9.6715287070569974E-6</v>
      </c>
    </row>
    <row r="296" spans="2:11">
      <c r="B296" t="s">
        <v>3227</v>
      </c>
      <c r="C296" t="s">
        <v>3228</v>
      </c>
      <c r="D296" t="s">
        <v>2711</v>
      </c>
      <c r="E296" t="s">
        <v>120</v>
      </c>
      <c r="F296" s="86">
        <v>45168</v>
      </c>
      <c r="G296" s="77">
        <v>63830.205239000003</v>
      </c>
      <c r="H296" s="77">
        <v>-1.8423069999999999</v>
      </c>
      <c r="I296" s="77">
        <v>-1.175948542</v>
      </c>
      <c r="J296" s="78">
        <f t="shared" si="4"/>
        <v>3.0845333619973129E-4</v>
      </c>
      <c r="K296" s="78">
        <f>I296/'סכום נכסי הקרן'!$C$42</f>
        <v>-2.465590186276139E-6</v>
      </c>
    </row>
    <row r="297" spans="2:11">
      <c r="B297" t="s">
        <v>3229</v>
      </c>
      <c r="C297" t="s">
        <v>3230</v>
      </c>
      <c r="D297" t="s">
        <v>2711</v>
      </c>
      <c r="E297" t="s">
        <v>106</v>
      </c>
      <c r="F297" s="86">
        <v>45166</v>
      </c>
      <c r="G297" s="77">
        <v>240908.79374699999</v>
      </c>
      <c r="H297" s="77">
        <v>0.83067599999999997</v>
      </c>
      <c r="I297" s="77">
        <v>2.0011705950000001</v>
      </c>
      <c r="J297" s="78">
        <f t="shared" si="4"/>
        <v>-5.249105078039642E-4</v>
      </c>
      <c r="K297" s="78">
        <f>I297/'סכום נכסי הקרן'!$C$42</f>
        <v>4.1958184426205807E-6</v>
      </c>
    </row>
    <row r="298" spans="2:11">
      <c r="B298" t="s">
        <v>3231</v>
      </c>
      <c r="C298" t="s">
        <v>3232</v>
      </c>
      <c r="D298" t="s">
        <v>2711</v>
      </c>
      <c r="E298" t="s">
        <v>106</v>
      </c>
      <c r="F298" s="86">
        <v>45167</v>
      </c>
      <c r="G298" s="77">
        <v>170743.395663</v>
      </c>
      <c r="H298" s="77">
        <v>1.111299</v>
      </c>
      <c r="I298" s="77">
        <v>1.8974693379999998</v>
      </c>
      <c r="J298" s="78">
        <f t="shared" si="4"/>
        <v>-4.9770948875652043E-4</v>
      </c>
      <c r="K298" s="78">
        <f>I298/'סכום נכסי הקרן'!$C$42</f>
        <v>3.9783898796931221E-6</v>
      </c>
    </row>
    <row r="299" spans="2:11">
      <c r="B299" t="s">
        <v>3233</v>
      </c>
      <c r="C299" t="s">
        <v>3234</v>
      </c>
      <c r="D299" t="s">
        <v>2711</v>
      </c>
      <c r="E299" t="s">
        <v>110</v>
      </c>
      <c r="F299" s="86">
        <v>45197</v>
      </c>
      <c r="G299" s="77">
        <v>81150</v>
      </c>
      <c r="H299" s="77">
        <v>5.8053E-2</v>
      </c>
      <c r="I299" s="77">
        <v>4.7109999999999999E-2</v>
      </c>
      <c r="J299" s="78">
        <f t="shared" si="4"/>
        <v>-1.2357034469939707E-5</v>
      </c>
      <c r="K299" s="78">
        <f>I299/'סכום נכסי הקרן'!$C$42</f>
        <v>9.8774690836318003E-8</v>
      </c>
    </row>
    <row r="300" spans="2:11">
      <c r="B300" t="s">
        <v>3235</v>
      </c>
      <c r="C300" t="s">
        <v>3236</v>
      </c>
      <c r="D300" t="s">
        <v>2711</v>
      </c>
      <c r="E300" t="s">
        <v>110</v>
      </c>
      <c r="F300" s="86">
        <v>45117</v>
      </c>
      <c r="G300" s="77">
        <v>80785.554539000004</v>
      </c>
      <c r="H300" s="77">
        <v>-4.4195580000000003</v>
      </c>
      <c r="I300" s="77">
        <v>-3.5703645179999999</v>
      </c>
      <c r="J300" s="78">
        <f t="shared" si="4"/>
        <v>9.3651278750107555E-4</v>
      </c>
      <c r="K300" s="78">
        <f>I300/'סכום נכסי הקרן'!$C$42</f>
        <v>-7.4859191559840701E-6</v>
      </c>
    </row>
    <row r="301" spans="2:11">
      <c r="B301" t="s">
        <v>3237</v>
      </c>
      <c r="C301" t="s">
        <v>3238</v>
      </c>
      <c r="D301" t="s">
        <v>2711</v>
      </c>
      <c r="E301" t="s">
        <v>113</v>
      </c>
      <c r="F301" s="86">
        <v>45167</v>
      </c>
      <c r="G301" s="77">
        <v>134280.006807</v>
      </c>
      <c r="H301" s="77">
        <v>-2.9015240000000002</v>
      </c>
      <c r="I301" s="77">
        <v>-3.8961669259999998</v>
      </c>
      <c r="J301" s="78">
        <f t="shared" si="4"/>
        <v>1.0219713225476763E-3</v>
      </c>
      <c r="K301" s="78">
        <f>I301/'סכום נכסי הקרן'!$C$42</f>
        <v>-8.169023212955581E-6</v>
      </c>
    </row>
    <row r="302" spans="2:11">
      <c r="B302" t="s">
        <v>3239</v>
      </c>
      <c r="C302" t="s">
        <v>3240</v>
      </c>
      <c r="D302" t="s">
        <v>2711</v>
      </c>
      <c r="E302" t="s">
        <v>106</v>
      </c>
      <c r="F302" s="86">
        <v>45127</v>
      </c>
      <c r="G302" s="77">
        <v>138313.73663199999</v>
      </c>
      <c r="H302" s="77">
        <v>-8.0600310000000004</v>
      </c>
      <c r="I302" s="77">
        <v>-11.148129815000001</v>
      </c>
      <c r="J302" s="78">
        <f t="shared" si="4"/>
        <v>2.9241737295546081E-3</v>
      </c>
      <c r="K302" s="78">
        <f>I302/'סכום נכסי הקרן'!$C$42</f>
        <v>-2.3374083546588071E-5</v>
      </c>
    </row>
    <row r="303" spans="2:11">
      <c r="B303" t="s">
        <v>3241</v>
      </c>
      <c r="C303" t="s">
        <v>3242</v>
      </c>
      <c r="D303" t="s">
        <v>2711</v>
      </c>
      <c r="E303" t="s">
        <v>106</v>
      </c>
      <c r="F303" s="86">
        <v>45127</v>
      </c>
      <c r="G303" s="77">
        <v>359919.07994500006</v>
      </c>
      <c r="H303" s="77">
        <v>-8.0337359999999993</v>
      </c>
      <c r="I303" s="77">
        <v>-28.914948485000004</v>
      </c>
      <c r="J303" s="78">
        <f t="shared" si="4"/>
        <v>7.5844409918419857E-3</v>
      </c>
      <c r="K303" s="78">
        <f>I303/'סכום נכסי הקרן'!$C$42</f>
        <v>-6.0625453134237675E-5</v>
      </c>
    </row>
    <row r="304" spans="2:11">
      <c r="B304" t="s">
        <v>3243</v>
      </c>
      <c r="C304" t="s">
        <v>3244</v>
      </c>
      <c r="D304" t="s">
        <v>2711</v>
      </c>
      <c r="E304" t="s">
        <v>106</v>
      </c>
      <c r="F304" s="86">
        <v>45127</v>
      </c>
      <c r="G304" s="77">
        <v>313956.75683199998</v>
      </c>
      <c r="H304" s="77">
        <v>-8.0273629999999994</v>
      </c>
      <c r="I304" s="77">
        <v>-25.202449628</v>
      </c>
      <c r="J304" s="78">
        <f t="shared" si="4"/>
        <v>6.6106461214204028E-3</v>
      </c>
      <c r="K304" s="78">
        <f>I304/'סכום נכסי הקרן'!$C$42</f>
        <v>-5.2841523462610434E-5</v>
      </c>
    </row>
    <row r="305" spans="2:11">
      <c r="B305" t="s">
        <v>3245</v>
      </c>
      <c r="C305" t="s">
        <v>3246</v>
      </c>
      <c r="D305" t="s">
        <v>2711</v>
      </c>
      <c r="E305" t="s">
        <v>106</v>
      </c>
      <c r="F305" s="86">
        <v>45168</v>
      </c>
      <c r="G305" s="77">
        <v>102835.49192</v>
      </c>
      <c r="H305" s="77">
        <v>-2.4545110000000001</v>
      </c>
      <c r="I305" s="77">
        <v>-2.5241086570000002</v>
      </c>
      <c r="J305" s="78">
        <f t="shared" si="4"/>
        <v>6.6207806581240129E-4</v>
      </c>
      <c r="K305" s="78">
        <f>I305/'סכום נכסי הקרן'!$C$42</f>
        <v>-5.2922532844926527E-6</v>
      </c>
    </row>
    <row r="306" spans="2:11">
      <c r="B306" t="s">
        <v>3247</v>
      </c>
      <c r="C306" t="s">
        <v>3248</v>
      </c>
      <c r="D306" t="s">
        <v>2711</v>
      </c>
      <c r="E306" t="s">
        <v>106</v>
      </c>
      <c r="F306" s="86">
        <v>45166</v>
      </c>
      <c r="G306" s="77">
        <v>205670.98384</v>
      </c>
      <c r="H306" s="77">
        <v>-2.3915009999999999</v>
      </c>
      <c r="I306" s="77">
        <v>-4.9186236929999998</v>
      </c>
      <c r="J306" s="78">
        <f t="shared" si="4"/>
        <v>1.2901635007230555E-3</v>
      </c>
      <c r="K306" s="78">
        <f>I306/'סכום נכסי הקרן'!$C$42</f>
        <v>-1.0312789951523322E-5</v>
      </c>
    </row>
    <row r="307" spans="2:11">
      <c r="B307" t="s">
        <v>3249</v>
      </c>
      <c r="C307" t="s">
        <v>3250</v>
      </c>
      <c r="D307" t="s">
        <v>2711</v>
      </c>
      <c r="E307" t="s">
        <v>106</v>
      </c>
      <c r="F307" s="86">
        <v>45166</v>
      </c>
      <c r="G307" s="77">
        <v>61701.295152000006</v>
      </c>
      <c r="H307" s="77">
        <v>-2.354304</v>
      </c>
      <c r="I307" s="77">
        <v>-1.4526361690000003</v>
      </c>
      <c r="J307" s="78">
        <f t="shared" si="4"/>
        <v>3.8102897925311327E-4</v>
      </c>
      <c r="K307" s="78">
        <f>I307/'סכום נכסי הקרן'!$C$42</f>
        <v>-3.0457161640973979E-6</v>
      </c>
    </row>
    <row r="308" spans="2:11">
      <c r="B308" t="s">
        <v>3251</v>
      </c>
      <c r="C308" t="s">
        <v>3252</v>
      </c>
      <c r="D308" t="s">
        <v>2711</v>
      </c>
      <c r="E308" t="s">
        <v>106</v>
      </c>
      <c r="F308" s="86">
        <v>45168</v>
      </c>
      <c r="G308" s="77">
        <v>82268.393536000003</v>
      </c>
      <c r="H308" s="77">
        <v>-2.3507289999999998</v>
      </c>
      <c r="I308" s="77">
        <v>-1.9339069689999999</v>
      </c>
      <c r="J308" s="78">
        <f t="shared" si="4"/>
        <v>5.0726714238143959E-4</v>
      </c>
      <c r="K308" s="78">
        <f>I308/'סכום נכסי הקרן'!$C$42</f>
        <v>-4.0547880061383108E-6</v>
      </c>
    </row>
    <row r="309" spans="2:11">
      <c r="B309" t="s">
        <v>3253</v>
      </c>
      <c r="C309" t="s">
        <v>3254</v>
      </c>
      <c r="D309" t="s">
        <v>2711</v>
      </c>
      <c r="E309" t="s">
        <v>106</v>
      </c>
      <c r="F309" s="86">
        <v>45189</v>
      </c>
      <c r="G309" s="77">
        <v>77126.61894</v>
      </c>
      <c r="H309" s="77">
        <v>-0.92649800000000004</v>
      </c>
      <c r="I309" s="77">
        <v>-0.71457666900000016</v>
      </c>
      <c r="J309" s="78">
        <f t="shared" si="4"/>
        <v>1.8743469603582465E-4</v>
      </c>
      <c r="K309" s="78">
        <f>I309/'סכום נכסי הקרן'!$C$42</f>
        <v>-1.4982400670626397E-6</v>
      </c>
    </row>
    <row r="310" spans="2:11">
      <c r="B310" t="s">
        <v>3255</v>
      </c>
      <c r="C310" t="s">
        <v>3256</v>
      </c>
      <c r="D310" t="s">
        <v>2711</v>
      </c>
      <c r="E310" t="s">
        <v>106</v>
      </c>
      <c r="F310" s="86">
        <v>45189</v>
      </c>
      <c r="G310" s="77">
        <v>77126.61894</v>
      </c>
      <c r="H310" s="77">
        <v>-0.88827400000000001</v>
      </c>
      <c r="I310" s="77">
        <v>-0.685095432</v>
      </c>
      <c r="J310" s="78">
        <f t="shared" si="4"/>
        <v>1.7970171658718393E-4</v>
      </c>
      <c r="K310" s="78">
        <f>I310/'סכום נכסי הקרן'!$C$42</f>
        <v>-1.4364272869703614E-6</v>
      </c>
    </row>
    <row r="311" spans="2:11">
      <c r="B311" t="s">
        <v>3257</v>
      </c>
      <c r="C311" t="s">
        <v>3258</v>
      </c>
      <c r="D311" t="s">
        <v>2711</v>
      </c>
      <c r="E311" t="s">
        <v>106</v>
      </c>
      <c r="F311" s="86">
        <v>45195</v>
      </c>
      <c r="G311" s="77">
        <v>77126.61894</v>
      </c>
      <c r="H311" s="77">
        <v>-0.216803</v>
      </c>
      <c r="I311" s="77">
        <v>-0.16721292299999996</v>
      </c>
      <c r="J311" s="78">
        <f t="shared" si="4"/>
        <v>4.3860238873495511E-5</v>
      </c>
      <c r="K311" s="78">
        <f>I311/'סכום נכסי הקרן'!$C$42</f>
        <v>-3.5059233226835159E-7</v>
      </c>
    </row>
    <row r="312" spans="2:11">
      <c r="B312" t="s">
        <v>3259</v>
      </c>
      <c r="C312" t="s">
        <v>3260</v>
      </c>
      <c r="D312" t="s">
        <v>2711</v>
      </c>
      <c r="E312" t="s">
        <v>106</v>
      </c>
      <c r="F312" s="86">
        <v>45196</v>
      </c>
      <c r="G312" s="77">
        <v>77126.61894</v>
      </c>
      <c r="H312" s="77">
        <v>7.5056999999999999E-2</v>
      </c>
      <c r="I312" s="77">
        <v>5.7889162000000001E-2</v>
      </c>
      <c r="J312" s="78">
        <f t="shared" si="4"/>
        <v>-1.5184427303543278E-5</v>
      </c>
      <c r="K312" s="78">
        <f>I312/'סכום נכסי הקרן'!$C$42</f>
        <v>1.2137516619239076E-7</v>
      </c>
    </row>
    <row r="313" spans="2:11">
      <c r="B313" t="s">
        <v>3261</v>
      </c>
      <c r="C313" t="s">
        <v>3262</v>
      </c>
      <c r="D313" t="s">
        <v>2711</v>
      </c>
      <c r="E313" t="s">
        <v>120</v>
      </c>
      <c r="F313" s="86">
        <v>45176</v>
      </c>
      <c r="G313" s="77">
        <v>122818.58353600001</v>
      </c>
      <c r="H313" s="77">
        <v>-0.34638600000000003</v>
      </c>
      <c r="I313" s="77">
        <v>-0.42542692000000004</v>
      </c>
      <c r="J313" s="78">
        <f t="shared" si="4"/>
        <v>1.1159021683040295E-4</v>
      </c>
      <c r="K313" s="78">
        <f>I313/'סכום נכסי הקרן'!$C$42</f>
        <v>-8.9198498188170236E-7</v>
      </c>
    </row>
    <row r="314" spans="2:11">
      <c r="B314" t="s">
        <v>3263</v>
      </c>
      <c r="C314" t="s">
        <v>3264</v>
      </c>
      <c r="D314" t="s">
        <v>2711</v>
      </c>
      <c r="E314" t="s">
        <v>120</v>
      </c>
      <c r="F314" s="86">
        <v>45161</v>
      </c>
      <c r="G314" s="77">
        <v>701057.86350099999</v>
      </c>
      <c r="H314" s="77">
        <v>0.42846499999999998</v>
      </c>
      <c r="I314" s="77">
        <v>3.0037883000000001</v>
      </c>
      <c r="J314" s="78">
        <f t="shared" si="4"/>
        <v>-7.8789886570795149E-4</v>
      </c>
      <c r="K314" s="78">
        <f>I314/'סכום נכסי הקרן'!$C$42</f>
        <v>6.2979889762311446E-6</v>
      </c>
    </row>
    <row r="315" spans="2:11">
      <c r="B315" t="s">
        <v>3265</v>
      </c>
      <c r="C315" t="s">
        <v>3266</v>
      </c>
      <c r="D315" t="s">
        <v>2711</v>
      </c>
      <c r="E315" t="s">
        <v>120</v>
      </c>
      <c r="F315" s="86">
        <v>45180</v>
      </c>
      <c r="G315" s="77">
        <v>64506.36593</v>
      </c>
      <c r="H315" s="77">
        <v>0.65029300000000001</v>
      </c>
      <c r="I315" s="77">
        <v>0.41948049099999996</v>
      </c>
      <c r="J315" s="78">
        <f t="shared" si="4"/>
        <v>-1.1003045822021296E-4</v>
      </c>
      <c r="K315" s="78">
        <f>I315/'סכום נכסי הקרן'!$C$42</f>
        <v>8.7951721100386054E-7</v>
      </c>
    </row>
    <row r="316" spans="2:11">
      <c r="B316" t="s">
        <v>3267</v>
      </c>
      <c r="C316" t="s">
        <v>3268</v>
      </c>
      <c r="D316" t="s">
        <v>2711</v>
      </c>
      <c r="E316" t="s">
        <v>120</v>
      </c>
      <c r="F316" s="86">
        <v>45127</v>
      </c>
      <c r="G316" s="77">
        <v>533309.05000000005</v>
      </c>
      <c r="H316" s="77">
        <v>6.5191489999999996</v>
      </c>
      <c r="I316" s="77">
        <v>34.767209999999999</v>
      </c>
      <c r="J316" s="78">
        <f t="shared" si="4"/>
        <v>-9.119499307867384E-3</v>
      </c>
      <c r="K316" s="78">
        <f>I316/'סכום נכסי הקרן'!$C$42</f>
        <v>7.2895784737663833E-5</v>
      </c>
    </row>
    <row r="317" spans="2:11">
      <c r="B317" t="s">
        <v>3267</v>
      </c>
      <c r="C317" t="s">
        <v>3269</v>
      </c>
      <c r="D317" t="s">
        <v>2711</v>
      </c>
      <c r="E317" t="s">
        <v>120</v>
      </c>
      <c r="F317" s="86">
        <v>45127</v>
      </c>
      <c r="G317" s="77">
        <v>417858.69303299999</v>
      </c>
      <c r="H317" s="77">
        <v>6.5191499999999998</v>
      </c>
      <c r="I317" s="77">
        <v>27.240834418999999</v>
      </c>
      <c r="J317" s="78">
        <f t="shared" si="4"/>
        <v>-7.1453179771917424E-3</v>
      </c>
      <c r="K317" s="78">
        <f>I317/'סכום נכסי הקרן'!$C$42</f>
        <v>5.7115368241563474E-5</v>
      </c>
    </row>
    <row r="318" spans="2:11">
      <c r="B318" t="s">
        <v>3270</v>
      </c>
      <c r="C318" t="s">
        <v>3271</v>
      </c>
      <c r="D318" t="s">
        <v>2711</v>
      </c>
      <c r="E318" t="s">
        <v>106</v>
      </c>
      <c r="F318" s="86">
        <v>45127</v>
      </c>
      <c r="G318" s="77">
        <v>564688.67055000004</v>
      </c>
      <c r="H318" s="77">
        <v>2.6752400000000001</v>
      </c>
      <c r="I318" s="77">
        <v>15.106774557000001</v>
      </c>
      <c r="J318" s="78">
        <f t="shared" si="4"/>
        <v>-3.9625330912854417E-3</v>
      </c>
      <c r="K318" s="78">
        <f>I318/'סכום נכסי הקרן'!$C$42</f>
        <v>3.1674102874158989E-5</v>
      </c>
    </row>
    <row r="319" spans="2:11">
      <c r="B319" t="s">
        <v>3272</v>
      </c>
      <c r="C319" t="s">
        <v>3273</v>
      </c>
      <c r="D319" t="s">
        <v>2711</v>
      </c>
      <c r="E319" t="s">
        <v>106</v>
      </c>
      <c r="F319" s="86">
        <v>45127</v>
      </c>
      <c r="G319" s="77">
        <v>234463.986106</v>
      </c>
      <c r="H319" s="77">
        <v>2.6529829999999999</v>
      </c>
      <c r="I319" s="77">
        <v>6.2202899399999998</v>
      </c>
      <c r="J319" s="78">
        <f t="shared" si="4"/>
        <v>-1.631592808354897E-3</v>
      </c>
      <c r="K319" s="78">
        <f>I319/'סכום נכסי הקרן'!$C$42</f>
        <v>1.3041970191801296E-5</v>
      </c>
    </row>
    <row r="320" spans="2:11">
      <c r="B320" t="s">
        <v>3274</v>
      </c>
      <c r="C320" t="s">
        <v>3275</v>
      </c>
      <c r="D320" t="s">
        <v>2711</v>
      </c>
      <c r="E320" t="s">
        <v>106</v>
      </c>
      <c r="F320" s="86">
        <v>45127</v>
      </c>
      <c r="G320" s="77">
        <v>175786.24758200001</v>
      </c>
      <c r="H320" s="77">
        <v>2.6188570000000002</v>
      </c>
      <c r="I320" s="77">
        <v>4.6035896960000002</v>
      </c>
      <c r="J320" s="78">
        <f t="shared" si="4"/>
        <v>-1.2075295385041661E-3</v>
      </c>
      <c r="K320" s="78">
        <f>I320/'סכום נכסי הקרן'!$C$42</f>
        <v>9.6522638284792864E-6</v>
      </c>
    </row>
    <row r="321" spans="2:11">
      <c r="B321" t="s">
        <v>3276</v>
      </c>
      <c r="C321" t="s">
        <v>3277</v>
      </c>
      <c r="D321" t="s">
        <v>2711</v>
      </c>
      <c r="E321" t="s">
        <v>110</v>
      </c>
      <c r="F321" s="86">
        <v>45196</v>
      </c>
      <c r="G321" s="77">
        <v>102291.99</v>
      </c>
      <c r="H321" s="77">
        <v>0.15685499999999999</v>
      </c>
      <c r="I321" s="77">
        <v>0.16044999999999998</v>
      </c>
      <c r="J321" s="78">
        <f t="shared" si="4"/>
        <v>-4.2086312475097131E-5</v>
      </c>
      <c r="K321" s="78">
        <f>I321/'סכום נכסי הקרן'!$C$42</f>
        <v>3.3641263308612229E-7</v>
      </c>
    </row>
    <row r="322" spans="2:11">
      <c r="B322" t="s">
        <v>3278</v>
      </c>
      <c r="C322" t="s">
        <v>3279</v>
      </c>
      <c r="D322" t="s">
        <v>2711</v>
      </c>
      <c r="E322" t="s">
        <v>110</v>
      </c>
      <c r="F322" s="86">
        <v>45195</v>
      </c>
      <c r="G322" s="77">
        <v>163783.70058599999</v>
      </c>
      <c r="H322" s="77">
        <v>0.410551</v>
      </c>
      <c r="I322" s="77">
        <v>0.67241549299999992</v>
      </c>
      <c r="J322" s="78">
        <f t="shared" si="4"/>
        <v>-1.7637574665936109E-4</v>
      </c>
      <c r="K322" s="78">
        <f>I322/'סכום נכסי הקרן'!$C$42</f>
        <v>1.4098414866190902E-6</v>
      </c>
    </row>
    <row r="323" spans="2:11">
      <c r="B323" t="s">
        <v>3280</v>
      </c>
      <c r="C323" t="s">
        <v>3281</v>
      </c>
      <c r="D323" t="s">
        <v>2711</v>
      </c>
      <c r="E323" t="s">
        <v>110</v>
      </c>
      <c r="F323" s="86">
        <v>45195</v>
      </c>
      <c r="G323" s="77">
        <v>163822.08439199999</v>
      </c>
      <c r="H323" s="77">
        <v>0.43388500000000002</v>
      </c>
      <c r="I323" s="77">
        <v>0.71079929900000005</v>
      </c>
      <c r="J323" s="78">
        <f t="shared" si="4"/>
        <v>-1.8644388535240885E-4</v>
      </c>
      <c r="K323" s="78">
        <f>I323/'סכום נכסי הקרן'!$C$42</f>
        <v>1.4903201232306636E-6</v>
      </c>
    </row>
    <row r="324" spans="2:11">
      <c r="B324" t="s">
        <v>3282</v>
      </c>
      <c r="C324" t="s">
        <v>3283</v>
      </c>
      <c r="D324" t="s">
        <v>2711</v>
      </c>
      <c r="E324" t="s">
        <v>110</v>
      </c>
      <c r="F324" s="86">
        <v>45187</v>
      </c>
      <c r="G324" s="77">
        <v>1115665.3700000001</v>
      </c>
      <c r="H324" s="77">
        <v>1.1333880000000001</v>
      </c>
      <c r="I324" s="77">
        <v>12.644819999999999</v>
      </c>
      <c r="J324" s="78">
        <f t="shared" si="4"/>
        <v>-3.3167581533895775E-3</v>
      </c>
      <c r="K324" s="78">
        <f>I324/'סכום נכסי הקרן'!$C$42</f>
        <v>2.6512166974758872E-5</v>
      </c>
    </row>
    <row r="325" spans="2:11">
      <c r="B325" t="s">
        <v>3284</v>
      </c>
      <c r="C325" t="s">
        <v>3285</v>
      </c>
      <c r="D325" t="s">
        <v>2711</v>
      </c>
      <c r="E325" t="s">
        <v>110</v>
      </c>
      <c r="F325" s="86">
        <v>45078</v>
      </c>
      <c r="G325" s="77">
        <v>809423.88465599995</v>
      </c>
      <c r="H325" s="77">
        <v>1.853596</v>
      </c>
      <c r="I325" s="77">
        <v>15.003446208</v>
      </c>
      <c r="J325" s="78">
        <f t="shared" si="4"/>
        <v>-3.9354298866512878E-3</v>
      </c>
      <c r="K325" s="78">
        <f>I325/'סכום נכסי הקרן'!$C$42</f>
        <v>3.1457456180737161E-5</v>
      </c>
    </row>
    <row r="326" spans="2:11">
      <c r="B326" t="s">
        <v>3284</v>
      </c>
      <c r="C326" t="s">
        <v>3286</v>
      </c>
      <c r="D326" t="s">
        <v>2711</v>
      </c>
      <c r="E326" t="s">
        <v>110</v>
      </c>
      <c r="F326" s="86">
        <v>45078</v>
      </c>
      <c r="G326" s="77">
        <v>257032.11812999996</v>
      </c>
      <c r="H326" s="77">
        <v>1.853596</v>
      </c>
      <c r="I326" s="77">
        <v>4.7643362630000006</v>
      </c>
      <c r="J326" s="78">
        <f t="shared" si="4"/>
        <v>-1.249693641016233E-3</v>
      </c>
      <c r="K326" s="78">
        <f>I326/'סכום נכסי הקרן'!$C$42</f>
        <v>9.9892982682675373E-6</v>
      </c>
    </row>
    <row r="327" spans="2:11">
      <c r="B327" t="s">
        <v>3287</v>
      </c>
      <c r="C327" t="s">
        <v>3288</v>
      </c>
      <c r="D327" t="s">
        <v>2711</v>
      </c>
      <c r="E327" t="s">
        <v>110</v>
      </c>
      <c r="F327" s="86">
        <v>45078</v>
      </c>
      <c r="G327" s="77">
        <v>206485.68486099999</v>
      </c>
      <c r="H327" s="77">
        <v>1.853596</v>
      </c>
      <c r="I327" s="77">
        <v>3.8274097409999999</v>
      </c>
      <c r="J327" s="78">
        <f t="shared" si="4"/>
        <v>-1.0039361940165571E-3</v>
      </c>
      <c r="K327" s="78">
        <f>I327/'סכום נכסי הקרן'!$C$42</f>
        <v>8.0248612581444902E-6</v>
      </c>
    </row>
    <row r="328" spans="2:11">
      <c r="B328" t="s">
        <v>3289</v>
      </c>
      <c r="C328" t="s">
        <v>3290</v>
      </c>
      <c r="D328" t="s">
        <v>2711</v>
      </c>
      <c r="E328" t="s">
        <v>110</v>
      </c>
      <c r="F328" s="86">
        <v>45181</v>
      </c>
      <c r="G328" s="77">
        <v>456569.61586999998</v>
      </c>
      <c r="H328" s="77">
        <v>1.755172</v>
      </c>
      <c r="I328" s="77">
        <v>8.0135818790000002</v>
      </c>
      <c r="J328" s="78">
        <f t="shared" si="4"/>
        <v>-2.1019763851939546E-3</v>
      </c>
      <c r="K328" s="78">
        <f>I328/'סכום נכסי הקרן'!$C$42</f>
        <v>1.680193319018776E-5</v>
      </c>
    </row>
    <row r="329" spans="2:11">
      <c r="B329" t="s">
        <v>3291</v>
      </c>
      <c r="C329" t="s">
        <v>3292</v>
      </c>
      <c r="D329" t="s">
        <v>2711</v>
      </c>
      <c r="E329" t="s">
        <v>110</v>
      </c>
      <c r="F329" s="86">
        <v>45181</v>
      </c>
      <c r="G329" s="77">
        <v>166056.02190699999</v>
      </c>
      <c r="H329" s="77">
        <v>1.773339</v>
      </c>
      <c r="I329" s="77">
        <v>2.9447368139999996</v>
      </c>
      <c r="J329" s="78">
        <f t="shared" si="4"/>
        <v>-7.7240955880913671E-4</v>
      </c>
      <c r="K329" s="78">
        <f>I329/'סכום נכסי הקרן'!$C$42</f>
        <v>6.1741767861849721E-6</v>
      </c>
    </row>
    <row r="330" spans="2:11">
      <c r="B330" t="s">
        <v>3293</v>
      </c>
      <c r="C330" t="s">
        <v>3294</v>
      </c>
      <c r="D330" t="s">
        <v>2711</v>
      </c>
      <c r="E330" t="s">
        <v>110</v>
      </c>
      <c r="F330" s="86">
        <v>45176</v>
      </c>
      <c r="G330" s="77">
        <v>747286.64400500001</v>
      </c>
      <c r="H330" s="77">
        <v>1.713722</v>
      </c>
      <c r="I330" s="77">
        <v>12.806416902999999</v>
      </c>
      <c r="J330" s="78">
        <f t="shared" si="4"/>
        <v>-3.3591453005049777E-3</v>
      </c>
      <c r="K330" s="78">
        <f>I330/'סכום נכסי הקרן'!$C$42</f>
        <v>2.6850984298765058E-5</v>
      </c>
    </row>
    <row r="331" spans="2:11">
      <c r="B331" t="s">
        <v>3295</v>
      </c>
      <c r="C331" t="s">
        <v>3296</v>
      </c>
      <c r="D331" t="s">
        <v>2711</v>
      </c>
      <c r="E331" t="s">
        <v>110</v>
      </c>
      <c r="F331" s="86">
        <v>45181</v>
      </c>
      <c r="G331" s="77">
        <v>516811.58207200008</v>
      </c>
      <c r="H331" s="77">
        <v>1.782421</v>
      </c>
      <c r="I331" s="77">
        <v>9.2117559070000006</v>
      </c>
      <c r="J331" s="78">
        <f t="shared" si="4"/>
        <v>-2.4162595048072538E-3</v>
      </c>
      <c r="K331" s="78">
        <f>I331/'סכום נכסי הקרן'!$C$42</f>
        <v>1.931412315375825E-5</v>
      </c>
    </row>
    <row r="332" spans="2:11">
      <c r="B332" t="s">
        <v>3295</v>
      </c>
      <c r="C332" t="s">
        <v>3297</v>
      </c>
      <c r="D332" t="s">
        <v>2711</v>
      </c>
      <c r="E332" t="s">
        <v>110</v>
      </c>
      <c r="F332" s="86">
        <v>45181</v>
      </c>
      <c r="G332" s="77">
        <v>16183.572959000001</v>
      </c>
      <c r="H332" s="77">
        <v>1.7824199999999999</v>
      </c>
      <c r="I332" s="77">
        <v>0.28845931699999999</v>
      </c>
      <c r="J332" s="78">
        <f t="shared" ref="J332:J390" si="5">I332/$I$11</f>
        <v>-7.5663377697819252E-5</v>
      </c>
      <c r="K332" s="78">
        <f>I332/'סכום נכסי הקרן'!$C$42</f>
        <v>6.0480746880769367E-7</v>
      </c>
    </row>
    <row r="333" spans="2:11">
      <c r="B333" t="s">
        <v>3298</v>
      </c>
      <c r="C333" t="s">
        <v>3299</v>
      </c>
      <c r="D333" t="s">
        <v>2711</v>
      </c>
      <c r="E333" t="s">
        <v>110</v>
      </c>
      <c r="F333" s="86">
        <v>45176</v>
      </c>
      <c r="G333" s="77">
        <v>236227.76852700004</v>
      </c>
      <c r="H333" s="77">
        <v>1.7318929999999999</v>
      </c>
      <c r="I333" s="77">
        <v>4.0912122960000001</v>
      </c>
      <c r="J333" s="78">
        <f t="shared" si="5"/>
        <v>-1.0731320604014684E-3</v>
      </c>
      <c r="K333" s="78">
        <f>I333/'סכום נכסי הקרן'!$C$42</f>
        <v>8.5779713369378637E-6</v>
      </c>
    </row>
    <row r="334" spans="2:11">
      <c r="B334" t="s">
        <v>3300</v>
      </c>
      <c r="C334" t="s">
        <v>3301</v>
      </c>
      <c r="D334" t="s">
        <v>2711</v>
      </c>
      <c r="E334" t="s">
        <v>110</v>
      </c>
      <c r="F334" s="86">
        <v>45176</v>
      </c>
      <c r="G334" s="77">
        <v>222794.505156</v>
      </c>
      <c r="H334" s="77">
        <v>1.7318929999999999</v>
      </c>
      <c r="I334" s="77">
        <v>3.8585625509999999</v>
      </c>
      <c r="J334" s="78">
        <f t="shared" si="5"/>
        <v>-1.0121076299538418E-3</v>
      </c>
      <c r="K334" s="78">
        <f>I334/'סכום נכסי הקרן'!$C$42</f>
        <v>8.0901787953220016E-6</v>
      </c>
    </row>
    <row r="335" spans="2:11">
      <c r="B335" t="s">
        <v>3302</v>
      </c>
      <c r="C335" t="s">
        <v>3303</v>
      </c>
      <c r="D335" t="s">
        <v>2711</v>
      </c>
      <c r="E335" t="s">
        <v>110</v>
      </c>
      <c r="F335" s="86">
        <v>45175</v>
      </c>
      <c r="G335" s="77">
        <v>196269.396217</v>
      </c>
      <c r="H335" s="77">
        <v>1.9286909999999999</v>
      </c>
      <c r="I335" s="77">
        <v>3.785430168</v>
      </c>
      <c r="J335" s="78">
        <f t="shared" si="5"/>
        <v>-9.9292487942104972E-4</v>
      </c>
      <c r="K335" s="78">
        <f>I335/'סכום נכסי הקרן'!$C$42</f>
        <v>7.9368434414491887E-6</v>
      </c>
    </row>
    <row r="336" spans="2:11">
      <c r="B336" t="s">
        <v>3304</v>
      </c>
      <c r="C336" t="s">
        <v>3305</v>
      </c>
      <c r="D336" t="s">
        <v>2711</v>
      </c>
      <c r="E336" t="s">
        <v>110</v>
      </c>
      <c r="F336" s="86">
        <v>45183</v>
      </c>
      <c r="G336" s="77">
        <v>1186059.377878</v>
      </c>
      <c r="H336" s="77">
        <v>1.849523</v>
      </c>
      <c r="I336" s="77">
        <v>21.93643557</v>
      </c>
      <c r="J336" s="78">
        <f t="shared" si="5"/>
        <v>-5.7539649859074827E-3</v>
      </c>
      <c r="K336" s="78">
        <f>I336/'סכום נכסי הקרן'!$C$42</f>
        <v>4.5993730449534265E-5</v>
      </c>
    </row>
    <row r="337" spans="2:11">
      <c r="B337" t="s">
        <v>3304</v>
      </c>
      <c r="C337" t="s">
        <v>3306</v>
      </c>
      <c r="D337" t="s">
        <v>2711</v>
      </c>
      <c r="E337" t="s">
        <v>110</v>
      </c>
      <c r="F337" s="86">
        <v>45183</v>
      </c>
      <c r="G337" s="77">
        <v>215101.48381000001</v>
      </c>
      <c r="H337" s="77">
        <v>1.849523</v>
      </c>
      <c r="I337" s="77">
        <v>3.978350426</v>
      </c>
      <c r="J337" s="78">
        <f t="shared" si="5"/>
        <v>-1.0435281967221676E-3</v>
      </c>
      <c r="K337" s="78">
        <f>I337/'סכום נכסי הקרן'!$C$42</f>
        <v>8.3413358812711523E-6</v>
      </c>
    </row>
    <row r="338" spans="2:11">
      <c r="B338" t="s">
        <v>3307</v>
      </c>
      <c r="C338" t="s">
        <v>3308</v>
      </c>
      <c r="D338" t="s">
        <v>2711</v>
      </c>
      <c r="E338" t="s">
        <v>110</v>
      </c>
      <c r="F338" s="86">
        <v>45183</v>
      </c>
      <c r="G338" s="77">
        <v>139860.59132599999</v>
      </c>
      <c r="H338" s="77">
        <v>1.849523</v>
      </c>
      <c r="I338" s="77">
        <v>2.5867531659999998</v>
      </c>
      <c r="J338" s="78">
        <f t="shared" si="5"/>
        <v>-6.7850982885773016E-4</v>
      </c>
      <c r="K338" s="78">
        <f>I338/'סכום נכסי הקרן'!$C$42</f>
        <v>5.4235989013270379E-6</v>
      </c>
    </row>
    <row r="339" spans="2:11">
      <c r="B339" t="s">
        <v>3309</v>
      </c>
      <c r="C339" t="s">
        <v>3310</v>
      </c>
      <c r="D339" t="s">
        <v>2711</v>
      </c>
      <c r="E339" t="s">
        <v>110</v>
      </c>
      <c r="F339" s="86">
        <v>45183</v>
      </c>
      <c r="G339" s="77">
        <v>1024795.0246619999</v>
      </c>
      <c r="H339" s="77">
        <v>1.854052</v>
      </c>
      <c r="I339" s="77">
        <v>19.00023131</v>
      </c>
      <c r="J339" s="78">
        <f t="shared" si="5"/>
        <v>-4.9837935307683653E-3</v>
      </c>
      <c r="K339" s="78">
        <f>I339/'סכום נכסי הקרן'!$C$42</f>
        <v>3.9837443716064093E-5</v>
      </c>
    </row>
    <row r="340" spans="2:11">
      <c r="B340" t="s">
        <v>3311</v>
      </c>
      <c r="C340" t="s">
        <v>3312</v>
      </c>
      <c r="D340" t="s">
        <v>2711</v>
      </c>
      <c r="E340" t="s">
        <v>110</v>
      </c>
      <c r="F340" s="86">
        <v>45161</v>
      </c>
      <c r="G340" s="77">
        <v>209556.389348</v>
      </c>
      <c r="H340" s="77">
        <v>2.7316560000000001</v>
      </c>
      <c r="I340" s="77">
        <v>5.7243597170000005</v>
      </c>
      <c r="J340" s="78">
        <f t="shared" si="5"/>
        <v>-1.5015094532223161E-3</v>
      </c>
      <c r="K340" s="78">
        <f>I340/'סכום נכסי הקרן'!$C$42</f>
        <v>1.2002162200860707E-5</v>
      </c>
    </row>
    <row r="341" spans="2:11">
      <c r="B341" t="s">
        <v>3313</v>
      </c>
      <c r="C341" t="s">
        <v>3314</v>
      </c>
      <c r="D341" t="s">
        <v>2711</v>
      </c>
      <c r="E341" t="s">
        <v>110</v>
      </c>
      <c r="F341" s="86">
        <v>45145</v>
      </c>
      <c r="G341" s="77">
        <v>9634653.0999999996</v>
      </c>
      <c r="H341" s="77">
        <v>4.3713379999999997</v>
      </c>
      <c r="I341" s="77">
        <v>421.16329999999999</v>
      </c>
      <c r="J341" s="78">
        <f t="shared" si="5"/>
        <v>-0.11047186193108804</v>
      </c>
      <c r="K341" s="78">
        <f>I341/'סכום נכסי הקרן'!$C$42</f>
        <v>8.8304552640847904E-4</v>
      </c>
    </row>
    <row r="342" spans="2:11">
      <c r="B342" t="s">
        <v>3315</v>
      </c>
      <c r="C342" t="s">
        <v>3316</v>
      </c>
      <c r="D342" t="s">
        <v>2711</v>
      </c>
      <c r="E342" t="s">
        <v>110</v>
      </c>
      <c r="F342" s="86">
        <v>45099</v>
      </c>
      <c r="G342" s="77">
        <v>494132.26299399999</v>
      </c>
      <c r="H342" s="77">
        <v>4.5984980000000002</v>
      </c>
      <c r="I342" s="77">
        <v>22.722660481999998</v>
      </c>
      <c r="J342" s="78">
        <f t="shared" si="5"/>
        <v>-5.9601931399874929E-3</v>
      </c>
      <c r="K342" s="78">
        <f>I342/'סכום נכסי הקרן'!$C$42</f>
        <v>4.7642194100789012E-5</v>
      </c>
    </row>
    <row r="343" spans="2:11">
      <c r="B343" t="s">
        <v>3315</v>
      </c>
      <c r="C343" t="s">
        <v>3317</v>
      </c>
      <c r="D343" t="s">
        <v>2711</v>
      </c>
      <c r="E343" t="s">
        <v>110</v>
      </c>
      <c r="F343" s="86">
        <v>45099</v>
      </c>
      <c r="G343" s="77">
        <v>253044.34115399997</v>
      </c>
      <c r="H343" s="77">
        <v>4.5984980000000002</v>
      </c>
      <c r="I343" s="77">
        <v>11.636238071999999</v>
      </c>
      <c r="J343" s="78">
        <f t="shared" si="5"/>
        <v>-3.0522053694784284E-3</v>
      </c>
      <c r="K343" s="78">
        <f>I343/'סכום נכסי הקרן'!$C$42</f>
        <v>2.4397491361910273E-5</v>
      </c>
    </row>
    <row r="344" spans="2:11">
      <c r="B344" t="s">
        <v>3315</v>
      </c>
      <c r="C344" t="s">
        <v>3318</v>
      </c>
      <c r="D344" t="s">
        <v>2711</v>
      </c>
      <c r="E344" t="s">
        <v>110</v>
      </c>
      <c r="F344" s="86">
        <v>45099</v>
      </c>
      <c r="G344" s="77">
        <v>162836.740158</v>
      </c>
      <c r="H344" s="77">
        <v>4.5984980000000002</v>
      </c>
      <c r="I344" s="77">
        <v>7.4880436699999997</v>
      </c>
      <c r="J344" s="78">
        <f t="shared" si="5"/>
        <v>-1.9641268041308392E-3</v>
      </c>
      <c r="K344" s="78">
        <f>I344/'סכום נכסי הקרן'!$C$42</f>
        <v>1.5700046666803186E-5</v>
      </c>
    </row>
    <row r="345" spans="2:11">
      <c r="B345" t="s">
        <v>3319</v>
      </c>
      <c r="C345" t="s">
        <v>3320</v>
      </c>
      <c r="D345" t="s">
        <v>2711</v>
      </c>
      <c r="E345" t="s">
        <v>110</v>
      </c>
      <c r="F345" s="86">
        <v>45148</v>
      </c>
      <c r="G345" s="77">
        <v>114709.45268299998</v>
      </c>
      <c r="H345" s="77">
        <v>4.620209</v>
      </c>
      <c r="I345" s="77">
        <v>5.2998165230000005</v>
      </c>
      <c r="J345" s="78">
        <f t="shared" si="5"/>
        <v>-1.3901510392499896E-3</v>
      </c>
      <c r="K345" s="78">
        <f>I345/'סכום נכסי הקרן'!$C$42</f>
        <v>1.1112030111410208E-5</v>
      </c>
    </row>
    <row r="346" spans="2:11">
      <c r="B346" t="s">
        <v>3321</v>
      </c>
      <c r="C346" t="s">
        <v>3322</v>
      </c>
      <c r="D346" t="s">
        <v>2711</v>
      </c>
      <c r="E346" t="s">
        <v>110</v>
      </c>
      <c r="F346" s="86">
        <v>45148</v>
      </c>
      <c r="G346" s="77">
        <v>171193.31051400001</v>
      </c>
      <c r="H346" s="77">
        <v>4.7476659999999997</v>
      </c>
      <c r="I346" s="77">
        <v>8.1276867920000004</v>
      </c>
      <c r="J346" s="78">
        <f t="shared" si="5"/>
        <v>-2.1319063012018189E-3</v>
      </c>
      <c r="K346" s="78">
        <f>I346/'סכום נכסי הקרן'!$C$42</f>
        <v>1.704117491178572E-5</v>
      </c>
    </row>
    <row r="347" spans="2:11">
      <c r="B347" t="s">
        <v>3321</v>
      </c>
      <c r="C347" t="s">
        <v>3323</v>
      </c>
      <c r="D347" t="s">
        <v>2711</v>
      </c>
      <c r="E347" t="s">
        <v>110</v>
      </c>
      <c r="F347" s="86">
        <v>45148</v>
      </c>
      <c r="G347" s="77">
        <v>91853.614788000006</v>
      </c>
      <c r="H347" s="77">
        <v>4.7476659999999997</v>
      </c>
      <c r="I347" s="77">
        <v>4.3609029440000002</v>
      </c>
      <c r="J347" s="78">
        <f t="shared" si="5"/>
        <v>-1.1438723837628858E-3</v>
      </c>
      <c r="K347" s="78">
        <f>I347/'סכום נכסי הקרן'!$C$42</f>
        <v>9.143426874565676E-6</v>
      </c>
    </row>
    <row r="348" spans="2:11">
      <c r="B348" t="s">
        <v>3324</v>
      </c>
      <c r="C348" t="s">
        <v>3325</v>
      </c>
      <c r="D348" t="s">
        <v>2711</v>
      </c>
      <c r="E348" t="s">
        <v>110</v>
      </c>
      <c r="F348" s="86">
        <v>45133</v>
      </c>
      <c r="G348" s="77">
        <v>257271.29869900001</v>
      </c>
      <c r="H348" s="77">
        <v>4.992102</v>
      </c>
      <c r="I348" s="77">
        <v>12.843245092</v>
      </c>
      <c r="J348" s="78">
        <f t="shared" si="5"/>
        <v>-3.368805398168711E-3</v>
      </c>
      <c r="K348" s="78">
        <f>I348/'סכום נכסי הקרן'!$C$42</f>
        <v>2.6928201301153864E-5</v>
      </c>
    </row>
    <row r="349" spans="2:11">
      <c r="B349" t="s">
        <v>3326</v>
      </c>
      <c r="C349" t="s">
        <v>3327</v>
      </c>
      <c r="D349" t="s">
        <v>2711</v>
      </c>
      <c r="E349" t="s">
        <v>110</v>
      </c>
      <c r="F349" s="86">
        <v>45133</v>
      </c>
      <c r="G349" s="77">
        <v>1094707.470094</v>
      </c>
      <c r="H349" s="77">
        <v>5.0346070000000003</v>
      </c>
      <c r="I349" s="77">
        <v>55.114220071999995</v>
      </c>
      <c r="J349" s="78">
        <f t="shared" si="5"/>
        <v>-1.4456555236967667E-2</v>
      </c>
      <c r="K349" s="78">
        <f>I349/'סכום נכסי הקרן'!$C$42</f>
        <v>1.1555699529392043E-4</v>
      </c>
    </row>
    <row r="350" spans="2:11">
      <c r="B350" t="s">
        <v>3328</v>
      </c>
      <c r="C350" t="s">
        <v>3329</v>
      </c>
      <c r="D350" t="s">
        <v>2711</v>
      </c>
      <c r="E350" t="s">
        <v>110</v>
      </c>
      <c r="F350" s="86">
        <v>45133</v>
      </c>
      <c r="G350" s="77">
        <v>276200.93063000002</v>
      </c>
      <c r="H350" s="77">
        <v>5.0346070000000003</v>
      </c>
      <c r="I350" s="77">
        <v>13.905631683999999</v>
      </c>
      <c r="J350" s="78">
        <f t="shared" si="5"/>
        <v>-3.647471238494454E-3</v>
      </c>
      <c r="K350" s="78">
        <f>I350/'סכום נכסי הקרן'!$C$42</f>
        <v>2.9155688186601741E-5</v>
      </c>
    </row>
    <row r="351" spans="2:11">
      <c r="B351" t="s">
        <v>3330</v>
      </c>
      <c r="C351" t="s">
        <v>3331</v>
      </c>
      <c r="D351" t="s">
        <v>2711</v>
      </c>
      <c r="E351" t="s">
        <v>110</v>
      </c>
      <c r="F351" s="86">
        <v>45133</v>
      </c>
      <c r="G351" s="77">
        <v>368274.49784099997</v>
      </c>
      <c r="H351" s="77">
        <v>5.0363069999999999</v>
      </c>
      <c r="I351" s="77">
        <v>18.547432579999999</v>
      </c>
      <c r="J351" s="78">
        <f t="shared" si="5"/>
        <v>-4.8650236408393707E-3</v>
      </c>
      <c r="K351" s="78">
        <f>I351/'סכום נכסי הקרן'!$C$42</f>
        <v>3.8888068751792655E-5</v>
      </c>
    </row>
    <row r="352" spans="2:11">
      <c r="B352" t="s">
        <v>3332</v>
      </c>
      <c r="C352" t="s">
        <v>3333</v>
      </c>
      <c r="D352" t="s">
        <v>2711</v>
      </c>
      <c r="E352" t="s">
        <v>110</v>
      </c>
      <c r="F352" s="86">
        <v>45127</v>
      </c>
      <c r="G352" s="77">
        <v>349318.67499700002</v>
      </c>
      <c r="H352" s="77">
        <v>6.2519559999999998</v>
      </c>
      <c r="I352" s="77">
        <v>21.839250026999995</v>
      </c>
      <c r="J352" s="78">
        <f t="shared" si="5"/>
        <v>-5.7284730499102231E-3</v>
      </c>
      <c r="K352" s="78">
        <f>I352/'סכום נכסי הקרן'!$C$42</f>
        <v>4.5789963267118954E-5</v>
      </c>
    </row>
    <row r="353" spans="2:11">
      <c r="B353" t="s">
        <v>3332</v>
      </c>
      <c r="C353" t="s">
        <v>3334</v>
      </c>
      <c r="D353" t="s">
        <v>2711</v>
      </c>
      <c r="E353" t="s">
        <v>110</v>
      </c>
      <c r="F353" s="86">
        <v>45127</v>
      </c>
      <c r="G353" s="77">
        <v>532843.06570000004</v>
      </c>
      <c r="H353" s="77">
        <v>6.2519559999999998</v>
      </c>
      <c r="I353" s="77">
        <v>33.313114274999997</v>
      </c>
      <c r="J353" s="78">
        <f t="shared" si="5"/>
        <v>-8.7380874845513802E-3</v>
      </c>
      <c r="K353" s="78">
        <f>I353/'סכום נכסי הקרן'!$C$42</f>
        <v>6.9847008348716979E-5</v>
      </c>
    </row>
    <row r="354" spans="2:11">
      <c r="B354" t="s">
        <v>3335</v>
      </c>
      <c r="C354" t="s">
        <v>3336</v>
      </c>
      <c r="D354" t="s">
        <v>2711</v>
      </c>
      <c r="E354" t="s">
        <v>110</v>
      </c>
      <c r="F354" s="86">
        <v>45127</v>
      </c>
      <c r="G354" s="77">
        <v>79256.448881999997</v>
      </c>
      <c r="H354" s="77">
        <v>6.2519559999999998</v>
      </c>
      <c r="I354" s="77">
        <v>4.9550783559999996</v>
      </c>
      <c r="J354" s="78">
        <f t="shared" si="5"/>
        <v>-1.2997256218710289E-3</v>
      </c>
      <c r="K354" s="78">
        <f>I354/'סכום נכסי הקרן'!$C$42</f>
        <v>1.038922378865699E-5</v>
      </c>
    </row>
    <row r="355" spans="2:11">
      <c r="B355" t="s">
        <v>3337</v>
      </c>
      <c r="C355" t="s">
        <v>3338</v>
      </c>
      <c r="D355" t="s">
        <v>2711</v>
      </c>
      <c r="E355" t="s">
        <v>110</v>
      </c>
      <c r="F355" s="86">
        <v>45127</v>
      </c>
      <c r="G355" s="77">
        <v>607876.660286</v>
      </c>
      <c r="H355" s="77">
        <v>6.2851059999999999</v>
      </c>
      <c r="I355" s="77">
        <v>38.205692405000001</v>
      </c>
      <c r="J355" s="78">
        <f t="shared" si="5"/>
        <v>-1.0021419189057497E-2</v>
      </c>
      <c r="K355" s="78">
        <f>I355/'סכום נכסי הקרן'!$C$42</f>
        <v>8.0105189036114161E-5</v>
      </c>
    </row>
    <row r="356" spans="2:11">
      <c r="B356" t="s">
        <v>3339</v>
      </c>
      <c r="C356" t="s">
        <v>3340</v>
      </c>
      <c r="D356" t="s">
        <v>2711</v>
      </c>
      <c r="E356" t="s">
        <v>113</v>
      </c>
      <c r="F356" s="86">
        <v>45195</v>
      </c>
      <c r="G356" s="77">
        <v>140492.790889</v>
      </c>
      <c r="H356" s="77">
        <v>-0.19239300000000001</v>
      </c>
      <c r="I356" s="77">
        <v>-0.27029850299999997</v>
      </c>
      <c r="J356" s="78">
        <f t="shared" si="5"/>
        <v>7.0899764779114861E-5</v>
      </c>
      <c r="K356" s="78">
        <f>I356/'סכום נכסי הקרן'!$C$42</f>
        <v>-5.6673001628835855E-7</v>
      </c>
    </row>
    <row r="357" spans="2:11">
      <c r="B357" t="s">
        <v>3341</v>
      </c>
      <c r="C357" t="s">
        <v>3342</v>
      </c>
      <c r="D357" t="s">
        <v>2711</v>
      </c>
      <c r="E357" t="s">
        <v>113</v>
      </c>
      <c r="F357" s="86">
        <v>45153</v>
      </c>
      <c r="G357" s="77">
        <v>584460.23554300005</v>
      </c>
      <c r="H357" s="77">
        <v>3.6715019999999998</v>
      </c>
      <c r="I357" s="77">
        <v>21.458467712000001</v>
      </c>
      <c r="J357" s="78">
        <f t="shared" si="5"/>
        <v>-5.6285931901777168E-3</v>
      </c>
      <c r="K357" s="78">
        <f>I357/'סכום נכסי הקרן'!$C$42</f>
        <v>4.499158382665914E-5</v>
      </c>
    </row>
    <row r="358" spans="2:11">
      <c r="B358" t="s">
        <v>3343</v>
      </c>
      <c r="C358" t="s">
        <v>3344</v>
      </c>
      <c r="D358" t="s">
        <v>2711</v>
      </c>
      <c r="E358" t="s">
        <v>113</v>
      </c>
      <c r="F358" s="86">
        <v>45153</v>
      </c>
      <c r="G358" s="77">
        <v>194836.19971300001</v>
      </c>
      <c r="H358" s="77">
        <v>3.6794720000000001</v>
      </c>
      <c r="I358" s="77">
        <v>7.1689437630000006</v>
      </c>
      <c r="J358" s="78">
        <f t="shared" si="5"/>
        <v>-1.8804263466875458E-3</v>
      </c>
      <c r="K358" s="78">
        <f>I358/'סכום נכסי הקרן'!$C$42</f>
        <v>1.5030995623291769E-5</v>
      </c>
    </row>
    <row r="359" spans="2:11">
      <c r="B359" t="s">
        <v>3345</v>
      </c>
      <c r="C359" t="s">
        <v>3346</v>
      </c>
      <c r="D359" t="s">
        <v>2711</v>
      </c>
      <c r="E359" t="s">
        <v>113</v>
      </c>
      <c r="F359" s="86">
        <v>45152</v>
      </c>
      <c r="G359" s="77">
        <v>160806.607047</v>
      </c>
      <c r="H359" s="77">
        <v>3.685997</v>
      </c>
      <c r="I359" s="77">
        <v>5.9273260840000006</v>
      </c>
      <c r="J359" s="78">
        <f t="shared" si="5"/>
        <v>-1.5547478822874284E-3</v>
      </c>
      <c r="K359" s="78">
        <f>I359/'סכום נכסי הקרן'!$C$42</f>
        <v>1.2427718136980334E-5</v>
      </c>
    </row>
    <row r="360" spans="2:11">
      <c r="B360" t="s">
        <v>3347</v>
      </c>
      <c r="C360" t="s">
        <v>3348</v>
      </c>
      <c r="D360" t="s">
        <v>2711</v>
      </c>
      <c r="E360" t="s">
        <v>113</v>
      </c>
      <c r="F360" s="86">
        <v>45153</v>
      </c>
      <c r="G360" s="77">
        <v>418963.849529</v>
      </c>
      <c r="H360" s="77">
        <v>3.6946500000000002</v>
      </c>
      <c r="I360" s="77">
        <v>15.479249255999999</v>
      </c>
      <c r="J360" s="78">
        <f t="shared" si="5"/>
        <v>-4.0602338489743274E-3</v>
      </c>
      <c r="K360" s="78">
        <f>I360/'סכום נכסי הקרן'!$C$42</f>
        <v>3.2455063885368404E-5</v>
      </c>
    </row>
    <row r="361" spans="2:11">
      <c r="B361" t="s">
        <v>3349</v>
      </c>
      <c r="C361" t="s">
        <v>3350</v>
      </c>
      <c r="D361" t="s">
        <v>2711</v>
      </c>
      <c r="E361" t="s">
        <v>113</v>
      </c>
      <c r="F361" s="86">
        <v>45113</v>
      </c>
      <c r="G361" s="77">
        <v>38025.774303999999</v>
      </c>
      <c r="H361" s="77">
        <v>3.8126630000000001</v>
      </c>
      <c r="I361" s="77">
        <v>1.4497945680000002</v>
      </c>
      <c r="J361" s="78">
        <f t="shared" si="5"/>
        <v>-3.8028362239667481E-4</v>
      </c>
      <c r="K361" s="78">
        <f>I361/'סכום נכסי הקרן'!$C$42</f>
        <v>3.0397582303199582E-6</v>
      </c>
    </row>
    <row r="362" spans="2:11">
      <c r="B362" t="s">
        <v>3349</v>
      </c>
      <c r="C362" t="s">
        <v>3351</v>
      </c>
      <c r="D362" t="s">
        <v>2711</v>
      </c>
      <c r="E362" t="s">
        <v>113</v>
      </c>
      <c r="F362" s="86">
        <v>45113</v>
      </c>
      <c r="G362" s="77">
        <v>465933.46758699999</v>
      </c>
      <c r="H362" s="77">
        <v>3.8126630000000001</v>
      </c>
      <c r="I362" s="77">
        <v>17.764472183000002</v>
      </c>
      <c r="J362" s="78">
        <f t="shared" si="5"/>
        <v>-4.6596517746893672E-3</v>
      </c>
      <c r="K362" s="78">
        <f>I362/'סכום נכסי הקרן'!$C$42</f>
        <v>3.7246449750503003E-5</v>
      </c>
    </row>
    <row r="363" spans="2:11">
      <c r="B363" t="s">
        <v>3349</v>
      </c>
      <c r="C363" t="s">
        <v>3352</v>
      </c>
      <c r="D363" t="s">
        <v>2711</v>
      </c>
      <c r="E363" t="s">
        <v>113</v>
      </c>
      <c r="F363" s="86">
        <v>45113</v>
      </c>
      <c r="G363" s="77">
        <v>2139054.58</v>
      </c>
      <c r="H363" s="77">
        <v>3.8126630000000001</v>
      </c>
      <c r="I363" s="77">
        <v>81.554940000000002</v>
      </c>
      <c r="J363" s="78">
        <f t="shared" si="5"/>
        <v>-2.1392001799487682E-2</v>
      </c>
      <c r="K363" s="78">
        <f>I363/'סכום נכסי הקרן'!$C$42</f>
        <v>1.7099477785341679E-4</v>
      </c>
    </row>
    <row r="364" spans="2:11">
      <c r="B364" t="s">
        <v>3353</v>
      </c>
      <c r="C364" t="s">
        <v>3354</v>
      </c>
      <c r="D364" t="s">
        <v>2711</v>
      </c>
      <c r="E364" t="s">
        <v>113</v>
      </c>
      <c r="F364" s="86">
        <v>45113</v>
      </c>
      <c r="G364" s="77">
        <v>487769.89264999999</v>
      </c>
      <c r="H364" s="77">
        <v>3.8285580000000001</v>
      </c>
      <c r="I364" s="77">
        <v>18.674554198999999</v>
      </c>
      <c r="J364" s="78">
        <f t="shared" si="5"/>
        <v>-4.8983678613415474E-3</v>
      </c>
      <c r="K364" s="78">
        <f>I364/'סכום נכסי הקרן'!$C$42</f>
        <v>3.9154602367061963E-5</v>
      </c>
    </row>
    <row r="365" spans="2:11">
      <c r="B365" t="s">
        <v>3355</v>
      </c>
      <c r="C365" t="s">
        <v>3356</v>
      </c>
      <c r="D365" t="s">
        <v>2711</v>
      </c>
      <c r="E365" t="s">
        <v>113</v>
      </c>
      <c r="F365" s="86">
        <v>45113</v>
      </c>
      <c r="G365" s="77">
        <v>683055.18289399997</v>
      </c>
      <c r="H365" s="77">
        <v>3.853526</v>
      </c>
      <c r="I365" s="77">
        <v>26.321709067000004</v>
      </c>
      <c r="J365" s="78">
        <f t="shared" si="5"/>
        <v>-6.9042298078676205E-3</v>
      </c>
      <c r="K365" s="78">
        <f>I365/'סכום נכסי הקרן'!$C$42</f>
        <v>5.5188254624844701E-5</v>
      </c>
    </row>
    <row r="366" spans="2:11">
      <c r="B366" t="s">
        <v>3357</v>
      </c>
      <c r="C366" t="s">
        <v>3358</v>
      </c>
      <c r="D366" t="s">
        <v>2711</v>
      </c>
      <c r="E366" t="s">
        <v>106</v>
      </c>
      <c r="F366" s="86">
        <v>45127</v>
      </c>
      <c r="G366" s="77">
        <v>567602.82999999996</v>
      </c>
      <c r="H366" s="77">
        <v>7.2919099999999997</v>
      </c>
      <c r="I366" s="77">
        <v>41.389089999999996</v>
      </c>
      <c r="J366" s="78">
        <f t="shared" si="5"/>
        <v>-1.0856429883452277E-2</v>
      </c>
      <c r="K366" s="78">
        <f>I366/'סכום נכסי הקרן'!$C$42</f>
        <v>8.6779761595129291E-5</v>
      </c>
    </row>
    <row r="367" spans="2:11">
      <c r="B367" t="s">
        <v>3359</v>
      </c>
      <c r="C367" t="s">
        <v>3360</v>
      </c>
      <c r="D367" t="s">
        <v>2711</v>
      </c>
      <c r="E367" t="s">
        <v>106</v>
      </c>
      <c r="F367" s="86">
        <v>45141</v>
      </c>
      <c r="G367" s="77">
        <v>311986.32948100002</v>
      </c>
      <c r="H367" s="77">
        <v>4.9148449999999997</v>
      </c>
      <c r="I367" s="77">
        <v>15.333643913</v>
      </c>
      <c r="J367" s="78">
        <f t="shared" si="5"/>
        <v>-4.0220413157020206E-3</v>
      </c>
      <c r="K367" s="78">
        <f>I367/'סכום נכסי הקרן'!$C$42</f>
        <v>3.2149775777982686E-5</v>
      </c>
    </row>
    <row r="368" spans="2:11">
      <c r="B368" s="79" t="s">
        <v>1951</v>
      </c>
      <c r="C368" s="16"/>
      <c r="D368" s="16"/>
      <c r="G368" s="81"/>
      <c r="I368" s="81">
        <v>-14.025327311</v>
      </c>
      <c r="J368" s="80">
        <f t="shared" si="5"/>
        <v>3.6788676084528503E-3</v>
      </c>
      <c r="K368" s="80">
        <f>I368/'סכום נכסי הקרן'!$C$42</f>
        <v>-2.94066518578262E-5</v>
      </c>
    </row>
    <row r="369" spans="2:11">
      <c r="B369" t="s">
        <v>3361</v>
      </c>
      <c r="C369" t="s">
        <v>3362</v>
      </c>
      <c r="D369" t="s">
        <v>2711</v>
      </c>
      <c r="E369" t="s">
        <v>102</v>
      </c>
      <c r="F369" s="86">
        <v>45119</v>
      </c>
      <c r="G369" s="77">
        <v>373485.5</v>
      </c>
      <c r="H369" s="77">
        <v>-2.955406</v>
      </c>
      <c r="I369" s="77">
        <v>-11.038012876</v>
      </c>
      <c r="J369" s="78">
        <f t="shared" si="5"/>
        <v>2.8952898660235689E-3</v>
      </c>
      <c r="K369" s="78">
        <f>I369/'סכום נכסי הקרן'!$C$42</f>
        <v>-2.3143203338446133E-5</v>
      </c>
    </row>
    <row r="370" spans="2:11">
      <c r="B370" t="s">
        <v>3363</v>
      </c>
      <c r="C370" t="s">
        <v>3364</v>
      </c>
      <c r="D370" t="s">
        <v>2711</v>
      </c>
      <c r="E370" t="s">
        <v>102</v>
      </c>
      <c r="F370" s="86">
        <v>45196</v>
      </c>
      <c r="G370" s="77">
        <v>186742.75</v>
      </c>
      <c r="H370" s="77">
        <v>-0.97551600000000005</v>
      </c>
      <c r="I370" s="77">
        <v>-1.8217054049999999</v>
      </c>
      <c r="J370" s="78">
        <f t="shared" si="5"/>
        <v>4.778364781078428E-4</v>
      </c>
      <c r="K370" s="78">
        <f>I370/'סכום נכסי הקרן'!$C$42</f>
        <v>-3.8195370022017503E-6</v>
      </c>
    </row>
    <row r="371" spans="2:11">
      <c r="B371" t="s">
        <v>3365</v>
      </c>
      <c r="C371" t="s">
        <v>3366</v>
      </c>
      <c r="D371" t="s">
        <v>2711</v>
      </c>
      <c r="E371" t="s">
        <v>102</v>
      </c>
      <c r="F371" s="86">
        <v>45196</v>
      </c>
      <c r="G371" s="77">
        <v>186742.75</v>
      </c>
      <c r="H371" s="77">
        <v>-0.62417900000000004</v>
      </c>
      <c r="I371" s="77">
        <v>-1.1656090300000002</v>
      </c>
      <c r="J371" s="78">
        <f t="shared" si="5"/>
        <v>3.0574126432143892E-4</v>
      </c>
      <c r="K371" s="78">
        <f>I371/'סכום נכסי הקרן'!$C$42</f>
        <v>-2.4439115171783176E-6</v>
      </c>
    </row>
    <row r="372" spans="2:11">
      <c r="B372" s="79" t="s">
        <v>883</v>
      </c>
      <c r="C372" s="16"/>
      <c r="D372" s="16"/>
      <c r="G372" s="81"/>
      <c r="I372" s="81">
        <v>0</v>
      </c>
      <c r="J372" s="80">
        <f t="shared" si="5"/>
        <v>0</v>
      </c>
      <c r="K372" s="80">
        <f>I372/'סכום נכסי הקרן'!$C$42</f>
        <v>0</v>
      </c>
    </row>
    <row r="373" spans="2:11">
      <c r="B373" t="s">
        <v>208</v>
      </c>
      <c r="C373" t="s">
        <v>208</v>
      </c>
      <c r="D373" t="s">
        <v>208</v>
      </c>
      <c r="E373" t="s">
        <v>208</v>
      </c>
      <c r="G373" s="91">
        <v>0</v>
      </c>
      <c r="H373" s="91">
        <v>0</v>
      </c>
      <c r="I373" s="91">
        <v>0</v>
      </c>
      <c r="J373" s="89">
        <f t="shared" si="5"/>
        <v>0</v>
      </c>
      <c r="K373" s="89">
        <f>I373/'סכום נכסי הקרן'!$C$42</f>
        <v>0</v>
      </c>
    </row>
    <row r="374" spans="2:11" s="95" customFormat="1">
      <c r="B374" s="79" t="s">
        <v>3367</v>
      </c>
      <c r="C374" s="79"/>
      <c r="D374" s="79"/>
      <c r="E374" s="79"/>
      <c r="F374" s="96"/>
      <c r="G374" s="81"/>
      <c r="H374" s="81"/>
      <c r="I374" s="81">
        <v>347.07226432499999</v>
      </c>
      <c r="J374" s="80">
        <f t="shared" si="5"/>
        <v>-9.1037655143792195E-2</v>
      </c>
      <c r="K374" s="80">
        <f>I374/'סכום נכסי הקרן'!$C$42</f>
        <v>7.2770018269078152E-4</v>
      </c>
    </row>
    <row r="375" spans="2:11" s="95" customFormat="1">
      <c r="B375" s="79" t="s">
        <v>1941</v>
      </c>
      <c r="C375" s="79"/>
      <c r="D375" s="79"/>
      <c r="E375" s="79"/>
      <c r="F375" s="96"/>
      <c r="G375" s="81"/>
      <c r="H375" s="81"/>
      <c r="I375" s="81">
        <v>352.41794995999993</v>
      </c>
      <c r="J375" s="80">
        <f t="shared" si="5"/>
        <v>-9.2439837730443772E-2</v>
      </c>
      <c r="K375" s="80">
        <f>I375/'סכום נכסי הקרן'!$C$42</f>
        <v>7.3890838574544647E-4</v>
      </c>
    </row>
    <row r="376" spans="2:11">
      <c r="B376" t="s">
        <v>3368</v>
      </c>
      <c r="C376" t="s">
        <v>3369</v>
      </c>
      <c r="D376" t="s">
        <v>2711</v>
      </c>
      <c r="E376" t="s">
        <v>106</v>
      </c>
      <c r="F376" s="86">
        <v>45068</v>
      </c>
      <c r="G376" s="77">
        <v>385093.842932</v>
      </c>
      <c r="H376" s="77">
        <v>3.9851939999999999</v>
      </c>
      <c r="I376" s="77">
        <v>15.346736171000002</v>
      </c>
      <c r="J376" s="78">
        <f t="shared" si="5"/>
        <v>-4.0254754376165894E-3</v>
      </c>
      <c r="K376" s="78">
        <f>I376/'סכום נכסי הקרן'!$C$42</f>
        <v>3.2177226080175414E-5</v>
      </c>
    </row>
    <row r="377" spans="2:11">
      <c r="B377" t="s">
        <v>3370</v>
      </c>
      <c r="C377" t="s">
        <v>3371</v>
      </c>
      <c r="D377" t="s">
        <v>2711</v>
      </c>
      <c r="E377" t="s">
        <v>199</v>
      </c>
      <c r="F377" s="86">
        <v>44909</v>
      </c>
      <c r="G377" s="77">
        <v>1334812.9837420001</v>
      </c>
      <c r="H377" s="77">
        <v>16.011657</v>
      </c>
      <c r="I377" s="77">
        <v>213.72568254400002</v>
      </c>
      <c r="J377" s="78">
        <f t="shared" si="5"/>
        <v>-5.6060616138985345E-2</v>
      </c>
      <c r="K377" s="78">
        <f>I377/'סכום נכסי הקרן'!$C$42</f>
        <v>4.4811479976787622E-4</v>
      </c>
    </row>
    <row r="378" spans="2:11">
      <c r="B378" t="s">
        <v>3372</v>
      </c>
      <c r="C378" t="s">
        <v>3373</v>
      </c>
      <c r="D378" t="s">
        <v>2711</v>
      </c>
      <c r="E378" t="s">
        <v>106</v>
      </c>
      <c r="F378" s="86">
        <v>44868</v>
      </c>
      <c r="G378" s="77">
        <v>864180.03515500005</v>
      </c>
      <c r="H378" s="77">
        <v>-5.1919750000000002</v>
      </c>
      <c r="I378" s="77">
        <v>-44.868014544000005</v>
      </c>
      <c r="J378" s="78">
        <f t="shared" si="5"/>
        <v>1.176895780764093E-2</v>
      </c>
      <c r="K378" s="78">
        <f>I378/'סכום נכסי הקרן'!$C$42</f>
        <v>-9.4073960200021658E-5</v>
      </c>
    </row>
    <row r="379" spans="2:11">
      <c r="B379" t="s">
        <v>3374</v>
      </c>
      <c r="C379" t="s">
        <v>3375</v>
      </c>
      <c r="D379" t="s">
        <v>2711</v>
      </c>
      <c r="E379" t="s">
        <v>106</v>
      </c>
      <c r="F379" s="86">
        <v>44972</v>
      </c>
      <c r="G379" s="77">
        <v>3826290.339799</v>
      </c>
      <c r="H379" s="77">
        <v>-3.8236110000000001</v>
      </c>
      <c r="I379" s="77">
        <v>-146.302459148</v>
      </c>
      <c r="J379" s="78">
        <f t="shared" si="5"/>
        <v>3.837538804348932E-2</v>
      </c>
      <c r="K379" s="78">
        <f>I379/'סכום נכסי הקרן'!$C$42</f>
        <v>-3.0674973829201323E-4</v>
      </c>
    </row>
    <row r="380" spans="2:11">
      <c r="B380" t="s">
        <v>3374</v>
      </c>
      <c r="C380" t="s">
        <v>3376</v>
      </c>
      <c r="D380" t="s">
        <v>2711</v>
      </c>
      <c r="E380" t="s">
        <v>106</v>
      </c>
      <c r="F380" s="86">
        <v>45069</v>
      </c>
      <c r="G380" s="77">
        <v>3037019.7801870001</v>
      </c>
      <c r="H380" s="77">
        <v>2.4742760000000001</v>
      </c>
      <c r="I380" s="77">
        <v>75.144244563000001</v>
      </c>
      <c r="J380" s="78">
        <f t="shared" si="5"/>
        <v>-1.9710465299990883E-2</v>
      </c>
      <c r="K380" s="78">
        <f>I380/'סכום נכסי הקרן'!$C$42</f>
        <v>1.5755358787601347E-4</v>
      </c>
    </row>
    <row r="381" spans="2:11">
      <c r="B381" t="s">
        <v>3374</v>
      </c>
      <c r="C381" t="s">
        <v>3377</v>
      </c>
      <c r="D381" t="s">
        <v>2711</v>
      </c>
      <c r="E381" t="s">
        <v>106</v>
      </c>
      <c r="F381" s="86">
        <v>45153</v>
      </c>
      <c r="G381" s="77">
        <v>4072552.3235339997</v>
      </c>
      <c r="H381" s="77">
        <v>-3.5906829999999998</v>
      </c>
      <c r="I381" s="77">
        <v>-146.23245937200002</v>
      </c>
      <c r="J381" s="78">
        <f t="shared" si="5"/>
        <v>3.8357026981190027E-2</v>
      </c>
      <c r="K381" s="78">
        <f>I381/'סכום נכסי הקרן'!$C$42</f>
        <v>-3.0660297101897123E-4</v>
      </c>
    </row>
    <row r="382" spans="2:11">
      <c r="B382" t="s">
        <v>3378</v>
      </c>
      <c r="C382" t="s">
        <v>3379</v>
      </c>
      <c r="D382" t="s">
        <v>2711</v>
      </c>
      <c r="E382" t="s">
        <v>106</v>
      </c>
      <c r="F382" s="86">
        <v>45126</v>
      </c>
      <c r="G382" s="77">
        <v>518950.24531299999</v>
      </c>
      <c r="H382" s="77">
        <v>-7.0407929999999999</v>
      </c>
      <c r="I382" s="77">
        <v>-36.538213507999998</v>
      </c>
      <c r="J382" s="78">
        <f t="shared" si="5"/>
        <v>9.5840365907105211E-3</v>
      </c>
      <c r="K382" s="78">
        <f>I382/'סכום נכסי הקרן'!$C$42</f>
        <v>-7.6609015983105028E-5</v>
      </c>
    </row>
    <row r="383" spans="2:11">
      <c r="B383" t="s">
        <v>3380</v>
      </c>
      <c r="C383" t="s">
        <v>3381</v>
      </c>
      <c r="D383" t="s">
        <v>2711</v>
      </c>
      <c r="E383" t="s">
        <v>199</v>
      </c>
      <c r="F383" s="86">
        <v>45082</v>
      </c>
      <c r="G383" s="77">
        <v>942409.14183600014</v>
      </c>
      <c r="H383" s="77">
        <v>6.7531949999999998</v>
      </c>
      <c r="I383" s="77">
        <v>63.642729336000002</v>
      </c>
      <c r="J383" s="78">
        <f t="shared" si="5"/>
        <v>-1.6693597965739652E-2</v>
      </c>
      <c r="K383" s="78">
        <f>I383/'סכום נכסי הקרן'!$C$42</f>
        <v>1.3343856748339772E-4</v>
      </c>
    </row>
    <row r="384" spans="2:11">
      <c r="B384" t="s">
        <v>3380</v>
      </c>
      <c r="C384" t="s">
        <v>3382</v>
      </c>
      <c r="D384" t="s">
        <v>2711</v>
      </c>
      <c r="E384" t="s">
        <v>199</v>
      </c>
      <c r="F384" s="86">
        <v>44972</v>
      </c>
      <c r="G384" s="77">
        <v>1805896.916641</v>
      </c>
      <c r="H384" s="77">
        <v>19.851614999999999</v>
      </c>
      <c r="I384" s="77">
        <v>358.49970391799997</v>
      </c>
      <c r="J384" s="78">
        <f t="shared" si="5"/>
        <v>-9.4035092311142113E-2</v>
      </c>
      <c r="K384" s="78">
        <f>I384/'סכום נכסי הקרן'!$C$42</f>
        <v>7.516598900320948E-4</v>
      </c>
    </row>
    <row r="385" spans="2:11">
      <c r="B385" s="79" t="s">
        <v>1958</v>
      </c>
      <c r="C385" s="16"/>
      <c r="D385" s="16"/>
      <c r="G385" s="81"/>
      <c r="I385" s="81">
        <v>0</v>
      </c>
      <c r="J385" s="80">
        <f t="shared" si="5"/>
        <v>0</v>
      </c>
      <c r="K385" s="80">
        <f>I385/'סכום נכסי הקרן'!$C$42</f>
        <v>0</v>
      </c>
    </row>
    <row r="386" spans="2:11">
      <c r="B386" t="s">
        <v>208</v>
      </c>
      <c r="C386" t="s">
        <v>208</v>
      </c>
      <c r="D386" t="s">
        <v>208</v>
      </c>
      <c r="E386" t="s">
        <v>208</v>
      </c>
      <c r="G386" s="91">
        <v>0</v>
      </c>
      <c r="H386" s="91">
        <v>0</v>
      </c>
      <c r="I386" s="91">
        <v>0</v>
      </c>
      <c r="J386" s="89">
        <f t="shared" si="5"/>
        <v>0</v>
      </c>
      <c r="K386" s="89">
        <f>I386/'סכום נכסי הקרן'!$C$42</f>
        <v>0</v>
      </c>
    </row>
    <row r="387" spans="2:11" s="95" customFormat="1">
      <c r="B387" s="79" t="s">
        <v>1951</v>
      </c>
      <c r="C387" s="79"/>
      <c r="D387" s="79"/>
      <c r="E387" s="79"/>
      <c r="G387" s="81"/>
      <c r="H387" s="81"/>
      <c r="I387" s="81">
        <v>-5.3456856349999988</v>
      </c>
      <c r="J387" s="80">
        <f t="shared" si="5"/>
        <v>1.4021825866515924E-3</v>
      </c>
      <c r="K387" s="80">
        <f>I387/'סכום נכסי הקרן'!$C$42</f>
        <v>-1.1208203054665064E-5</v>
      </c>
    </row>
    <row r="388" spans="2:11">
      <c r="B388" t="s">
        <v>3383</v>
      </c>
      <c r="C388" t="s">
        <v>3384</v>
      </c>
      <c r="D388" t="s">
        <v>2711</v>
      </c>
      <c r="E388" t="s">
        <v>106</v>
      </c>
      <c r="F388" s="86">
        <v>45195</v>
      </c>
      <c r="G388" s="77">
        <v>1232153.543575</v>
      </c>
      <c r="H388" s="77">
        <v>-0.43384899999999998</v>
      </c>
      <c r="I388" s="77">
        <v>-5.3456856349999988</v>
      </c>
      <c r="J388" s="78">
        <f t="shared" si="5"/>
        <v>1.4021825866515924E-3</v>
      </c>
      <c r="K388" s="78">
        <f>I388/'סכום נכסי הקרן'!$C$42</f>
        <v>-1.1208203054665064E-5</v>
      </c>
    </row>
    <row r="389" spans="2:11">
      <c r="B389" s="79" t="s">
        <v>883</v>
      </c>
      <c r="C389" s="16"/>
      <c r="D389" s="16"/>
      <c r="G389" s="81"/>
      <c r="I389" s="81">
        <v>0</v>
      </c>
      <c r="J389" s="80">
        <f t="shared" si="5"/>
        <v>0</v>
      </c>
      <c r="K389" s="80">
        <f>I389/'סכום נכסי הקרן'!$C$42</f>
        <v>0</v>
      </c>
    </row>
    <row r="390" spans="2:11">
      <c r="B390" t="s">
        <v>208</v>
      </c>
      <c r="C390" t="s">
        <v>208</v>
      </c>
      <c r="D390" t="s">
        <v>208</v>
      </c>
      <c r="E390" t="s">
        <v>208</v>
      </c>
      <c r="G390" s="91">
        <v>0</v>
      </c>
      <c r="H390" s="91">
        <v>0</v>
      </c>
      <c r="I390" s="91">
        <v>0</v>
      </c>
      <c r="J390" s="89">
        <f t="shared" si="5"/>
        <v>0</v>
      </c>
      <c r="K390" s="89">
        <f>I390/'סכום נכסי הקרן'!$C$42</f>
        <v>0</v>
      </c>
    </row>
    <row r="391" spans="2:11">
      <c r="B391"/>
      <c r="C391"/>
      <c r="D391"/>
      <c r="E391"/>
      <c r="G391" s="77"/>
      <c r="H391" s="77"/>
      <c r="I391" s="77"/>
      <c r="J391" s="78"/>
      <c r="K391" s="78"/>
    </row>
    <row r="392" spans="2:11">
      <c r="B392"/>
      <c r="C392" s="16"/>
      <c r="D392" s="16"/>
    </row>
    <row r="393" spans="2:11">
      <c r="B393"/>
      <c r="C393" s="16"/>
      <c r="D393" s="16"/>
    </row>
    <row r="394" spans="2:11">
      <c r="B394" s="97" t="s">
        <v>3385</v>
      </c>
      <c r="C394" s="16"/>
      <c r="D394" s="16"/>
    </row>
    <row r="395" spans="2:11">
      <c r="B395" s="97" t="s">
        <v>3386</v>
      </c>
      <c r="C395" s="16"/>
      <c r="D395" s="16"/>
    </row>
    <row r="396" spans="2:11">
      <c r="B396" s="97" t="s">
        <v>307</v>
      </c>
      <c r="C396" s="16"/>
      <c r="D396" s="16"/>
    </row>
    <row r="397" spans="2:11">
      <c r="B397" s="97" t="s">
        <v>308</v>
      </c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2535</v>
      </c>
    </row>
    <row r="3" spans="2:78" s="1" customFormat="1">
      <c r="B3" s="2" t="s">
        <v>2</v>
      </c>
      <c r="C3" s="26" t="s">
        <v>2536</v>
      </c>
    </row>
    <row r="4" spans="2:78" s="1" customFormat="1">
      <c r="B4" s="2" t="s">
        <v>3</v>
      </c>
      <c r="C4" s="83" t="s">
        <v>196</v>
      </c>
    </row>
    <row r="6" spans="2:78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78" ht="26.25" customHeight="1">
      <c r="B7" s="118" t="s">
        <v>144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1970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1971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1972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1973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1974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1975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1976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1970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1971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1972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1973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1974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1975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1976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C1:C4 A5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7"/>
  <sheetViews>
    <sheetView rightToLeft="1" topLeftCell="A377" workbookViewId="0">
      <selection activeCell="H225" sqref="H22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19.42578125" style="16" customWidth="1"/>
    <col min="20" max="20" width="7.140625" style="16" customWidth="1"/>
    <col min="21" max="22" width="1.71093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2535</v>
      </c>
    </row>
    <row r="3" spans="2:60" s="1" customFormat="1">
      <c r="B3" s="2" t="s">
        <v>2</v>
      </c>
      <c r="C3" s="26" t="s">
        <v>2536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8" t="s">
        <v>145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4.08</v>
      </c>
      <c r="J11" s="18"/>
      <c r="K11" s="18"/>
      <c r="L11" s="18"/>
      <c r="M11" s="76">
        <v>6.0999999999999999E-2</v>
      </c>
      <c r="N11" s="75">
        <v>50639427.700000003</v>
      </c>
      <c r="O11" s="7"/>
      <c r="P11" s="75">
        <v>65204.164737084742</v>
      </c>
      <c r="Q11" s="76">
        <v>1</v>
      </c>
      <c r="R11" s="76">
        <v>0.13669999999999999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4.7699999999999996</v>
      </c>
      <c r="M12" s="80">
        <v>5.67E-2</v>
      </c>
      <c r="N12" s="81">
        <v>43844974.590000004</v>
      </c>
      <c r="P12" s="81">
        <v>47844.728479941768</v>
      </c>
      <c r="Q12" s="80">
        <v>0.73380000000000001</v>
      </c>
      <c r="R12" s="80">
        <v>0.1003</v>
      </c>
    </row>
    <row r="13" spans="2:60">
      <c r="B13" s="79" t="s">
        <v>2475</v>
      </c>
      <c r="I13" s="81">
        <v>4.22</v>
      </c>
      <c r="M13" s="80">
        <v>5.91E-2</v>
      </c>
      <c r="N13" s="81">
        <v>15762121.35</v>
      </c>
      <c r="P13" s="81">
        <v>17150.282392885299</v>
      </c>
      <c r="Q13" s="80">
        <v>0.26300000000000001</v>
      </c>
      <c r="R13" s="80">
        <v>3.5999999999999997E-2</v>
      </c>
    </row>
    <row r="14" spans="2:60">
      <c r="B14" s="93" t="s">
        <v>2672</v>
      </c>
      <c r="C14" t="s">
        <v>2476</v>
      </c>
      <c r="D14" s="103">
        <v>29994018</v>
      </c>
      <c r="E14"/>
      <c r="F14" t="s">
        <v>2477</v>
      </c>
      <c r="G14" s="86"/>
      <c r="H14" t="s">
        <v>1018</v>
      </c>
      <c r="I14" s="77">
        <v>4.22</v>
      </c>
      <c r="J14" t="s">
        <v>128</v>
      </c>
      <c r="K14" t="s">
        <v>102</v>
      </c>
      <c r="L14" s="78">
        <v>5.7700000000000001E-2</v>
      </c>
      <c r="M14" s="78">
        <v>5.91E-2</v>
      </c>
      <c r="N14" s="77">
        <v>15762121.35</v>
      </c>
      <c r="O14" s="77">
        <v>108.80694299999981</v>
      </c>
      <c r="P14" s="77">
        <v>17150.282392885299</v>
      </c>
      <c r="Q14" s="78">
        <v>0.26300000000000001</v>
      </c>
      <c r="R14" s="78">
        <v>3.5999999999999997E-2</v>
      </c>
    </row>
    <row r="15" spans="2:60">
      <c r="B15" s="79" t="s">
        <v>2478</v>
      </c>
      <c r="I15" s="81">
        <v>7.03</v>
      </c>
      <c r="M15" s="80">
        <v>4.7800000000000002E-2</v>
      </c>
      <c r="N15" s="81">
        <v>5565122.71</v>
      </c>
      <c r="P15" s="81">
        <v>5776.7682810228007</v>
      </c>
      <c r="Q15" s="80">
        <v>8.8599999999999998E-2</v>
      </c>
      <c r="R15" s="80">
        <v>1.21E-2</v>
      </c>
    </row>
    <row r="16" spans="2:60">
      <c r="B16" t="s">
        <v>3412</v>
      </c>
      <c r="C16" t="s">
        <v>2476</v>
      </c>
      <c r="D16" s="103">
        <v>9676</v>
      </c>
      <c r="E16"/>
      <c r="F16" t="s">
        <v>3472</v>
      </c>
      <c r="G16" s="86">
        <v>45107</v>
      </c>
      <c r="H16" t="s">
        <v>209</v>
      </c>
      <c r="I16" s="77">
        <v>8.82</v>
      </c>
      <c r="J16" t="s">
        <v>123</v>
      </c>
      <c r="K16" t="s">
        <v>102</v>
      </c>
      <c r="L16" s="78">
        <v>7.1300000000000002E-2</v>
      </c>
      <c r="M16" s="78">
        <v>7.1400000000000005E-2</v>
      </c>
      <c r="N16" s="77">
        <v>262066.25</v>
      </c>
      <c r="O16" s="77">
        <v>105.7</v>
      </c>
      <c r="P16" s="77">
        <v>277.00402624999998</v>
      </c>
      <c r="Q16" s="78">
        <v>4.1999999999999997E-3</v>
      </c>
      <c r="R16" s="78">
        <v>5.9999999999999995E-4</v>
      </c>
      <c r="W16" s="94"/>
    </row>
    <row r="17" spans="2:23">
      <c r="B17" t="s">
        <v>3412</v>
      </c>
      <c r="C17" t="s">
        <v>2476</v>
      </c>
      <c r="D17" s="103">
        <v>9677</v>
      </c>
      <c r="E17"/>
      <c r="F17" t="s">
        <v>3472</v>
      </c>
      <c r="G17" s="86">
        <v>45107</v>
      </c>
      <c r="H17" t="s">
        <v>209</v>
      </c>
      <c r="I17" s="77">
        <v>8.33</v>
      </c>
      <c r="J17" t="s">
        <v>123</v>
      </c>
      <c r="K17" t="s">
        <v>102</v>
      </c>
      <c r="L17" s="78">
        <v>7.2999999999999995E-2</v>
      </c>
      <c r="M17" s="78">
        <v>7.3200000000000001E-2</v>
      </c>
      <c r="N17" s="77">
        <v>19742.87</v>
      </c>
      <c r="O17" s="77">
        <v>99.78</v>
      </c>
      <c r="P17" s="77">
        <v>19.699435686000001</v>
      </c>
      <c r="Q17" s="78">
        <v>2.9999999999999997E-4</v>
      </c>
      <c r="R17" s="78">
        <v>0</v>
      </c>
      <c r="W17" s="94"/>
    </row>
    <row r="18" spans="2:23">
      <c r="B18" t="s">
        <v>3412</v>
      </c>
      <c r="C18" t="s">
        <v>2476</v>
      </c>
      <c r="D18" s="103">
        <v>9678</v>
      </c>
      <c r="E18"/>
      <c r="F18" t="s">
        <v>3472</v>
      </c>
      <c r="G18" s="86">
        <v>45107</v>
      </c>
      <c r="H18" t="s">
        <v>209</v>
      </c>
      <c r="I18" s="77">
        <v>8.9600000000000009</v>
      </c>
      <c r="J18" t="s">
        <v>123</v>
      </c>
      <c r="K18" t="s">
        <v>102</v>
      </c>
      <c r="L18" s="78">
        <v>7.1499999999999994E-2</v>
      </c>
      <c r="M18" s="78">
        <v>7.1400000000000005E-2</v>
      </c>
      <c r="N18" s="77">
        <v>344693.23</v>
      </c>
      <c r="O18" s="77">
        <v>105.86</v>
      </c>
      <c r="P18" s="77">
        <v>364.892253278</v>
      </c>
      <c r="Q18" s="78">
        <v>5.5999999999999999E-3</v>
      </c>
      <c r="R18" s="78">
        <v>8.0000000000000004E-4</v>
      </c>
      <c r="W18" s="94"/>
    </row>
    <row r="19" spans="2:23">
      <c r="B19" t="s">
        <v>3412</v>
      </c>
      <c r="C19" t="s">
        <v>2476</v>
      </c>
      <c r="D19" s="103">
        <v>9675</v>
      </c>
      <c r="E19"/>
      <c r="F19" t="s">
        <v>3472</v>
      </c>
      <c r="G19" s="86">
        <v>45107</v>
      </c>
      <c r="H19" t="s">
        <v>209</v>
      </c>
      <c r="I19" s="77">
        <v>7.55</v>
      </c>
      <c r="J19" t="s">
        <v>123</v>
      </c>
      <c r="K19" t="s">
        <v>102</v>
      </c>
      <c r="L19" s="78">
        <v>6.5199999999999994E-2</v>
      </c>
      <c r="M19" s="78">
        <v>6.5199999999999994E-2</v>
      </c>
      <c r="N19" s="77">
        <v>157830.6</v>
      </c>
      <c r="O19" s="77">
        <v>84.21</v>
      </c>
      <c r="P19" s="77">
        <v>132.90914825999999</v>
      </c>
      <c r="Q19" s="78">
        <v>2E-3</v>
      </c>
      <c r="R19" s="78">
        <v>2.9999999999999997E-4</v>
      </c>
      <c r="W19" s="94"/>
    </row>
    <row r="20" spans="2:23">
      <c r="B20" t="s">
        <v>3412</v>
      </c>
      <c r="C20" t="s">
        <v>2476</v>
      </c>
      <c r="D20" s="103">
        <v>9672</v>
      </c>
      <c r="E20"/>
      <c r="F20" t="s">
        <v>3472</v>
      </c>
      <c r="G20" s="86">
        <v>45107</v>
      </c>
      <c r="H20" t="s">
        <v>209</v>
      </c>
      <c r="I20" s="77">
        <v>11.19</v>
      </c>
      <c r="J20" t="s">
        <v>123</v>
      </c>
      <c r="K20" t="s">
        <v>102</v>
      </c>
      <c r="L20" s="78">
        <v>3.5499999999999997E-2</v>
      </c>
      <c r="M20" s="78">
        <v>3.5499999999999997E-2</v>
      </c>
      <c r="N20" s="77">
        <v>8659.57</v>
      </c>
      <c r="O20" s="77">
        <v>140.37</v>
      </c>
      <c r="P20" s="77">
        <v>12.155438409</v>
      </c>
      <c r="Q20" s="78">
        <v>2.0000000000000001E-4</v>
      </c>
      <c r="R20" s="78">
        <v>0</v>
      </c>
      <c r="W20" s="94"/>
    </row>
    <row r="21" spans="2:23">
      <c r="B21" t="s">
        <v>3412</v>
      </c>
      <c r="C21" t="s">
        <v>2476</v>
      </c>
      <c r="D21" s="103">
        <v>9673</v>
      </c>
      <c r="E21"/>
      <c r="F21" t="s">
        <v>3472</v>
      </c>
      <c r="G21" s="86">
        <v>45107</v>
      </c>
      <c r="H21" t="s">
        <v>209</v>
      </c>
      <c r="I21" s="77">
        <v>10.39</v>
      </c>
      <c r="J21" t="s">
        <v>123</v>
      </c>
      <c r="K21" t="s">
        <v>102</v>
      </c>
      <c r="L21" s="78">
        <v>3.3300000000000003E-2</v>
      </c>
      <c r="M21" s="78">
        <v>3.3399999999999999E-2</v>
      </c>
      <c r="N21" s="77">
        <v>43855.28</v>
      </c>
      <c r="O21" s="77">
        <v>138.09</v>
      </c>
      <c r="P21" s="77">
        <v>60.559756151999999</v>
      </c>
      <c r="Q21" s="78">
        <v>8.9999999999999998E-4</v>
      </c>
      <c r="R21" s="78">
        <v>1E-4</v>
      </c>
      <c r="W21" s="94"/>
    </row>
    <row r="22" spans="2:23">
      <c r="B22" t="s">
        <v>3412</v>
      </c>
      <c r="C22" t="s">
        <v>2476</v>
      </c>
      <c r="D22" s="103">
        <v>9674</v>
      </c>
      <c r="E22"/>
      <c r="F22" t="s">
        <v>3472</v>
      </c>
      <c r="G22" s="86">
        <v>45107</v>
      </c>
      <c r="H22" t="s">
        <v>209</v>
      </c>
      <c r="I22" s="77">
        <v>10.55</v>
      </c>
      <c r="J22" t="s">
        <v>123</v>
      </c>
      <c r="K22" t="s">
        <v>102</v>
      </c>
      <c r="L22" s="78">
        <v>3.4799999999999998E-2</v>
      </c>
      <c r="M22" s="78">
        <v>3.49E-2</v>
      </c>
      <c r="N22" s="77">
        <v>34016.33</v>
      </c>
      <c r="O22" s="77">
        <v>127.12</v>
      </c>
      <c r="P22" s="77">
        <v>43.241558695999998</v>
      </c>
      <c r="Q22" s="78">
        <v>6.9999999999999999E-4</v>
      </c>
      <c r="R22" s="78">
        <v>1E-4</v>
      </c>
      <c r="W22" s="94"/>
    </row>
    <row r="23" spans="2:23">
      <c r="B23" t="s">
        <v>3412</v>
      </c>
      <c r="C23" t="s">
        <v>2476</v>
      </c>
      <c r="D23" s="103">
        <v>9671</v>
      </c>
      <c r="E23"/>
      <c r="F23" t="s">
        <v>3472</v>
      </c>
      <c r="G23" s="86">
        <v>45107</v>
      </c>
      <c r="H23" t="s">
        <v>209</v>
      </c>
      <c r="I23" s="77">
        <v>10.24</v>
      </c>
      <c r="J23" t="s">
        <v>123</v>
      </c>
      <c r="K23" t="s">
        <v>102</v>
      </c>
      <c r="L23" s="78">
        <v>3.0200000000000001E-2</v>
      </c>
      <c r="M23" s="78">
        <v>3.0200000000000001E-2</v>
      </c>
      <c r="N23" s="77">
        <v>132048.94</v>
      </c>
      <c r="O23" s="77">
        <v>107.53</v>
      </c>
      <c r="P23" s="77">
        <v>141.992225182</v>
      </c>
      <c r="Q23" s="78">
        <v>2.2000000000000001E-3</v>
      </c>
      <c r="R23" s="78">
        <v>2.9999999999999997E-4</v>
      </c>
      <c r="W23" s="94"/>
    </row>
    <row r="24" spans="2:23">
      <c r="B24" t="s">
        <v>3413</v>
      </c>
      <c r="C24" t="s">
        <v>2476</v>
      </c>
      <c r="D24" s="103">
        <v>483891</v>
      </c>
      <c r="E24"/>
      <c r="F24" t="s">
        <v>3472</v>
      </c>
      <c r="G24" s="86"/>
      <c r="H24" t="s">
        <v>209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-8.61</v>
      </c>
      <c r="O24" s="77">
        <v>2687.36</v>
      </c>
      <c r="P24" s="77">
        <v>-0.231381696</v>
      </c>
      <c r="Q24" s="78">
        <v>0</v>
      </c>
      <c r="R24" s="78">
        <v>0</v>
      </c>
    </row>
    <row r="25" spans="2:23">
      <c r="B25" t="s">
        <v>3413</v>
      </c>
      <c r="C25" t="s">
        <v>2476</v>
      </c>
      <c r="D25" s="103">
        <v>483894</v>
      </c>
      <c r="E25"/>
      <c r="F25" t="s">
        <v>3472</v>
      </c>
      <c r="G25" s="86"/>
      <c r="H25" t="s">
        <v>209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-30.14</v>
      </c>
      <c r="O25" s="77">
        <v>3298.88</v>
      </c>
      <c r="P25" s="77">
        <v>-0.99428243199999999</v>
      </c>
      <c r="Q25" s="78">
        <v>0</v>
      </c>
      <c r="R25" s="78">
        <v>0</v>
      </c>
    </row>
    <row r="26" spans="2:23">
      <c r="B26" t="s">
        <v>3413</v>
      </c>
      <c r="C26" t="s">
        <v>2476</v>
      </c>
      <c r="D26" s="103">
        <v>483898</v>
      </c>
      <c r="E26"/>
      <c r="F26" t="s">
        <v>3472</v>
      </c>
      <c r="G26" s="86"/>
      <c r="H26" t="s">
        <v>209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-35.549999999999997</v>
      </c>
      <c r="O26" s="77">
        <v>2145.1999999999998</v>
      </c>
      <c r="P26" s="77">
        <v>-0.76261860000000004</v>
      </c>
      <c r="Q26" s="78">
        <v>0</v>
      </c>
      <c r="R26" s="78">
        <v>0</v>
      </c>
    </row>
    <row r="27" spans="2:23">
      <c r="B27" t="s">
        <v>3413</v>
      </c>
      <c r="C27" t="s">
        <v>2476</v>
      </c>
      <c r="D27" s="103">
        <v>524863</v>
      </c>
      <c r="E27"/>
      <c r="F27" t="s">
        <v>3472</v>
      </c>
      <c r="G27" s="86"/>
      <c r="H27" t="s">
        <v>209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-12.86</v>
      </c>
      <c r="O27" s="77">
        <v>3115.79</v>
      </c>
      <c r="P27" s="77">
        <v>-0.40069059400000001</v>
      </c>
      <c r="Q27" s="78">
        <v>0</v>
      </c>
      <c r="R27" s="78">
        <v>0</v>
      </c>
    </row>
    <row r="28" spans="2:23">
      <c r="B28" t="s">
        <v>3413</v>
      </c>
      <c r="C28" t="s">
        <v>2476</v>
      </c>
      <c r="D28" s="103">
        <v>524862</v>
      </c>
      <c r="E28"/>
      <c r="F28" t="s">
        <v>3472</v>
      </c>
      <c r="G28" s="86"/>
      <c r="H28" t="s">
        <v>209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-48.29</v>
      </c>
      <c r="O28" s="77">
        <v>3350.52</v>
      </c>
      <c r="P28" s="77">
        <v>-1.6179661080000001</v>
      </c>
      <c r="Q28" s="78">
        <v>0</v>
      </c>
      <c r="R28" s="78">
        <v>0</v>
      </c>
    </row>
    <row r="29" spans="2:23">
      <c r="B29" t="s">
        <v>3413</v>
      </c>
      <c r="C29" t="s">
        <v>2476</v>
      </c>
      <c r="D29" s="103">
        <v>562252</v>
      </c>
      <c r="E29"/>
      <c r="F29" t="s">
        <v>3472</v>
      </c>
      <c r="G29" s="86"/>
      <c r="H29" t="s">
        <v>209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-2.68</v>
      </c>
      <c r="O29" s="77">
        <v>21886.092097000001</v>
      </c>
      <c r="P29" s="77">
        <v>-0.58654726819960001</v>
      </c>
      <c r="Q29" s="78">
        <v>0</v>
      </c>
      <c r="R29" s="78">
        <v>0</v>
      </c>
    </row>
    <row r="30" spans="2:23">
      <c r="B30" t="s">
        <v>3413</v>
      </c>
      <c r="C30" t="s">
        <v>2476</v>
      </c>
      <c r="D30" s="103">
        <v>483893</v>
      </c>
      <c r="E30"/>
      <c r="F30" t="s">
        <v>3472</v>
      </c>
      <c r="G30" s="86"/>
      <c r="H30" t="s">
        <v>209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-36.590000000000003</v>
      </c>
      <c r="O30" s="77">
        <v>1363.08</v>
      </c>
      <c r="P30" s="77">
        <v>-0.49875097200000001</v>
      </c>
      <c r="Q30" s="78">
        <v>0</v>
      </c>
      <c r="R30" s="78">
        <v>0</v>
      </c>
    </row>
    <row r="31" spans="2:23">
      <c r="B31" t="s">
        <v>3413</v>
      </c>
      <c r="C31" t="s">
        <v>2476</v>
      </c>
      <c r="D31" s="103">
        <v>483897</v>
      </c>
      <c r="E31"/>
      <c r="F31" t="s">
        <v>3472</v>
      </c>
      <c r="G31" s="86"/>
      <c r="H31" t="s">
        <v>209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-40.71</v>
      </c>
      <c r="O31" s="77">
        <v>967.71</v>
      </c>
      <c r="P31" s="77">
        <v>-0.393954741</v>
      </c>
      <c r="Q31" s="78">
        <v>0</v>
      </c>
      <c r="R31" s="78">
        <v>0</v>
      </c>
    </row>
    <row r="32" spans="2:23">
      <c r="B32" t="s">
        <v>3413</v>
      </c>
      <c r="C32" t="s">
        <v>2476</v>
      </c>
      <c r="D32" s="103">
        <v>524861</v>
      </c>
      <c r="E32"/>
      <c r="F32" t="s">
        <v>3472</v>
      </c>
      <c r="G32" s="86"/>
      <c r="H32" t="s">
        <v>209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-25.7</v>
      </c>
      <c r="O32" s="77">
        <v>5561.05</v>
      </c>
      <c r="P32" s="77">
        <v>-1.42918985</v>
      </c>
      <c r="Q32" s="78">
        <v>0</v>
      </c>
      <c r="R32" s="78">
        <v>0</v>
      </c>
    </row>
    <row r="33" spans="2:23">
      <c r="B33" t="s">
        <v>3413</v>
      </c>
      <c r="C33" t="s">
        <v>2476</v>
      </c>
      <c r="D33" s="103">
        <v>483892</v>
      </c>
      <c r="E33"/>
      <c r="F33" t="s">
        <v>3472</v>
      </c>
      <c r="G33" s="86"/>
      <c r="H33" t="s">
        <v>209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-13.89</v>
      </c>
      <c r="O33" s="77">
        <v>2775.85</v>
      </c>
      <c r="P33" s="77">
        <v>-0.385565565</v>
      </c>
      <c r="Q33" s="78">
        <v>0</v>
      </c>
      <c r="R33" s="78">
        <v>0</v>
      </c>
    </row>
    <row r="34" spans="2:23">
      <c r="B34" t="s">
        <v>3413</v>
      </c>
      <c r="C34" t="s">
        <v>2476</v>
      </c>
      <c r="D34" s="103">
        <v>483896</v>
      </c>
      <c r="E34"/>
      <c r="F34" t="s">
        <v>3472</v>
      </c>
      <c r="G34" s="86"/>
      <c r="H34" t="s">
        <v>209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-18.13</v>
      </c>
      <c r="O34" s="77">
        <v>1270.96</v>
      </c>
      <c r="P34" s="77">
        <v>-0.23042504799999999</v>
      </c>
      <c r="Q34" s="78">
        <v>0</v>
      </c>
      <c r="R34" s="78">
        <v>0</v>
      </c>
    </row>
    <row r="35" spans="2:23">
      <c r="B35" t="s">
        <v>3413</v>
      </c>
      <c r="C35" t="s">
        <v>2476</v>
      </c>
      <c r="D35" s="103">
        <v>524860</v>
      </c>
      <c r="E35"/>
      <c r="F35" t="s">
        <v>3472</v>
      </c>
      <c r="G35" s="86"/>
      <c r="H35" t="s">
        <v>209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-22.39</v>
      </c>
      <c r="O35" s="77">
        <v>1572.05</v>
      </c>
      <c r="P35" s="77">
        <v>-0.35198199499999999</v>
      </c>
      <c r="Q35" s="78">
        <v>0</v>
      </c>
      <c r="R35" s="78">
        <v>0</v>
      </c>
    </row>
    <row r="36" spans="2:23">
      <c r="B36" t="s">
        <v>3413</v>
      </c>
      <c r="C36" t="s">
        <v>2476</v>
      </c>
      <c r="D36" s="103">
        <v>562249</v>
      </c>
      <c r="E36"/>
      <c r="F36" t="s">
        <v>3472</v>
      </c>
      <c r="G36" s="86"/>
      <c r="H36" t="s">
        <v>209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-1.97</v>
      </c>
      <c r="O36" s="77">
        <v>6357.1</v>
      </c>
      <c r="P36" s="77">
        <v>-0.12523487</v>
      </c>
      <c r="Q36" s="78">
        <v>0</v>
      </c>
      <c r="R36" s="78">
        <v>0</v>
      </c>
    </row>
    <row r="37" spans="2:23">
      <c r="B37" t="s">
        <v>3413</v>
      </c>
      <c r="C37" t="s">
        <v>2476</v>
      </c>
      <c r="D37" s="103">
        <v>562248</v>
      </c>
      <c r="E37"/>
      <c r="F37" t="s">
        <v>3472</v>
      </c>
      <c r="G37" s="86"/>
      <c r="H37" t="s">
        <v>209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-1.08</v>
      </c>
      <c r="O37" s="77">
        <v>16567.48</v>
      </c>
      <c r="P37" s="77">
        <v>-0.17892878400000001</v>
      </c>
      <c r="Q37" s="78">
        <v>0</v>
      </c>
      <c r="R37" s="78">
        <v>0</v>
      </c>
    </row>
    <row r="38" spans="2:23">
      <c r="B38" t="s">
        <v>3413</v>
      </c>
      <c r="C38" t="s">
        <v>2476</v>
      </c>
      <c r="D38" s="103">
        <v>483895</v>
      </c>
      <c r="E38"/>
      <c r="F38" t="s">
        <v>3472</v>
      </c>
      <c r="G38" s="86"/>
      <c r="H38" t="s">
        <v>209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-24.35</v>
      </c>
      <c r="O38" s="77">
        <v>618.20000000000005</v>
      </c>
      <c r="P38" s="77">
        <v>-0.15053169999999999</v>
      </c>
      <c r="Q38" s="78">
        <v>0</v>
      </c>
      <c r="R38" s="78">
        <v>0</v>
      </c>
    </row>
    <row r="39" spans="2:23">
      <c r="B39" t="s">
        <v>3413</v>
      </c>
      <c r="C39" t="s">
        <v>2476</v>
      </c>
      <c r="D39" s="103">
        <v>524859</v>
      </c>
      <c r="E39"/>
      <c r="F39" t="s">
        <v>3472</v>
      </c>
      <c r="G39" s="86"/>
      <c r="H39" t="s">
        <v>209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-25.86</v>
      </c>
      <c r="O39" s="77">
        <v>1027.0999999999999</v>
      </c>
      <c r="P39" s="77">
        <v>-0.26560805999999998</v>
      </c>
      <c r="Q39" s="78">
        <v>0</v>
      </c>
      <c r="R39" s="78">
        <v>0</v>
      </c>
    </row>
    <row r="40" spans="2:23">
      <c r="B40" t="s">
        <v>3413</v>
      </c>
      <c r="C40" t="s">
        <v>2476</v>
      </c>
      <c r="D40" s="103">
        <v>562247</v>
      </c>
      <c r="E40"/>
      <c r="F40" t="s">
        <v>3472</v>
      </c>
      <c r="G40" s="86"/>
      <c r="H40" t="s">
        <v>209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-2.09</v>
      </c>
      <c r="O40" s="77">
        <v>3170.36</v>
      </c>
      <c r="P40" s="77">
        <v>-6.6260524000000001E-2</v>
      </c>
      <c r="Q40" s="78">
        <v>0</v>
      </c>
      <c r="R40" s="78">
        <v>0</v>
      </c>
    </row>
    <row r="41" spans="2:23">
      <c r="B41" t="s">
        <v>3413</v>
      </c>
      <c r="C41" t="s">
        <v>2476</v>
      </c>
      <c r="D41" s="103">
        <v>435946</v>
      </c>
      <c r="E41"/>
      <c r="F41" t="s">
        <v>3472</v>
      </c>
      <c r="G41" s="86">
        <v>42551</v>
      </c>
      <c r="H41" t="s">
        <v>209</v>
      </c>
      <c r="I41" s="77">
        <v>7.48</v>
      </c>
      <c r="J41" t="s">
        <v>123</v>
      </c>
      <c r="K41" t="s">
        <v>102</v>
      </c>
      <c r="L41" s="78">
        <v>5.2200000000000003E-2</v>
      </c>
      <c r="M41" s="78">
        <v>5.2699999999999997E-2</v>
      </c>
      <c r="N41" s="77">
        <v>423971.67</v>
      </c>
      <c r="O41" s="77">
        <v>99.05</v>
      </c>
      <c r="P41" s="77">
        <v>419.94393913499999</v>
      </c>
      <c r="Q41" s="78">
        <v>6.4000000000000003E-3</v>
      </c>
      <c r="R41" s="78">
        <v>8.9999999999999998E-4</v>
      </c>
      <c r="W41" s="94"/>
    </row>
    <row r="42" spans="2:23">
      <c r="B42" t="s">
        <v>3413</v>
      </c>
      <c r="C42" t="s">
        <v>2476</v>
      </c>
      <c r="D42" s="103">
        <v>448548</v>
      </c>
      <c r="E42"/>
      <c r="F42" t="s">
        <v>3472</v>
      </c>
      <c r="G42" s="86">
        <v>42643</v>
      </c>
      <c r="H42" t="s">
        <v>209</v>
      </c>
      <c r="I42" s="77">
        <v>6.81</v>
      </c>
      <c r="J42" t="s">
        <v>123</v>
      </c>
      <c r="K42" t="s">
        <v>102</v>
      </c>
      <c r="L42" s="78">
        <v>5.0200000000000002E-2</v>
      </c>
      <c r="M42" s="78">
        <v>5.0700000000000002E-2</v>
      </c>
      <c r="N42" s="77">
        <v>399623.67999999999</v>
      </c>
      <c r="O42" s="77">
        <v>100.32</v>
      </c>
      <c r="P42" s="77">
        <v>400.90247577600002</v>
      </c>
      <c r="Q42" s="78">
        <v>6.1000000000000004E-3</v>
      </c>
      <c r="R42" s="78">
        <v>8.0000000000000004E-4</v>
      </c>
      <c r="W42" s="94"/>
    </row>
    <row r="43" spans="2:23">
      <c r="B43" t="s">
        <v>3413</v>
      </c>
      <c r="C43" t="s">
        <v>2476</v>
      </c>
      <c r="D43" s="103">
        <v>435945</v>
      </c>
      <c r="E43"/>
      <c r="F43" t="s">
        <v>3472</v>
      </c>
      <c r="G43" s="86">
        <v>42551</v>
      </c>
      <c r="H43" t="s">
        <v>209</v>
      </c>
      <c r="I43" s="77">
        <v>5.47</v>
      </c>
      <c r="J43" t="s">
        <v>123</v>
      </c>
      <c r="K43" t="s">
        <v>102</v>
      </c>
      <c r="L43" s="78">
        <v>4.65E-2</v>
      </c>
      <c r="M43" s="78">
        <v>4.65E-2</v>
      </c>
      <c r="N43" s="77">
        <v>277257.99</v>
      </c>
      <c r="O43" s="77">
        <v>99.07</v>
      </c>
      <c r="P43" s="77">
        <v>274.67949069299999</v>
      </c>
      <c r="Q43" s="78">
        <v>4.1999999999999997E-3</v>
      </c>
      <c r="R43" s="78">
        <v>5.9999999999999995E-4</v>
      </c>
      <c r="W43" s="94"/>
    </row>
    <row r="44" spans="2:23">
      <c r="B44" t="s">
        <v>3413</v>
      </c>
      <c r="C44" t="s">
        <v>2476</v>
      </c>
      <c r="D44" s="103">
        <v>448547</v>
      </c>
      <c r="E44"/>
      <c r="F44" t="s">
        <v>3472</v>
      </c>
      <c r="G44" s="86">
        <v>42643</v>
      </c>
      <c r="H44" t="s">
        <v>209</v>
      </c>
      <c r="I44" s="77">
        <v>4.59</v>
      </c>
      <c r="J44" t="s">
        <v>123</v>
      </c>
      <c r="K44" t="s">
        <v>102</v>
      </c>
      <c r="L44" s="78">
        <v>4.6899999999999997E-2</v>
      </c>
      <c r="M44" s="78">
        <v>4.6899999999999997E-2</v>
      </c>
      <c r="N44" s="77">
        <v>309880.44</v>
      </c>
      <c r="O44" s="77">
        <v>96.82</v>
      </c>
      <c r="P44" s="77">
        <v>300.026242008</v>
      </c>
      <c r="Q44" s="78">
        <v>4.5999999999999999E-3</v>
      </c>
      <c r="R44" s="78">
        <v>5.9999999999999995E-4</v>
      </c>
      <c r="W44" s="94"/>
    </row>
    <row r="45" spans="2:23">
      <c r="B45" t="s">
        <v>3413</v>
      </c>
      <c r="C45" t="s">
        <v>2476</v>
      </c>
      <c r="D45" s="103">
        <v>496264</v>
      </c>
      <c r="E45"/>
      <c r="F45" t="s">
        <v>3472</v>
      </c>
      <c r="G45" s="86">
        <v>43100</v>
      </c>
      <c r="H45" t="s">
        <v>209</v>
      </c>
      <c r="I45" s="77">
        <v>7.55</v>
      </c>
      <c r="J45" t="s">
        <v>123</v>
      </c>
      <c r="K45" t="s">
        <v>102</v>
      </c>
      <c r="L45" s="78">
        <v>6.2300000000000001E-2</v>
      </c>
      <c r="M45" s="78">
        <v>6.2300000000000001E-2</v>
      </c>
      <c r="N45" s="77">
        <v>177185.21</v>
      </c>
      <c r="O45" s="77">
        <v>110.52</v>
      </c>
      <c r="P45" s="77">
        <v>195.825094092</v>
      </c>
      <c r="Q45" s="78">
        <v>3.0000000000000001E-3</v>
      </c>
      <c r="R45" s="78">
        <v>4.0000000000000002E-4</v>
      </c>
      <c r="W45" s="94"/>
    </row>
    <row r="46" spans="2:23">
      <c r="B46" t="s">
        <v>3413</v>
      </c>
      <c r="C46" t="s">
        <v>2476</v>
      </c>
      <c r="D46" s="103">
        <v>496073</v>
      </c>
      <c r="E46"/>
      <c r="F46" t="s">
        <v>3472</v>
      </c>
      <c r="G46" s="86">
        <v>43100</v>
      </c>
      <c r="H46" t="s">
        <v>209</v>
      </c>
      <c r="I46" s="77">
        <v>8.2799999999999994</v>
      </c>
      <c r="J46" t="s">
        <v>123</v>
      </c>
      <c r="K46" t="s">
        <v>102</v>
      </c>
      <c r="L46" s="78">
        <v>3.8600000000000002E-2</v>
      </c>
      <c r="M46" s="78">
        <v>3.8600000000000002E-2</v>
      </c>
      <c r="N46" s="77">
        <v>154662.24</v>
      </c>
      <c r="O46" s="77">
        <v>117.33</v>
      </c>
      <c r="P46" s="77">
        <v>181.46520619200001</v>
      </c>
      <c r="Q46" s="78">
        <v>2.8E-3</v>
      </c>
      <c r="R46" s="78">
        <v>4.0000000000000002E-4</v>
      </c>
      <c r="W46" s="94"/>
    </row>
    <row r="47" spans="2:23">
      <c r="B47" t="s">
        <v>3413</v>
      </c>
      <c r="C47" t="s">
        <v>2476</v>
      </c>
      <c r="D47" s="103">
        <v>496075</v>
      </c>
      <c r="E47"/>
      <c r="F47" t="s">
        <v>3472</v>
      </c>
      <c r="G47" s="86">
        <v>43100</v>
      </c>
      <c r="H47" t="s">
        <v>209</v>
      </c>
      <c r="I47" s="77">
        <v>7.99</v>
      </c>
      <c r="J47" t="s">
        <v>123</v>
      </c>
      <c r="K47" t="s">
        <v>102</v>
      </c>
      <c r="L47" s="78">
        <v>4.8800000000000003E-2</v>
      </c>
      <c r="M47" s="78">
        <v>4.9299999999999997E-2</v>
      </c>
      <c r="N47" s="77">
        <v>666429.4</v>
      </c>
      <c r="O47" s="77">
        <v>101.73</v>
      </c>
      <c r="P47" s="77">
        <v>677.95862862000001</v>
      </c>
      <c r="Q47" s="78">
        <v>1.04E-2</v>
      </c>
      <c r="R47" s="78">
        <v>1.4E-3</v>
      </c>
      <c r="W47" s="94"/>
    </row>
    <row r="48" spans="2:23">
      <c r="B48" t="s">
        <v>3413</v>
      </c>
      <c r="C48" t="s">
        <v>2476</v>
      </c>
      <c r="D48" s="103">
        <v>496072</v>
      </c>
      <c r="E48"/>
      <c r="F48" t="s">
        <v>3472</v>
      </c>
      <c r="G48" s="86">
        <v>43100</v>
      </c>
      <c r="H48" t="s">
        <v>209</v>
      </c>
      <c r="I48" s="77">
        <v>7.36</v>
      </c>
      <c r="J48" t="s">
        <v>123</v>
      </c>
      <c r="K48" t="s">
        <v>102</v>
      </c>
      <c r="L48" s="78">
        <v>1.6299999999999999E-2</v>
      </c>
      <c r="M48" s="78">
        <v>1.6299999999999999E-2</v>
      </c>
      <c r="N48" s="77">
        <v>112438.43</v>
      </c>
      <c r="O48" s="77">
        <v>121</v>
      </c>
      <c r="P48" s="77">
        <v>136.05050030000001</v>
      </c>
      <c r="Q48" s="78">
        <v>2.0999999999999999E-3</v>
      </c>
      <c r="R48" s="78">
        <v>2.9999999999999997E-4</v>
      </c>
      <c r="W48" s="94"/>
    </row>
    <row r="49" spans="2:23">
      <c r="B49" t="s">
        <v>3413</v>
      </c>
      <c r="C49" t="s">
        <v>2476</v>
      </c>
      <c r="D49" s="103">
        <v>496263</v>
      </c>
      <c r="E49"/>
      <c r="F49" t="s">
        <v>3472</v>
      </c>
      <c r="G49" s="86">
        <v>43100</v>
      </c>
      <c r="H49" t="s">
        <v>209</v>
      </c>
      <c r="I49" s="77">
        <v>6.15</v>
      </c>
      <c r="J49" t="s">
        <v>123</v>
      </c>
      <c r="K49" t="s">
        <v>102</v>
      </c>
      <c r="L49" s="78">
        <v>4.53E-2</v>
      </c>
      <c r="M49" s="78">
        <v>4.53E-2</v>
      </c>
      <c r="N49" s="77">
        <v>811125.42</v>
      </c>
      <c r="O49" s="77">
        <v>96.05</v>
      </c>
      <c r="P49" s="77">
        <v>779.08596591000003</v>
      </c>
      <c r="Q49" s="78">
        <v>1.1900000000000001E-2</v>
      </c>
      <c r="R49" s="78">
        <v>1.6000000000000001E-3</v>
      </c>
      <c r="W49" s="94"/>
    </row>
    <row r="50" spans="2:23">
      <c r="B50" t="s">
        <v>3413</v>
      </c>
      <c r="C50" t="s">
        <v>2476</v>
      </c>
      <c r="D50" s="103">
        <v>435944</v>
      </c>
      <c r="E50"/>
      <c r="F50" t="s">
        <v>3472</v>
      </c>
      <c r="G50" s="86">
        <v>42551</v>
      </c>
      <c r="H50" t="s">
        <v>209</v>
      </c>
      <c r="I50" s="77">
        <v>7.79</v>
      </c>
      <c r="J50" t="s">
        <v>123</v>
      </c>
      <c r="K50" t="s">
        <v>102</v>
      </c>
      <c r="L50" s="78">
        <v>4.1300000000000003E-2</v>
      </c>
      <c r="M50" s="78">
        <v>4.1200000000000001E-2</v>
      </c>
      <c r="N50" s="77">
        <v>162516.76999999999</v>
      </c>
      <c r="O50" s="77">
        <v>111.47</v>
      </c>
      <c r="P50" s="77">
        <v>181.157443519</v>
      </c>
      <c r="Q50" s="78">
        <v>2.8E-3</v>
      </c>
      <c r="R50" s="78">
        <v>4.0000000000000002E-4</v>
      </c>
      <c r="W50" s="94"/>
    </row>
    <row r="51" spans="2:23">
      <c r="B51" t="s">
        <v>3413</v>
      </c>
      <c r="C51" t="s">
        <v>2476</v>
      </c>
      <c r="D51" s="103">
        <v>448456</v>
      </c>
      <c r="E51"/>
      <c r="F51" t="s">
        <v>3472</v>
      </c>
      <c r="G51" s="86">
        <v>42643</v>
      </c>
      <c r="H51" t="s">
        <v>209</v>
      </c>
      <c r="I51" s="77">
        <v>7.22</v>
      </c>
      <c r="J51" t="s">
        <v>123</v>
      </c>
      <c r="K51" t="s">
        <v>102</v>
      </c>
      <c r="L51" s="78">
        <v>3.3300000000000003E-2</v>
      </c>
      <c r="M51" s="78">
        <v>3.3300000000000003E-2</v>
      </c>
      <c r="N51" s="77">
        <v>121501.45</v>
      </c>
      <c r="O51" s="77">
        <v>116.37</v>
      </c>
      <c r="P51" s="77">
        <v>141.39123736499999</v>
      </c>
      <c r="Q51" s="78">
        <v>2.2000000000000001E-3</v>
      </c>
      <c r="R51" s="78">
        <v>2.9999999999999997E-4</v>
      </c>
      <c r="W51" s="94"/>
    </row>
    <row r="52" spans="2:23">
      <c r="B52" t="s">
        <v>3413</v>
      </c>
      <c r="C52" t="s">
        <v>2476</v>
      </c>
      <c r="D52" s="103">
        <v>435943</v>
      </c>
      <c r="E52"/>
      <c r="F52" t="s">
        <v>3472</v>
      </c>
      <c r="G52" s="86">
        <v>42551</v>
      </c>
      <c r="H52" t="s">
        <v>209</v>
      </c>
      <c r="I52" s="77">
        <v>6.97</v>
      </c>
      <c r="J52" t="s">
        <v>123</v>
      </c>
      <c r="K52" t="s">
        <v>102</v>
      </c>
      <c r="L52" s="78">
        <v>2.24E-2</v>
      </c>
      <c r="M52" s="78">
        <v>2.24E-2</v>
      </c>
      <c r="N52" s="77">
        <v>108486.07</v>
      </c>
      <c r="O52" s="77">
        <v>115.72</v>
      </c>
      <c r="P52" s="77">
        <v>125.54008020400001</v>
      </c>
      <c r="Q52" s="78">
        <v>1.9E-3</v>
      </c>
      <c r="R52" s="78">
        <v>2.9999999999999997E-4</v>
      </c>
      <c r="W52" s="94"/>
    </row>
    <row r="53" spans="2:23">
      <c r="B53" t="s">
        <v>3413</v>
      </c>
      <c r="C53" t="s">
        <v>2476</v>
      </c>
      <c r="D53" s="103">
        <v>448455</v>
      </c>
      <c r="E53"/>
      <c r="F53" t="s">
        <v>3472</v>
      </c>
      <c r="G53" s="86">
        <v>42643</v>
      </c>
      <c r="H53" t="s">
        <v>209</v>
      </c>
      <c r="I53" s="77">
        <v>6.02</v>
      </c>
      <c r="J53" t="s">
        <v>123</v>
      </c>
      <c r="K53" t="s">
        <v>102</v>
      </c>
      <c r="L53" s="78">
        <v>2.0400000000000001E-2</v>
      </c>
      <c r="M53" s="78">
        <v>2.0400000000000001E-2</v>
      </c>
      <c r="N53" s="77">
        <v>81925.960000000006</v>
      </c>
      <c r="O53" s="77">
        <v>116.02</v>
      </c>
      <c r="P53" s="77">
        <v>95.050498791999999</v>
      </c>
      <c r="Q53" s="78">
        <v>1.5E-3</v>
      </c>
      <c r="R53" s="78">
        <v>2.0000000000000001E-4</v>
      </c>
      <c r="W53" s="94"/>
    </row>
    <row r="54" spans="2:23">
      <c r="B54" t="s">
        <v>3413</v>
      </c>
      <c r="C54" t="s">
        <v>2476</v>
      </c>
      <c r="D54" s="103">
        <v>542103</v>
      </c>
      <c r="E54"/>
      <c r="F54" t="s">
        <v>3472</v>
      </c>
      <c r="G54" s="86">
        <v>43555</v>
      </c>
      <c r="H54" t="s">
        <v>209</v>
      </c>
      <c r="I54" s="77">
        <v>3.45</v>
      </c>
      <c r="J54" t="s">
        <v>123</v>
      </c>
      <c r="K54" t="s">
        <v>102</v>
      </c>
      <c r="L54" s="78">
        <v>5.6500000000000002E-2</v>
      </c>
      <c r="M54" s="78">
        <v>5.6500000000000002E-2</v>
      </c>
      <c r="N54" s="77">
        <v>35916.800000000003</v>
      </c>
      <c r="O54" s="77">
        <v>100.77</v>
      </c>
      <c r="P54" s="77">
        <v>36.193359360000002</v>
      </c>
      <c r="Q54" s="78">
        <v>5.9999999999999995E-4</v>
      </c>
      <c r="R54" s="78">
        <v>1E-4</v>
      </c>
      <c r="W54" s="94"/>
    </row>
    <row r="55" spans="2:23">
      <c r="B55" t="s">
        <v>3413</v>
      </c>
      <c r="C55" t="s">
        <v>2476</v>
      </c>
      <c r="D55" s="103">
        <v>542104</v>
      </c>
      <c r="E55"/>
      <c r="F55" t="s">
        <v>3472</v>
      </c>
      <c r="G55" s="86">
        <v>43555</v>
      </c>
      <c r="H55" t="s">
        <v>209</v>
      </c>
      <c r="I55" s="77">
        <v>5.16</v>
      </c>
      <c r="J55" t="s">
        <v>123</v>
      </c>
      <c r="K55" t="s">
        <v>102</v>
      </c>
      <c r="L55" s="78">
        <v>4.7100000000000003E-2</v>
      </c>
      <c r="M55" s="78">
        <v>4.7800000000000002E-2</v>
      </c>
      <c r="N55" s="77">
        <v>425859.95</v>
      </c>
      <c r="O55" s="77">
        <v>101.63</v>
      </c>
      <c r="P55" s="77">
        <v>432.80146718499998</v>
      </c>
      <c r="Q55" s="78">
        <v>6.6E-3</v>
      </c>
      <c r="R55" s="78">
        <v>8.9999999999999998E-4</v>
      </c>
      <c r="W55" s="94"/>
    </row>
    <row r="56" spans="2:23">
      <c r="B56" t="s">
        <v>3413</v>
      </c>
      <c r="C56" t="s">
        <v>2476</v>
      </c>
      <c r="D56" s="103">
        <v>542102</v>
      </c>
      <c r="E56"/>
      <c r="F56" t="s">
        <v>3472</v>
      </c>
      <c r="G56" s="86">
        <v>43555</v>
      </c>
      <c r="H56" t="s">
        <v>209</v>
      </c>
      <c r="I56" s="77">
        <v>5.58</v>
      </c>
      <c r="J56" t="s">
        <v>123</v>
      </c>
      <c r="K56" t="s">
        <v>102</v>
      </c>
      <c r="L56" s="78">
        <v>2.47E-2</v>
      </c>
      <c r="M56" s="78">
        <v>2.47E-2</v>
      </c>
      <c r="N56" s="77">
        <v>33058.379999999997</v>
      </c>
      <c r="O56" s="77">
        <v>131.55000000000001</v>
      </c>
      <c r="P56" s="77">
        <v>43.488298890000003</v>
      </c>
      <c r="Q56" s="78">
        <v>6.9999999999999999E-4</v>
      </c>
      <c r="R56" s="78">
        <v>1E-4</v>
      </c>
      <c r="W56" s="94"/>
    </row>
    <row r="57" spans="2:23">
      <c r="B57" t="s">
        <v>3413</v>
      </c>
      <c r="C57" t="s">
        <v>2476</v>
      </c>
      <c r="D57" s="103">
        <v>542101</v>
      </c>
      <c r="E57"/>
      <c r="F57" t="s">
        <v>3472</v>
      </c>
      <c r="G57" s="86">
        <v>43555</v>
      </c>
      <c r="H57" t="s">
        <v>209</v>
      </c>
      <c r="I57" s="77">
        <v>5.03</v>
      </c>
      <c r="J57" t="s">
        <v>123</v>
      </c>
      <c r="K57" t="s">
        <v>102</v>
      </c>
      <c r="L57" s="78">
        <v>5.7299999999999997E-2</v>
      </c>
      <c r="M57" s="78">
        <v>5.7299999999999997E-2</v>
      </c>
      <c r="N57" s="77">
        <v>79091.58</v>
      </c>
      <c r="O57" s="77">
        <v>121.16</v>
      </c>
      <c r="P57" s="77">
        <v>95.827358328000003</v>
      </c>
      <c r="Q57" s="78">
        <v>1.5E-3</v>
      </c>
      <c r="R57" s="78">
        <v>2.0000000000000001E-4</v>
      </c>
      <c r="W57" s="94"/>
    </row>
    <row r="58" spans="2:23">
      <c r="B58" t="s">
        <v>3413</v>
      </c>
      <c r="C58" t="s">
        <v>2476</v>
      </c>
      <c r="D58" s="103">
        <v>542100</v>
      </c>
      <c r="E58"/>
      <c r="F58" t="s">
        <v>3472</v>
      </c>
      <c r="G58" s="86">
        <v>43555</v>
      </c>
      <c r="H58" t="s">
        <v>209</v>
      </c>
      <c r="I58" s="77">
        <v>5.87</v>
      </c>
      <c r="J58" t="s">
        <v>123</v>
      </c>
      <c r="K58" t="s">
        <v>102</v>
      </c>
      <c r="L58" s="78">
        <v>3.0800000000000001E-2</v>
      </c>
      <c r="M58" s="78">
        <v>3.0800000000000001E-2</v>
      </c>
      <c r="N58" s="77">
        <v>121299.93</v>
      </c>
      <c r="O58" s="77">
        <v>116.4</v>
      </c>
      <c r="P58" s="77">
        <v>141.19311852000001</v>
      </c>
      <c r="Q58" s="78">
        <v>2.2000000000000001E-3</v>
      </c>
      <c r="R58" s="78">
        <v>2.9999999999999997E-4</v>
      </c>
      <c r="W58" s="94"/>
    </row>
    <row r="59" spans="2:23">
      <c r="B59" t="s">
        <v>3413</v>
      </c>
      <c r="C59" t="s">
        <v>2476</v>
      </c>
      <c r="D59" s="103">
        <v>542099</v>
      </c>
      <c r="E59"/>
      <c r="F59" t="s">
        <v>3472</v>
      </c>
      <c r="G59" s="86">
        <v>43555</v>
      </c>
      <c r="H59" t="s">
        <v>209</v>
      </c>
      <c r="I59" s="77">
        <v>4.05</v>
      </c>
      <c r="J59" t="s">
        <v>123</v>
      </c>
      <c r="K59" t="s">
        <v>102</v>
      </c>
      <c r="L59" s="78">
        <v>2.52E-2</v>
      </c>
      <c r="M59" s="78">
        <v>2.53E-2</v>
      </c>
      <c r="N59" s="77">
        <v>60329.16</v>
      </c>
      <c r="O59" s="77">
        <v>123.33</v>
      </c>
      <c r="P59" s="77">
        <v>74.403953028000004</v>
      </c>
      <c r="Q59" s="78">
        <v>1.1000000000000001E-3</v>
      </c>
      <c r="R59" s="78">
        <v>2.0000000000000001E-4</v>
      </c>
      <c r="W59" s="94"/>
    </row>
    <row r="60" spans="2:23">
      <c r="B60" s="79" t="s">
        <v>2479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23">
      <c r="B61" t="s">
        <v>208</v>
      </c>
      <c r="D61" s="103">
        <v>0</v>
      </c>
      <c r="F61" t="s">
        <v>208</v>
      </c>
      <c r="I61" s="77">
        <v>0</v>
      </c>
      <c r="J61" t="s">
        <v>208</v>
      </c>
      <c r="K61" t="s">
        <v>208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23">
      <c r="B62" s="79" t="s">
        <v>2480</v>
      </c>
      <c r="I62" s="81">
        <v>4.62</v>
      </c>
      <c r="M62" s="80">
        <v>5.7099999999999998E-2</v>
      </c>
      <c r="N62" s="81">
        <v>22517730.530000001</v>
      </c>
      <c r="P62" s="81">
        <v>24917.677806033669</v>
      </c>
      <c r="Q62" s="80">
        <v>0.3821</v>
      </c>
      <c r="R62" s="80">
        <v>5.2200000000000003E-2</v>
      </c>
    </row>
    <row r="63" spans="2:23">
      <c r="B63" t="s">
        <v>3414</v>
      </c>
      <c r="C63" t="s">
        <v>2481</v>
      </c>
      <c r="D63" s="103">
        <v>4563</v>
      </c>
      <c r="E63"/>
      <c r="F63" t="s">
        <v>365</v>
      </c>
      <c r="G63" s="86">
        <v>42368</v>
      </c>
      <c r="H63" t="s">
        <v>206</v>
      </c>
      <c r="I63" s="77">
        <v>6.96</v>
      </c>
      <c r="J63" t="s">
        <v>127</v>
      </c>
      <c r="K63" t="s">
        <v>102</v>
      </c>
      <c r="L63" s="78">
        <v>3.1699999999999999E-2</v>
      </c>
      <c r="M63" s="78">
        <v>2.52E-2</v>
      </c>
      <c r="N63" s="77">
        <v>26814.54</v>
      </c>
      <c r="O63" s="77">
        <v>117.59</v>
      </c>
      <c r="P63" s="77">
        <v>31.531217586</v>
      </c>
      <c r="Q63" s="78">
        <v>5.0000000000000001E-4</v>
      </c>
      <c r="R63" s="78">
        <v>1E-4</v>
      </c>
      <c r="W63" s="94"/>
    </row>
    <row r="64" spans="2:23">
      <c r="B64" t="s">
        <v>3414</v>
      </c>
      <c r="C64" t="s">
        <v>2481</v>
      </c>
      <c r="D64" s="103">
        <v>4693</v>
      </c>
      <c r="E64"/>
      <c r="F64" t="s">
        <v>365</v>
      </c>
      <c r="G64" s="86">
        <v>42388</v>
      </c>
      <c r="H64" t="s">
        <v>206</v>
      </c>
      <c r="I64" s="77">
        <v>6.95</v>
      </c>
      <c r="J64" t="s">
        <v>127</v>
      </c>
      <c r="K64" t="s">
        <v>102</v>
      </c>
      <c r="L64" s="78">
        <v>3.1699999999999999E-2</v>
      </c>
      <c r="M64" s="78">
        <v>2.5399999999999999E-2</v>
      </c>
      <c r="N64" s="77">
        <v>37540.36</v>
      </c>
      <c r="O64" s="77">
        <v>117.74</v>
      </c>
      <c r="P64" s="77">
        <v>44.200019863999998</v>
      </c>
      <c r="Q64" s="78">
        <v>6.9999999999999999E-4</v>
      </c>
      <c r="R64" s="78">
        <v>1E-4</v>
      </c>
      <c r="W64" s="94"/>
    </row>
    <row r="65" spans="2:23">
      <c r="B65" t="s">
        <v>3414</v>
      </c>
      <c r="C65" t="s">
        <v>2481</v>
      </c>
      <c r="D65" s="103">
        <v>425769</v>
      </c>
      <c r="E65"/>
      <c r="F65" t="s">
        <v>365</v>
      </c>
      <c r="G65" s="86">
        <v>42509</v>
      </c>
      <c r="H65" t="s">
        <v>206</v>
      </c>
      <c r="I65" s="77">
        <v>7.01</v>
      </c>
      <c r="J65" t="s">
        <v>127</v>
      </c>
      <c r="K65" t="s">
        <v>102</v>
      </c>
      <c r="L65" s="78">
        <v>2.7400000000000001E-2</v>
      </c>
      <c r="M65" s="78">
        <v>2.7E-2</v>
      </c>
      <c r="N65" s="77">
        <v>37540.36</v>
      </c>
      <c r="O65" s="77">
        <v>113.6</v>
      </c>
      <c r="P65" s="77">
        <v>42.645848960000002</v>
      </c>
      <c r="Q65" s="78">
        <v>6.9999999999999999E-4</v>
      </c>
      <c r="R65" s="78">
        <v>1E-4</v>
      </c>
      <c r="W65" s="94"/>
    </row>
    <row r="66" spans="2:23">
      <c r="B66" t="s">
        <v>3414</v>
      </c>
      <c r="C66" t="s">
        <v>2481</v>
      </c>
      <c r="D66" s="103">
        <v>455714</v>
      </c>
      <c r="E66"/>
      <c r="F66" t="s">
        <v>365</v>
      </c>
      <c r="G66" s="86">
        <v>42723</v>
      </c>
      <c r="H66" t="s">
        <v>206</v>
      </c>
      <c r="I66" s="77">
        <v>6.93</v>
      </c>
      <c r="J66" t="s">
        <v>127</v>
      </c>
      <c r="K66" t="s">
        <v>102</v>
      </c>
      <c r="L66" s="78">
        <v>3.15E-2</v>
      </c>
      <c r="M66" s="78">
        <v>2.8299999999999999E-2</v>
      </c>
      <c r="N66" s="77">
        <v>5362.91</v>
      </c>
      <c r="O66" s="77">
        <v>115.4</v>
      </c>
      <c r="P66" s="77">
        <v>6.1887981400000003</v>
      </c>
      <c r="Q66" s="78">
        <v>1E-4</v>
      </c>
      <c r="R66" s="78">
        <v>0</v>
      </c>
      <c r="W66" s="94"/>
    </row>
    <row r="67" spans="2:23">
      <c r="B67" t="s">
        <v>3414</v>
      </c>
      <c r="C67" t="s">
        <v>2481</v>
      </c>
      <c r="D67" s="103">
        <v>474664</v>
      </c>
      <c r="E67"/>
      <c r="F67" t="s">
        <v>365</v>
      </c>
      <c r="G67" s="86">
        <v>42918</v>
      </c>
      <c r="H67" t="s">
        <v>206</v>
      </c>
      <c r="I67" s="77">
        <v>6.89</v>
      </c>
      <c r="J67" t="s">
        <v>127</v>
      </c>
      <c r="K67" t="s">
        <v>102</v>
      </c>
      <c r="L67" s="78">
        <v>3.1899999999999998E-2</v>
      </c>
      <c r="M67" s="78">
        <v>3.1E-2</v>
      </c>
      <c r="N67" s="77">
        <v>26814.54</v>
      </c>
      <c r="O67" s="77">
        <v>112.82</v>
      </c>
      <c r="P67" s="77">
        <v>30.252164027999999</v>
      </c>
      <c r="Q67" s="78">
        <v>5.0000000000000001E-4</v>
      </c>
      <c r="R67" s="78">
        <v>1E-4</v>
      </c>
      <c r="W67" s="94"/>
    </row>
    <row r="68" spans="2:23">
      <c r="B68" t="s">
        <v>3414</v>
      </c>
      <c r="C68" t="s">
        <v>2481</v>
      </c>
      <c r="D68" s="103">
        <v>7520</v>
      </c>
      <c r="E68"/>
      <c r="F68" t="s">
        <v>365</v>
      </c>
      <c r="G68" s="86">
        <v>43915</v>
      </c>
      <c r="H68" t="s">
        <v>206</v>
      </c>
      <c r="I68" s="77">
        <v>6.92</v>
      </c>
      <c r="J68" t="s">
        <v>127</v>
      </c>
      <c r="K68" t="s">
        <v>102</v>
      </c>
      <c r="L68" s="78">
        <v>2.6599999999999999E-2</v>
      </c>
      <c r="M68" s="78">
        <v>3.6700000000000003E-2</v>
      </c>
      <c r="N68" s="77">
        <v>56451.67</v>
      </c>
      <c r="O68" s="77">
        <v>104.02</v>
      </c>
      <c r="P68" s="77">
        <v>58.721027134000003</v>
      </c>
      <c r="Q68" s="78">
        <v>8.9999999999999998E-4</v>
      </c>
      <c r="R68" s="78">
        <v>1E-4</v>
      </c>
      <c r="W68" s="94"/>
    </row>
    <row r="69" spans="2:23">
      <c r="B69" t="s">
        <v>3414</v>
      </c>
      <c r="C69" t="s">
        <v>2481</v>
      </c>
      <c r="D69" s="103">
        <v>8115</v>
      </c>
      <c r="E69"/>
      <c r="F69" t="s">
        <v>365</v>
      </c>
      <c r="G69" s="86">
        <v>44168</v>
      </c>
      <c r="H69" t="s">
        <v>206</v>
      </c>
      <c r="I69" s="77">
        <v>7.05</v>
      </c>
      <c r="J69" t="s">
        <v>127</v>
      </c>
      <c r="K69" t="s">
        <v>102</v>
      </c>
      <c r="L69" s="78">
        <v>1.89E-2</v>
      </c>
      <c r="M69" s="78">
        <v>3.9100000000000003E-2</v>
      </c>
      <c r="N69" s="77">
        <v>57173.87</v>
      </c>
      <c r="O69" s="77">
        <v>96.63</v>
      </c>
      <c r="P69" s="77">
        <v>55.247110581000001</v>
      </c>
      <c r="Q69" s="78">
        <v>8.0000000000000004E-4</v>
      </c>
      <c r="R69" s="78">
        <v>1E-4</v>
      </c>
      <c r="W69" s="94"/>
    </row>
    <row r="70" spans="2:23">
      <c r="B70" t="s">
        <v>3414</v>
      </c>
      <c r="C70" t="s">
        <v>2481</v>
      </c>
      <c r="D70" s="103">
        <v>8349</v>
      </c>
      <c r="E70"/>
      <c r="F70" t="s">
        <v>365</v>
      </c>
      <c r="G70" s="86">
        <v>44277</v>
      </c>
      <c r="H70" t="s">
        <v>206</v>
      </c>
      <c r="I70" s="77">
        <v>6.97</v>
      </c>
      <c r="J70" t="s">
        <v>127</v>
      </c>
      <c r="K70" t="s">
        <v>102</v>
      </c>
      <c r="L70" s="78">
        <v>1.9E-2</v>
      </c>
      <c r="M70" s="78">
        <v>4.6100000000000002E-2</v>
      </c>
      <c r="N70" s="77">
        <v>86942.59</v>
      </c>
      <c r="O70" s="77">
        <v>92.35</v>
      </c>
      <c r="P70" s="77">
        <v>80.291481864999994</v>
      </c>
      <c r="Q70" s="78">
        <v>1.1999999999999999E-3</v>
      </c>
      <c r="R70" s="78">
        <v>2.0000000000000001E-4</v>
      </c>
      <c r="W70" s="94"/>
    </row>
    <row r="71" spans="2:23">
      <c r="B71" t="s">
        <v>3418</v>
      </c>
      <c r="C71" t="s">
        <v>2476</v>
      </c>
      <c r="D71" s="103">
        <v>371197</v>
      </c>
      <c r="E71"/>
      <c r="F71" t="s">
        <v>381</v>
      </c>
      <c r="G71" s="86">
        <v>42052</v>
      </c>
      <c r="H71" t="s">
        <v>149</v>
      </c>
      <c r="I71" s="77">
        <v>3.87</v>
      </c>
      <c r="J71" t="s">
        <v>681</v>
      </c>
      <c r="K71" t="s">
        <v>102</v>
      </c>
      <c r="L71" s="78">
        <v>2.98E-2</v>
      </c>
      <c r="M71" s="78">
        <v>2.3300000000000001E-2</v>
      </c>
      <c r="N71" s="77">
        <v>85277.78</v>
      </c>
      <c r="O71" s="77">
        <v>116.84</v>
      </c>
      <c r="P71" s="77">
        <v>99.638558152000002</v>
      </c>
      <c r="Q71" s="78">
        <v>1.5E-3</v>
      </c>
      <c r="R71" s="78">
        <v>2.0000000000000001E-4</v>
      </c>
      <c r="W71" s="94"/>
    </row>
    <row r="72" spans="2:23">
      <c r="B72" t="s">
        <v>3392</v>
      </c>
      <c r="C72" t="s">
        <v>2481</v>
      </c>
      <c r="D72" s="103">
        <v>379497</v>
      </c>
      <c r="E72"/>
      <c r="F72" t="s">
        <v>381</v>
      </c>
      <c r="G72" s="86">
        <v>42122</v>
      </c>
      <c r="H72" t="s">
        <v>149</v>
      </c>
      <c r="I72" s="77">
        <v>4.21</v>
      </c>
      <c r="J72" t="s">
        <v>339</v>
      </c>
      <c r="K72" t="s">
        <v>102</v>
      </c>
      <c r="L72" s="78">
        <v>2.98E-2</v>
      </c>
      <c r="M72" s="78">
        <v>2.81E-2</v>
      </c>
      <c r="N72" s="77">
        <v>524836.49</v>
      </c>
      <c r="O72" s="77">
        <v>113.72</v>
      </c>
      <c r="P72" s="77">
        <v>596.84405642800004</v>
      </c>
      <c r="Q72" s="78">
        <v>9.1999999999999998E-3</v>
      </c>
      <c r="R72" s="78">
        <v>1.2999999999999999E-3</v>
      </c>
      <c r="W72" s="94"/>
    </row>
    <row r="73" spans="2:23">
      <c r="B73" t="s">
        <v>3417</v>
      </c>
      <c r="C73" t="s">
        <v>2476</v>
      </c>
      <c r="D73" s="103">
        <v>372051</v>
      </c>
      <c r="E73"/>
      <c r="F73" t="s">
        <v>381</v>
      </c>
      <c r="G73" s="86">
        <v>42054</v>
      </c>
      <c r="H73" t="s">
        <v>149</v>
      </c>
      <c r="I73" s="77">
        <v>3.87</v>
      </c>
      <c r="J73" t="s">
        <v>681</v>
      </c>
      <c r="K73" t="s">
        <v>102</v>
      </c>
      <c r="L73" s="78">
        <v>2.98E-2</v>
      </c>
      <c r="M73" s="78">
        <v>3.2399999999999998E-2</v>
      </c>
      <c r="N73" s="77">
        <v>1751.27</v>
      </c>
      <c r="O73" s="77">
        <v>112.94</v>
      </c>
      <c r="P73" s="77">
        <v>1.977884338</v>
      </c>
      <c r="Q73" s="78">
        <v>0</v>
      </c>
      <c r="R73" s="78">
        <v>0</v>
      </c>
      <c r="W73" s="94"/>
    </row>
    <row r="74" spans="2:23">
      <c r="B74" t="s">
        <v>3417</v>
      </c>
      <c r="C74" t="s">
        <v>2476</v>
      </c>
      <c r="D74" s="103">
        <v>371707</v>
      </c>
      <c r="E74"/>
      <c r="F74" t="s">
        <v>381</v>
      </c>
      <c r="G74" s="86">
        <v>42052</v>
      </c>
      <c r="H74" t="s">
        <v>149</v>
      </c>
      <c r="I74" s="77">
        <v>3.87</v>
      </c>
      <c r="J74" t="s">
        <v>681</v>
      </c>
      <c r="K74" t="s">
        <v>102</v>
      </c>
      <c r="L74" s="78">
        <v>2.98E-2</v>
      </c>
      <c r="M74" s="78">
        <v>3.2399999999999998E-2</v>
      </c>
      <c r="N74" s="77">
        <v>61924.81</v>
      </c>
      <c r="O74" s="77">
        <v>112.94</v>
      </c>
      <c r="P74" s="77">
        <v>69.937880414000006</v>
      </c>
      <c r="Q74" s="78">
        <v>1.1000000000000001E-3</v>
      </c>
      <c r="R74" s="78">
        <v>1E-4</v>
      </c>
      <c r="W74" s="94"/>
    </row>
    <row r="75" spans="2:23">
      <c r="B75" t="s">
        <v>3416</v>
      </c>
      <c r="C75" t="s">
        <v>2481</v>
      </c>
      <c r="D75" s="103">
        <v>29991703</v>
      </c>
      <c r="E75"/>
      <c r="F75" t="s">
        <v>2482</v>
      </c>
      <c r="G75" s="86">
        <v>44227</v>
      </c>
      <c r="H75" t="s">
        <v>1018</v>
      </c>
      <c r="I75" s="77">
        <v>3.07</v>
      </c>
      <c r="J75" t="s">
        <v>330</v>
      </c>
      <c r="K75" t="s">
        <v>102</v>
      </c>
      <c r="L75" s="78">
        <v>4.4999999999999998E-2</v>
      </c>
      <c r="M75" s="78">
        <v>2.06E-2</v>
      </c>
      <c r="N75" s="77">
        <v>194005.97</v>
      </c>
      <c r="O75" s="77">
        <v>124.79</v>
      </c>
      <c r="P75" s="77">
        <v>242.100049963</v>
      </c>
      <c r="Q75" s="78">
        <v>3.7000000000000002E-3</v>
      </c>
      <c r="R75" s="78">
        <v>5.0000000000000001E-4</v>
      </c>
    </row>
    <row r="76" spans="2:23">
      <c r="B76" t="s">
        <v>3415</v>
      </c>
      <c r="C76" t="s">
        <v>2481</v>
      </c>
      <c r="D76" s="103">
        <v>66241</v>
      </c>
      <c r="E76"/>
      <c r="F76" t="s">
        <v>2482</v>
      </c>
      <c r="G76" s="86">
        <v>41534</v>
      </c>
      <c r="H76" t="s">
        <v>1018</v>
      </c>
      <c r="I76" s="77">
        <v>5.39</v>
      </c>
      <c r="J76" t="s">
        <v>112</v>
      </c>
      <c r="K76" t="s">
        <v>102</v>
      </c>
      <c r="L76" s="78">
        <v>3.9800000000000002E-2</v>
      </c>
      <c r="M76" s="78">
        <v>3.5099999999999999E-2</v>
      </c>
      <c r="N76" s="77">
        <v>573041.04</v>
      </c>
      <c r="O76" s="77">
        <v>115.17</v>
      </c>
      <c r="P76" s="77">
        <v>659.97136576800006</v>
      </c>
      <c r="Q76" s="78">
        <v>1.01E-2</v>
      </c>
      <c r="R76" s="78">
        <v>1.4E-3</v>
      </c>
      <c r="W76" s="94"/>
    </row>
    <row r="77" spans="2:23">
      <c r="B77" t="s">
        <v>3419</v>
      </c>
      <c r="C77" t="s">
        <v>2481</v>
      </c>
      <c r="D77" s="103">
        <v>8370</v>
      </c>
      <c r="E77"/>
      <c r="F77" t="s">
        <v>479</v>
      </c>
      <c r="G77" s="86">
        <v>44294</v>
      </c>
      <c r="H77" t="s">
        <v>206</v>
      </c>
      <c r="I77" s="77">
        <v>7.89</v>
      </c>
      <c r="J77" t="s">
        <v>339</v>
      </c>
      <c r="K77" t="s">
        <v>102</v>
      </c>
      <c r="L77" s="78">
        <v>2.3199999999999998E-2</v>
      </c>
      <c r="M77" s="78">
        <v>4.3200000000000002E-2</v>
      </c>
      <c r="N77" s="77">
        <v>34943.019999999997</v>
      </c>
      <c r="O77" s="77">
        <v>94.58</v>
      </c>
      <c r="P77" s="77">
        <v>33.049108316000002</v>
      </c>
      <c r="Q77" s="78">
        <v>5.0000000000000001E-4</v>
      </c>
      <c r="R77" s="78">
        <v>1E-4</v>
      </c>
      <c r="W77" s="94"/>
    </row>
    <row r="78" spans="2:23">
      <c r="B78" t="s">
        <v>3419</v>
      </c>
      <c r="C78" t="s">
        <v>2481</v>
      </c>
      <c r="D78" s="103">
        <v>513783</v>
      </c>
      <c r="E78"/>
      <c r="F78" t="s">
        <v>479</v>
      </c>
      <c r="G78" s="86">
        <v>43222</v>
      </c>
      <c r="H78" t="s">
        <v>206</v>
      </c>
      <c r="I78" s="77">
        <v>7.88</v>
      </c>
      <c r="J78" t="s">
        <v>339</v>
      </c>
      <c r="K78" t="s">
        <v>102</v>
      </c>
      <c r="L78" s="78">
        <v>3.2199999999999999E-2</v>
      </c>
      <c r="M78" s="78">
        <v>3.5700000000000003E-2</v>
      </c>
      <c r="N78" s="77">
        <v>79482.38</v>
      </c>
      <c r="O78" s="77">
        <v>109.65</v>
      </c>
      <c r="P78" s="77">
        <v>87.152429670000004</v>
      </c>
      <c r="Q78" s="78">
        <v>1.2999999999999999E-3</v>
      </c>
      <c r="R78" s="78">
        <v>2.0000000000000001E-4</v>
      </c>
      <c r="W78" s="94"/>
    </row>
    <row r="79" spans="2:23">
      <c r="B79" t="s">
        <v>3419</v>
      </c>
      <c r="C79" t="s">
        <v>2481</v>
      </c>
      <c r="D79" s="103">
        <v>519337</v>
      </c>
      <c r="E79"/>
      <c r="F79" t="s">
        <v>479</v>
      </c>
      <c r="G79" s="86">
        <v>43276</v>
      </c>
      <c r="H79" t="s">
        <v>206</v>
      </c>
      <c r="I79" s="77">
        <v>7.87</v>
      </c>
      <c r="J79" t="s">
        <v>339</v>
      </c>
      <c r="K79" t="s">
        <v>102</v>
      </c>
      <c r="L79" s="78">
        <v>3.2599999999999997E-2</v>
      </c>
      <c r="M79" s="78">
        <v>3.56E-2</v>
      </c>
      <c r="N79" s="77">
        <v>16632.75</v>
      </c>
      <c r="O79" s="77">
        <v>109.08</v>
      </c>
      <c r="P79" s="77">
        <v>18.143003700000001</v>
      </c>
      <c r="Q79" s="78">
        <v>2.9999999999999997E-4</v>
      </c>
      <c r="R79" s="78">
        <v>0</v>
      </c>
      <c r="W79" s="94"/>
    </row>
    <row r="80" spans="2:23">
      <c r="B80" t="s">
        <v>3419</v>
      </c>
      <c r="C80" t="s">
        <v>2481</v>
      </c>
      <c r="D80" s="103">
        <v>530503</v>
      </c>
      <c r="E80"/>
      <c r="F80" t="s">
        <v>479</v>
      </c>
      <c r="G80" s="86">
        <v>43431</v>
      </c>
      <c r="H80" t="s">
        <v>206</v>
      </c>
      <c r="I80" s="77">
        <v>7.81</v>
      </c>
      <c r="J80" t="s">
        <v>339</v>
      </c>
      <c r="K80" t="s">
        <v>102</v>
      </c>
      <c r="L80" s="78">
        <v>3.6600000000000001E-2</v>
      </c>
      <c r="M80" s="78">
        <v>3.4799999999999998E-2</v>
      </c>
      <c r="N80" s="77">
        <v>16694.03</v>
      </c>
      <c r="O80" s="77">
        <v>112.6</v>
      </c>
      <c r="P80" s="77">
        <v>18.797477780000001</v>
      </c>
      <c r="Q80" s="78">
        <v>2.9999999999999997E-4</v>
      </c>
      <c r="R80" s="78">
        <v>0</v>
      </c>
      <c r="W80" s="94"/>
    </row>
    <row r="81" spans="2:23">
      <c r="B81" t="s">
        <v>3419</v>
      </c>
      <c r="C81" t="s">
        <v>2481</v>
      </c>
      <c r="D81" s="103">
        <v>70231</v>
      </c>
      <c r="E81"/>
      <c r="F81" t="s">
        <v>479</v>
      </c>
      <c r="G81" s="86">
        <v>43647</v>
      </c>
      <c r="H81" t="s">
        <v>206</v>
      </c>
      <c r="I81" s="77">
        <v>7.94</v>
      </c>
      <c r="J81" t="s">
        <v>339</v>
      </c>
      <c r="K81" t="s">
        <v>102</v>
      </c>
      <c r="L81" s="78">
        <v>2.9000000000000001E-2</v>
      </c>
      <c r="M81" s="78">
        <v>3.4700000000000002E-2</v>
      </c>
      <c r="N81" s="77">
        <v>29333.279999999999</v>
      </c>
      <c r="O81" s="77">
        <v>104.4</v>
      </c>
      <c r="P81" s="77">
        <v>30.62394432</v>
      </c>
      <c r="Q81" s="78">
        <v>5.0000000000000001E-4</v>
      </c>
      <c r="R81" s="78">
        <v>1E-4</v>
      </c>
      <c r="W81" s="94"/>
    </row>
    <row r="82" spans="2:23">
      <c r="B82" t="s">
        <v>3419</v>
      </c>
      <c r="C82" t="s">
        <v>2481</v>
      </c>
      <c r="D82" s="103">
        <v>7569</v>
      </c>
      <c r="E82"/>
      <c r="F82" t="s">
        <v>479</v>
      </c>
      <c r="G82" s="86">
        <v>43922</v>
      </c>
      <c r="H82" t="s">
        <v>206</v>
      </c>
      <c r="I82" s="77">
        <v>8.02</v>
      </c>
      <c r="J82" t="s">
        <v>339</v>
      </c>
      <c r="K82" t="s">
        <v>102</v>
      </c>
      <c r="L82" s="78">
        <v>2.7699999999999999E-2</v>
      </c>
      <c r="M82" s="78">
        <v>3.2300000000000002E-2</v>
      </c>
      <c r="N82" s="77">
        <v>19123.439999999999</v>
      </c>
      <c r="O82" s="77">
        <v>106.72</v>
      </c>
      <c r="P82" s="77">
        <v>20.408535168</v>
      </c>
      <c r="Q82" s="78">
        <v>2.9999999999999997E-4</v>
      </c>
      <c r="R82" s="78">
        <v>0</v>
      </c>
      <c r="W82" s="94"/>
    </row>
    <row r="83" spans="2:23">
      <c r="B83" t="s">
        <v>3419</v>
      </c>
      <c r="C83" t="s">
        <v>2481</v>
      </c>
      <c r="D83" s="103">
        <v>7703</v>
      </c>
      <c r="E83"/>
      <c r="F83" t="s">
        <v>479</v>
      </c>
      <c r="G83" s="86">
        <v>43978</v>
      </c>
      <c r="H83" t="s">
        <v>206</v>
      </c>
      <c r="I83" s="77">
        <v>8.0399999999999991</v>
      </c>
      <c r="J83" t="s">
        <v>339</v>
      </c>
      <c r="K83" t="s">
        <v>102</v>
      </c>
      <c r="L83" s="78">
        <v>2.3E-2</v>
      </c>
      <c r="M83" s="78">
        <v>3.6400000000000002E-2</v>
      </c>
      <c r="N83" s="77">
        <v>8022.17</v>
      </c>
      <c r="O83" s="77">
        <v>99.37</v>
      </c>
      <c r="P83" s="77">
        <v>7.9716303289999999</v>
      </c>
      <c r="Q83" s="78">
        <v>1E-4</v>
      </c>
      <c r="R83" s="78">
        <v>0</v>
      </c>
      <c r="W83" s="94"/>
    </row>
    <row r="84" spans="2:23">
      <c r="B84" t="s">
        <v>3419</v>
      </c>
      <c r="C84" t="s">
        <v>2481</v>
      </c>
      <c r="D84" s="103">
        <v>7783</v>
      </c>
      <c r="E84"/>
      <c r="F84" t="s">
        <v>479</v>
      </c>
      <c r="G84" s="86">
        <v>44010</v>
      </c>
      <c r="H84" t="s">
        <v>206</v>
      </c>
      <c r="I84" s="77">
        <v>8.11</v>
      </c>
      <c r="J84" t="s">
        <v>339</v>
      </c>
      <c r="K84" t="s">
        <v>102</v>
      </c>
      <c r="L84" s="78">
        <v>2.1999999999999999E-2</v>
      </c>
      <c r="M84" s="78">
        <v>3.4000000000000002E-2</v>
      </c>
      <c r="N84" s="77">
        <v>12578.73</v>
      </c>
      <c r="O84" s="77">
        <v>100.7</v>
      </c>
      <c r="P84" s="77">
        <v>12.666781110000001</v>
      </c>
      <c r="Q84" s="78">
        <v>2.0000000000000001E-4</v>
      </c>
      <c r="R84" s="78">
        <v>0</v>
      </c>
      <c r="W84" s="94"/>
    </row>
    <row r="85" spans="2:23">
      <c r="B85" t="s">
        <v>3419</v>
      </c>
      <c r="C85" t="s">
        <v>2481</v>
      </c>
      <c r="D85" s="103">
        <v>8036</v>
      </c>
      <c r="E85"/>
      <c r="F85" t="s">
        <v>479</v>
      </c>
      <c r="G85" s="86">
        <v>44133</v>
      </c>
      <c r="H85" t="s">
        <v>206</v>
      </c>
      <c r="I85" s="77">
        <v>8.01</v>
      </c>
      <c r="J85" t="s">
        <v>339</v>
      </c>
      <c r="K85" t="s">
        <v>102</v>
      </c>
      <c r="L85" s="78">
        <v>2.3800000000000002E-2</v>
      </c>
      <c r="M85" s="78">
        <v>3.6499999999999998E-2</v>
      </c>
      <c r="N85" s="77">
        <v>16357.21</v>
      </c>
      <c r="O85" s="77">
        <v>100.28</v>
      </c>
      <c r="P85" s="77">
        <v>16.403010188</v>
      </c>
      <c r="Q85" s="78">
        <v>2.9999999999999997E-4</v>
      </c>
      <c r="R85" s="78">
        <v>0</v>
      </c>
      <c r="W85" s="94"/>
    </row>
    <row r="86" spans="2:23">
      <c r="B86" t="s">
        <v>3419</v>
      </c>
      <c r="C86" t="s">
        <v>2481</v>
      </c>
      <c r="D86" s="103">
        <v>8294</v>
      </c>
      <c r="E86"/>
      <c r="F86" t="s">
        <v>479</v>
      </c>
      <c r="G86" s="86">
        <v>44251</v>
      </c>
      <c r="H86" t="s">
        <v>206</v>
      </c>
      <c r="I86" s="77">
        <v>7.93</v>
      </c>
      <c r="J86" t="s">
        <v>339</v>
      </c>
      <c r="K86" t="s">
        <v>102</v>
      </c>
      <c r="L86" s="78">
        <v>2.3599999999999999E-2</v>
      </c>
      <c r="M86" s="78">
        <v>4.1500000000000002E-2</v>
      </c>
      <c r="N86" s="77">
        <v>48566.52</v>
      </c>
      <c r="O86" s="77">
        <v>96.41</v>
      </c>
      <c r="P86" s="77">
        <v>46.822981931999998</v>
      </c>
      <c r="Q86" s="78">
        <v>6.9999999999999999E-4</v>
      </c>
      <c r="R86" s="78">
        <v>1E-4</v>
      </c>
      <c r="W86" s="94"/>
    </row>
    <row r="87" spans="2:23">
      <c r="B87" t="s">
        <v>3419</v>
      </c>
      <c r="C87" t="s">
        <v>2481</v>
      </c>
      <c r="D87" s="103">
        <v>8935</v>
      </c>
      <c r="E87"/>
      <c r="F87" t="s">
        <v>479</v>
      </c>
      <c r="G87" s="86">
        <v>44602</v>
      </c>
      <c r="H87" t="s">
        <v>206</v>
      </c>
      <c r="I87" s="77">
        <v>7.79</v>
      </c>
      <c r="J87" t="s">
        <v>339</v>
      </c>
      <c r="K87" t="s">
        <v>102</v>
      </c>
      <c r="L87" s="78">
        <v>2.0899999999999998E-2</v>
      </c>
      <c r="M87" s="78">
        <v>5.1499999999999997E-2</v>
      </c>
      <c r="N87" s="77">
        <v>50062.23</v>
      </c>
      <c r="O87" s="77">
        <v>84.9</v>
      </c>
      <c r="P87" s="77">
        <v>42.502833269999996</v>
      </c>
      <c r="Q87" s="78">
        <v>6.9999999999999999E-4</v>
      </c>
      <c r="R87" s="78">
        <v>1E-4</v>
      </c>
      <c r="W87" s="94"/>
    </row>
    <row r="88" spans="2:23">
      <c r="B88" t="s">
        <v>3419</v>
      </c>
      <c r="C88" t="s">
        <v>2481</v>
      </c>
      <c r="D88" s="103">
        <v>535850</v>
      </c>
      <c r="E88"/>
      <c r="F88" t="s">
        <v>479</v>
      </c>
      <c r="G88" s="86">
        <v>43500</v>
      </c>
      <c r="H88" t="s">
        <v>206</v>
      </c>
      <c r="I88" s="77">
        <v>7.88</v>
      </c>
      <c r="J88" t="s">
        <v>339</v>
      </c>
      <c r="K88" t="s">
        <v>102</v>
      </c>
      <c r="L88" s="78">
        <v>3.4500000000000003E-2</v>
      </c>
      <c r="M88" s="78">
        <v>3.3399999999999999E-2</v>
      </c>
      <c r="N88" s="77">
        <v>31334.79</v>
      </c>
      <c r="O88" s="77">
        <v>112.62</v>
      </c>
      <c r="P88" s="77">
        <v>35.289240497999998</v>
      </c>
      <c r="Q88" s="78">
        <v>5.0000000000000001E-4</v>
      </c>
      <c r="R88" s="78">
        <v>1E-4</v>
      </c>
      <c r="W88" s="94"/>
    </row>
    <row r="89" spans="2:23">
      <c r="B89" t="s">
        <v>3419</v>
      </c>
      <c r="C89" t="s">
        <v>2481</v>
      </c>
      <c r="D89" s="103">
        <v>6835</v>
      </c>
      <c r="E89"/>
      <c r="F89" t="s">
        <v>479</v>
      </c>
      <c r="G89" s="86">
        <v>43556</v>
      </c>
      <c r="H89" t="s">
        <v>206</v>
      </c>
      <c r="I89" s="77">
        <v>7.95</v>
      </c>
      <c r="J89" t="s">
        <v>339</v>
      </c>
      <c r="K89" t="s">
        <v>102</v>
      </c>
      <c r="L89" s="78">
        <v>3.0499999999999999E-2</v>
      </c>
      <c r="M89" s="78">
        <v>3.2399999999999998E-2</v>
      </c>
      <c r="N89" s="77">
        <v>31598.81</v>
      </c>
      <c r="O89" s="77">
        <v>109.11</v>
      </c>
      <c r="P89" s="77">
        <v>34.477461591000001</v>
      </c>
      <c r="Q89" s="78">
        <v>5.0000000000000001E-4</v>
      </c>
      <c r="R89" s="78">
        <v>1E-4</v>
      </c>
      <c r="W89" s="94"/>
    </row>
    <row r="90" spans="2:23">
      <c r="B90" t="s">
        <v>3419</v>
      </c>
      <c r="C90" t="s">
        <v>2481</v>
      </c>
      <c r="D90" s="103">
        <v>7124</v>
      </c>
      <c r="E90"/>
      <c r="F90" t="s">
        <v>479</v>
      </c>
      <c r="G90" s="86">
        <v>43703</v>
      </c>
      <c r="H90" t="s">
        <v>206</v>
      </c>
      <c r="I90" s="77">
        <v>8.07</v>
      </c>
      <c r="J90" t="s">
        <v>339</v>
      </c>
      <c r="K90" t="s">
        <v>102</v>
      </c>
      <c r="L90" s="78">
        <v>2.3800000000000002E-2</v>
      </c>
      <c r="M90" s="78">
        <v>3.4200000000000001E-2</v>
      </c>
      <c r="N90" s="77">
        <v>2082.9899999999998</v>
      </c>
      <c r="O90" s="77">
        <v>101.34</v>
      </c>
      <c r="P90" s="77">
        <v>2.110902066</v>
      </c>
      <c r="Q90" s="78">
        <v>0</v>
      </c>
      <c r="R90" s="78">
        <v>0</v>
      </c>
      <c r="W90" s="94"/>
    </row>
    <row r="91" spans="2:23">
      <c r="B91" t="s">
        <v>3419</v>
      </c>
      <c r="C91" t="s">
        <v>2481</v>
      </c>
      <c r="D91" s="103">
        <v>7206</v>
      </c>
      <c r="E91"/>
      <c r="F91" t="s">
        <v>479</v>
      </c>
      <c r="G91" s="86">
        <v>43740</v>
      </c>
      <c r="H91" t="s">
        <v>206</v>
      </c>
      <c r="I91" s="77">
        <v>7.99</v>
      </c>
      <c r="J91" t="s">
        <v>339</v>
      </c>
      <c r="K91" t="s">
        <v>102</v>
      </c>
      <c r="L91" s="78">
        <v>2.4299999999999999E-2</v>
      </c>
      <c r="M91" s="78">
        <v>3.7499999999999999E-2</v>
      </c>
      <c r="N91" s="77">
        <v>30782.53</v>
      </c>
      <c r="O91" s="77">
        <v>99.04</v>
      </c>
      <c r="P91" s="77">
        <v>30.487017712</v>
      </c>
      <c r="Q91" s="78">
        <v>5.0000000000000001E-4</v>
      </c>
      <c r="R91" s="78">
        <v>1E-4</v>
      </c>
      <c r="W91" s="94"/>
    </row>
    <row r="92" spans="2:23">
      <c r="B92" t="s">
        <v>3419</v>
      </c>
      <c r="C92" t="s">
        <v>2481</v>
      </c>
      <c r="D92" s="103">
        <v>7340</v>
      </c>
      <c r="E92"/>
      <c r="F92" t="s">
        <v>479</v>
      </c>
      <c r="G92" s="86">
        <v>43831</v>
      </c>
      <c r="H92" t="s">
        <v>206</v>
      </c>
      <c r="I92" s="77">
        <v>7.98</v>
      </c>
      <c r="J92" t="s">
        <v>339</v>
      </c>
      <c r="K92" t="s">
        <v>102</v>
      </c>
      <c r="L92" s="78">
        <v>2.3800000000000002E-2</v>
      </c>
      <c r="M92" s="78">
        <v>3.8899999999999997E-2</v>
      </c>
      <c r="N92" s="77">
        <v>31949.13</v>
      </c>
      <c r="O92" s="77">
        <v>97.77</v>
      </c>
      <c r="P92" s="77">
        <v>31.236664400999999</v>
      </c>
      <c r="Q92" s="78">
        <v>5.0000000000000001E-4</v>
      </c>
      <c r="R92" s="78">
        <v>1E-4</v>
      </c>
      <c r="W92" s="94"/>
    </row>
    <row r="93" spans="2:23">
      <c r="B93" t="s">
        <v>3423</v>
      </c>
      <c r="C93" t="s">
        <v>2481</v>
      </c>
      <c r="D93" s="103">
        <v>7936</v>
      </c>
      <c r="E93"/>
      <c r="F93" t="s">
        <v>2483</v>
      </c>
      <c r="G93" s="86">
        <v>44087</v>
      </c>
      <c r="H93" t="s">
        <v>1018</v>
      </c>
      <c r="I93" s="77">
        <v>5.26</v>
      </c>
      <c r="J93" t="s">
        <v>330</v>
      </c>
      <c r="K93" t="s">
        <v>102</v>
      </c>
      <c r="L93" s="78">
        <v>1.7899999999999999E-2</v>
      </c>
      <c r="M93" s="78">
        <v>3.1E-2</v>
      </c>
      <c r="N93" s="77">
        <v>150543.65</v>
      </c>
      <c r="O93" s="77">
        <v>104.17</v>
      </c>
      <c r="P93" s="77">
        <v>156.82132020500001</v>
      </c>
      <c r="Q93" s="78">
        <v>2.3999999999999998E-3</v>
      </c>
      <c r="R93" s="78">
        <v>2.9999999999999997E-4</v>
      </c>
      <c r="W93" s="94"/>
    </row>
    <row r="94" spans="2:23">
      <c r="B94" t="s">
        <v>3423</v>
      </c>
      <c r="C94" t="s">
        <v>2481</v>
      </c>
      <c r="D94" s="103">
        <v>7937</v>
      </c>
      <c r="E94"/>
      <c r="F94" t="s">
        <v>2483</v>
      </c>
      <c r="G94" s="86">
        <v>44087</v>
      </c>
      <c r="H94" t="s">
        <v>1018</v>
      </c>
      <c r="I94" s="77">
        <v>6.66</v>
      </c>
      <c r="J94" t="s">
        <v>330</v>
      </c>
      <c r="K94" t="s">
        <v>102</v>
      </c>
      <c r="L94" s="78">
        <v>7.5499999999999998E-2</v>
      </c>
      <c r="M94" s="78">
        <v>7.5999999999999998E-2</v>
      </c>
      <c r="N94" s="77">
        <v>8716.74</v>
      </c>
      <c r="O94" s="77">
        <v>101.62</v>
      </c>
      <c r="P94" s="77">
        <v>8.8579511879999995</v>
      </c>
      <c r="Q94" s="78">
        <v>1E-4</v>
      </c>
      <c r="R94" s="78">
        <v>0</v>
      </c>
      <c r="W94" s="94"/>
    </row>
    <row r="95" spans="2:23">
      <c r="B95" t="s">
        <v>3420</v>
      </c>
      <c r="C95" t="s">
        <v>2476</v>
      </c>
      <c r="D95" s="103">
        <v>8063</v>
      </c>
      <c r="E95"/>
      <c r="F95" t="s">
        <v>491</v>
      </c>
      <c r="G95" s="86">
        <v>44147</v>
      </c>
      <c r="H95" t="s">
        <v>149</v>
      </c>
      <c r="I95" s="77">
        <v>7.55</v>
      </c>
      <c r="J95" t="s">
        <v>563</v>
      </c>
      <c r="K95" t="s">
        <v>102</v>
      </c>
      <c r="L95" s="78">
        <v>1.6299999999999999E-2</v>
      </c>
      <c r="M95" s="78">
        <v>3.1800000000000002E-2</v>
      </c>
      <c r="N95" s="77">
        <v>121153.73</v>
      </c>
      <c r="O95" s="77">
        <v>99.51</v>
      </c>
      <c r="P95" s="77">
        <v>120.56007672299999</v>
      </c>
      <c r="Q95" s="78">
        <v>1.8E-3</v>
      </c>
      <c r="R95" s="78">
        <v>2.9999999999999997E-4</v>
      </c>
      <c r="W95" s="94"/>
    </row>
    <row r="96" spans="2:23">
      <c r="B96" t="s">
        <v>3420</v>
      </c>
      <c r="C96" t="s">
        <v>2476</v>
      </c>
      <c r="D96" s="103">
        <v>8145</v>
      </c>
      <c r="E96"/>
      <c r="F96" t="s">
        <v>491</v>
      </c>
      <c r="G96" s="86">
        <v>44185</v>
      </c>
      <c r="H96" t="s">
        <v>149</v>
      </c>
      <c r="I96" s="77">
        <v>7.56</v>
      </c>
      <c r="J96" t="s">
        <v>563</v>
      </c>
      <c r="K96" t="s">
        <v>102</v>
      </c>
      <c r="L96" s="78">
        <v>1.4999999999999999E-2</v>
      </c>
      <c r="M96" s="78">
        <v>3.2599999999999997E-2</v>
      </c>
      <c r="N96" s="77">
        <v>56951.96</v>
      </c>
      <c r="O96" s="77">
        <v>97.81</v>
      </c>
      <c r="P96" s="77">
        <v>55.704712076</v>
      </c>
      <c r="Q96" s="78">
        <v>8.9999999999999998E-4</v>
      </c>
      <c r="R96" s="78">
        <v>1E-4</v>
      </c>
      <c r="W96" s="94"/>
    </row>
    <row r="97" spans="2:23">
      <c r="B97" t="s">
        <v>3427</v>
      </c>
      <c r="C97" t="s">
        <v>2476</v>
      </c>
      <c r="D97" s="103">
        <v>8224</v>
      </c>
      <c r="E97"/>
      <c r="F97" t="s">
        <v>491</v>
      </c>
      <c r="G97" s="86">
        <v>44223</v>
      </c>
      <c r="H97" t="s">
        <v>149</v>
      </c>
      <c r="I97" s="77">
        <v>12.36</v>
      </c>
      <c r="J97" t="s">
        <v>330</v>
      </c>
      <c r="K97" t="s">
        <v>102</v>
      </c>
      <c r="L97" s="78">
        <v>2.1499999999999998E-2</v>
      </c>
      <c r="M97" s="78">
        <v>4.0099999999999997E-2</v>
      </c>
      <c r="N97" s="77">
        <v>259808.21</v>
      </c>
      <c r="O97" s="77">
        <v>89.41</v>
      </c>
      <c r="P97" s="77">
        <v>232.29452056100001</v>
      </c>
      <c r="Q97" s="78">
        <v>3.5999999999999999E-3</v>
      </c>
      <c r="R97" s="78">
        <v>5.0000000000000001E-4</v>
      </c>
      <c r="W97" s="94"/>
    </row>
    <row r="98" spans="2:23">
      <c r="B98" t="s">
        <v>3427</v>
      </c>
      <c r="C98" t="s">
        <v>2476</v>
      </c>
      <c r="D98" s="103">
        <v>444873</v>
      </c>
      <c r="E98"/>
      <c r="F98" t="s">
        <v>491</v>
      </c>
      <c r="G98" s="86">
        <v>42631</v>
      </c>
      <c r="H98" t="s">
        <v>149</v>
      </c>
      <c r="I98" s="77">
        <v>6.74</v>
      </c>
      <c r="J98" t="s">
        <v>330</v>
      </c>
      <c r="K98" t="s">
        <v>102</v>
      </c>
      <c r="L98" s="78">
        <v>4.1000000000000002E-2</v>
      </c>
      <c r="M98" s="78">
        <v>3.04E-2</v>
      </c>
      <c r="N98" s="77">
        <v>55470.35</v>
      </c>
      <c r="O98" s="77">
        <v>121.68</v>
      </c>
      <c r="P98" s="77">
        <v>67.496321879999996</v>
      </c>
      <c r="Q98" s="78">
        <v>1E-3</v>
      </c>
      <c r="R98" s="78">
        <v>1E-4</v>
      </c>
      <c r="W98" s="94"/>
    </row>
    <row r="99" spans="2:23">
      <c r="B99" t="s">
        <v>3426</v>
      </c>
      <c r="C99" t="s">
        <v>2481</v>
      </c>
      <c r="D99" s="103">
        <v>2984</v>
      </c>
      <c r="E99"/>
      <c r="F99" t="s">
        <v>479</v>
      </c>
      <c r="G99" s="86">
        <v>41422</v>
      </c>
      <c r="H99" t="s">
        <v>206</v>
      </c>
      <c r="I99" s="77">
        <v>3.69</v>
      </c>
      <c r="J99" t="s">
        <v>339</v>
      </c>
      <c r="K99" t="s">
        <v>102</v>
      </c>
      <c r="L99" s="78">
        <v>5.0999999999999997E-2</v>
      </c>
      <c r="M99" s="78">
        <v>2.5100000000000001E-2</v>
      </c>
      <c r="N99" s="77">
        <v>2517.34</v>
      </c>
      <c r="O99" s="77">
        <v>125.65</v>
      </c>
      <c r="P99" s="77">
        <v>3.1630377099999998</v>
      </c>
      <c r="Q99" s="78">
        <v>0</v>
      </c>
      <c r="R99" s="78">
        <v>0</v>
      </c>
      <c r="W99" s="94"/>
    </row>
    <row r="100" spans="2:23">
      <c r="B100" t="s">
        <v>3426</v>
      </c>
      <c r="C100" t="s">
        <v>2481</v>
      </c>
      <c r="D100" s="103">
        <v>11898140</v>
      </c>
      <c r="E100"/>
      <c r="F100" t="s">
        <v>479</v>
      </c>
      <c r="G100" s="86">
        <v>41330</v>
      </c>
      <c r="H100" t="s">
        <v>206</v>
      </c>
      <c r="I100" s="77">
        <v>3.67</v>
      </c>
      <c r="J100" t="s">
        <v>339</v>
      </c>
      <c r="K100" t="s">
        <v>102</v>
      </c>
      <c r="L100" s="78">
        <v>5.0999999999999997E-2</v>
      </c>
      <c r="M100" s="78">
        <v>2.8500000000000001E-2</v>
      </c>
      <c r="N100" s="77">
        <v>15702.42</v>
      </c>
      <c r="O100" s="77">
        <v>124.89</v>
      </c>
      <c r="P100" s="77">
        <v>19.610752338000001</v>
      </c>
      <c r="Q100" s="78">
        <v>2.9999999999999997E-4</v>
      </c>
      <c r="R100" s="78">
        <v>0</v>
      </c>
      <c r="W100" s="94"/>
    </row>
    <row r="101" spans="2:23">
      <c r="B101" t="s">
        <v>3426</v>
      </c>
      <c r="C101" t="s">
        <v>2481</v>
      </c>
      <c r="D101" s="103">
        <v>11898320</v>
      </c>
      <c r="E101"/>
      <c r="F101" t="s">
        <v>479</v>
      </c>
      <c r="G101" s="86">
        <v>41597</v>
      </c>
      <c r="H101" t="s">
        <v>206</v>
      </c>
      <c r="I101" s="77">
        <v>3.68</v>
      </c>
      <c r="J101" t="s">
        <v>339</v>
      </c>
      <c r="K101" t="s">
        <v>102</v>
      </c>
      <c r="L101" s="78">
        <v>5.0999999999999997E-2</v>
      </c>
      <c r="M101" s="78">
        <v>2.6700000000000002E-2</v>
      </c>
      <c r="N101" s="77">
        <v>1046.22</v>
      </c>
      <c r="O101" s="77">
        <v>122.89</v>
      </c>
      <c r="P101" s="77">
        <v>1.285699758</v>
      </c>
      <c r="Q101" s="78">
        <v>0</v>
      </c>
      <c r="R101" s="78">
        <v>0</v>
      </c>
      <c r="W101" s="94"/>
    </row>
    <row r="102" spans="2:23">
      <c r="B102" t="s">
        <v>3426</v>
      </c>
      <c r="C102" t="s">
        <v>2481</v>
      </c>
      <c r="D102" s="103">
        <v>11898330</v>
      </c>
      <c r="E102"/>
      <c r="F102" t="s">
        <v>479</v>
      </c>
      <c r="G102" s="86">
        <v>41630</v>
      </c>
      <c r="H102" t="s">
        <v>206</v>
      </c>
      <c r="I102" s="77">
        <v>3.67</v>
      </c>
      <c r="J102" t="s">
        <v>339</v>
      </c>
      <c r="K102" t="s">
        <v>102</v>
      </c>
      <c r="L102" s="78">
        <v>5.0999999999999997E-2</v>
      </c>
      <c r="M102" s="78">
        <v>2.8500000000000001E-2</v>
      </c>
      <c r="N102" s="77">
        <v>11902.63</v>
      </c>
      <c r="O102" s="77">
        <v>122.56</v>
      </c>
      <c r="P102" s="77">
        <v>14.587863327999999</v>
      </c>
      <c r="Q102" s="78">
        <v>2.0000000000000001E-4</v>
      </c>
      <c r="R102" s="78">
        <v>0</v>
      </c>
      <c r="W102" s="94"/>
    </row>
    <row r="103" spans="2:23">
      <c r="B103" t="s">
        <v>3426</v>
      </c>
      <c r="C103" t="s">
        <v>2481</v>
      </c>
      <c r="D103" s="103">
        <v>11898340</v>
      </c>
      <c r="E103"/>
      <c r="F103" t="s">
        <v>479</v>
      </c>
      <c r="G103" s="86">
        <v>41666</v>
      </c>
      <c r="H103" t="s">
        <v>206</v>
      </c>
      <c r="I103" s="77">
        <v>3.67</v>
      </c>
      <c r="J103" t="s">
        <v>339</v>
      </c>
      <c r="K103" t="s">
        <v>102</v>
      </c>
      <c r="L103" s="78">
        <v>5.0999999999999997E-2</v>
      </c>
      <c r="M103" s="78">
        <v>2.8500000000000001E-2</v>
      </c>
      <c r="N103" s="77">
        <v>2302.1999999999998</v>
      </c>
      <c r="O103" s="77">
        <v>122.46</v>
      </c>
      <c r="P103" s="77">
        <v>2.8192741200000002</v>
      </c>
      <c r="Q103" s="78">
        <v>0</v>
      </c>
      <c r="R103" s="78">
        <v>0</v>
      </c>
      <c r="W103" s="94"/>
    </row>
    <row r="104" spans="2:23">
      <c r="B104" t="s">
        <v>3426</v>
      </c>
      <c r="C104" t="s">
        <v>2481</v>
      </c>
      <c r="D104" s="103">
        <v>11898350</v>
      </c>
      <c r="E104"/>
      <c r="F104" t="s">
        <v>479</v>
      </c>
      <c r="G104" s="86">
        <v>41696</v>
      </c>
      <c r="H104" t="s">
        <v>206</v>
      </c>
      <c r="I104" s="77">
        <v>3.67</v>
      </c>
      <c r="J104" t="s">
        <v>339</v>
      </c>
      <c r="K104" t="s">
        <v>102</v>
      </c>
      <c r="L104" s="78">
        <v>5.0999999999999997E-2</v>
      </c>
      <c r="M104" s="78">
        <v>2.8500000000000001E-2</v>
      </c>
      <c r="N104" s="77">
        <v>2215.87</v>
      </c>
      <c r="O104" s="77">
        <v>123.19</v>
      </c>
      <c r="P104" s="77">
        <v>2.7297302530000001</v>
      </c>
      <c r="Q104" s="78">
        <v>0</v>
      </c>
      <c r="R104" s="78">
        <v>0</v>
      </c>
      <c r="W104" s="94"/>
    </row>
    <row r="105" spans="2:23">
      <c r="B105" t="s">
        <v>3426</v>
      </c>
      <c r="C105" t="s">
        <v>2481</v>
      </c>
      <c r="D105" s="103">
        <v>11898360</v>
      </c>
      <c r="E105"/>
      <c r="F105" t="s">
        <v>479</v>
      </c>
      <c r="G105" s="86">
        <v>41725</v>
      </c>
      <c r="H105" t="s">
        <v>206</v>
      </c>
      <c r="I105" s="77">
        <v>3.67</v>
      </c>
      <c r="J105" t="s">
        <v>339</v>
      </c>
      <c r="K105" t="s">
        <v>102</v>
      </c>
      <c r="L105" s="78">
        <v>5.0999999999999997E-2</v>
      </c>
      <c r="M105" s="78">
        <v>2.8500000000000001E-2</v>
      </c>
      <c r="N105" s="77">
        <v>4412.9799999999996</v>
      </c>
      <c r="O105" s="77">
        <v>123.42</v>
      </c>
      <c r="P105" s="77">
        <v>5.4464999159999996</v>
      </c>
      <c r="Q105" s="78">
        <v>1E-4</v>
      </c>
      <c r="R105" s="78">
        <v>0</v>
      </c>
      <c r="W105" s="94"/>
    </row>
    <row r="106" spans="2:23">
      <c r="B106" t="s">
        <v>3426</v>
      </c>
      <c r="C106" t="s">
        <v>2481</v>
      </c>
      <c r="D106" s="103">
        <v>11898380</v>
      </c>
      <c r="E106"/>
      <c r="F106" t="s">
        <v>479</v>
      </c>
      <c r="G106" s="86">
        <v>41787</v>
      </c>
      <c r="H106" t="s">
        <v>206</v>
      </c>
      <c r="I106" s="77">
        <v>3.67</v>
      </c>
      <c r="J106" t="s">
        <v>339</v>
      </c>
      <c r="K106" t="s">
        <v>102</v>
      </c>
      <c r="L106" s="78">
        <v>5.0999999999999997E-2</v>
      </c>
      <c r="M106" s="78">
        <v>2.8500000000000001E-2</v>
      </c>
      <c r="N106" s="77">
        <v>2778.26</v>
      </c>
      <c r="O106" s="77">
        <v>122.94</v>
      </c>
      <c r="P106" s="77">
        <v>3.4155928439999999</v>
      </c>
      <c r="Q106" s="78">
        <v>1E-4</v>
      </c>
      <c r="R106" s="78">
        <v>0</v>
      </c>
      <c r="W106" s="94"/>
    </row>
    <row r="107" spans="2:23">
      <c r="B107" t="s">
        <v>3426</v>
      </c>
      <c r="C107" t="s">
        <v>2481</v>
      </c>
      <c r="D107" s="103">
        <v>11898390</v>
      </c>
      <c r="E107"/>
      <c r="F107" t="s">
        <v>479</v>
      </c>
      <c r="G107" s="86">
        <v>41815</v>
      </c>
      <c r="H107" t="s">
        <v>206</v>
      </c>
      <c r="I107" s="77">
        <v>3.67</v>
      </c>
      <c r="J107" t="s">
        <v>339</v>
      </c>
      <c r="K107" t="s">
        <v>102</v>
      </c>
      <c r="L107" s="78">
        <v>5.0999999999999997E-2</v>
      </c>
      <c r="M107" s="78">
        <v>2.8500000000000001E-2</v>
      </c>
      <c r="N107" s="77">
        <v>1562.09</v>
      </c>
      <c r="O107" s="77">
        <v>122.83</v>
      </c>
      <c r="P107" s="77">
        <v>1.9187151469999999</v>
      </c>
      <c r="Q107" s="78">
        <v>0</v>
      </c>
      <c r="R107" s="78">
        <v>0</v>
      </c>
      <c r="W107" s="94"/>
    </row>
    <row r="108" spans="2:23">
      <c r="B108" t="s">
        <v>3426</v>
      </c>
      <c r="C108" t="s">
        <v>2481</v>
      </c>
      <c r="D108" s="103">
        <v>11898400</v>
      </c>
      <c r="E108"/>
      <c r="F108" t="s">
        <v>479</v>
      </c>
      <c r="G108" s="86">
        <v>41836</v>
      </c>
      <c r="H108" t="s">
        <v>206</v>
      </c>
      <c r="I108" s="77">
        <v>3.67</v>
      </c>
      <c r="J108" t="s">
        <v>339</v>
      </c>
      <c r="K108" t="s">
        <v>102</v>
      </c>
      <c r="L108" s="78">
        <v>5.0999999999999997E-2</v>
      </c>
      <c r="M108" s="78">
        <v>2.8500000000000001E-2</v>
      </c>
      <c r="N108" s="77">
        <v>4643.91</v>
      </c>
      <c r="O108" s="77">
        <v>122.47</v>
      </c>
      <c r="P108" s="77">
        <v>5.6873965770000003</v>
      </c>
      <c r="Q108" s="78">
        <v>1E-4</v>
      </c>
      <c r="R108" s="78">
        <v>0</v>
      </c>
      <c r="W108" s="94"/>
    </row>
    <row r="109" spans="2:23">
      <c r="B109" t="s">
        <v>3426</v>
      </c>
      <c r="C109" t="s">
        <v>2481</v>
      </c>
      <c r="D109" s="103">
        <v>11898230</v>
      </c>
      <c r="E109"/>
      <c r="F109" t="s">
        <v>479</v>
      </c>
      <c r="G109" s="86">
        <v>41239</v>
      </c>
      <c r="H109" t="s">
        <v>206</v>
      </c>
      <c r="I109" s="77">
        <v>3.67</v>
      </c>
      <c r="J109" t="s">
        <v>339</v>
      </c>
      <c r="K109" t="s">
        <v>102</v>
      </c>
      <c r="L109" s="78">
        <v>5.0999999999999997E-2</v>
      </c>
      <c r="M109" s="78">
        <v>2.8500000000000001E-2</v>
      </c>
      <c r="N109" s="77">
        <v>18386.97</v>
      </c>
      <c r="O109" s="77">
        <v>124.32</v>
      </c>
      <c r="P109" s="77">
        <v>22.858681103999999</v>
      </c>
      <c r="Q109" s="78">
        <v>4.0000000000000002E-4</v>
      </c>
      <c r="R109" s="78">
        <v>0</v>
      </c>
      <c r="W109" s="94"/>
    </row>
    <row r="110" spans="2:23">
      <c r="B110" t="s">
        <v>3426</v>
      </c>
      <c r="C110" t="s">
        <v>2481</v>
      </c>
      <c r="D110" s="103">
        <v>11898120</v>
      </c>
      <c r="E110"/>
      <c r="F110" t="s">
        <v>479</v>
      </c>
      <c r="G110" s="86">
        <v>41269</v>
      </c>
      <c r="H110" t="s">
        <v>206</v>
      </c>
      <c r="I110" s="77">
        <v>3.69</v>
      </c>
      <c r="J110" t="s">
        <v>339</v>
      </c>
      <c r="K110" t="s">
        <v>102</v>
      </c>
      <c r="L110" s="78">
        <v>5.0999999999999997E-2</v>
      </c>
      <c r="M110" s="78">
        <v>2.5100000000000001E-2</v>
      </c>
      <c r="N110" s="77">
        <v>5005.95</v>
      </c>
      <c r="O110" s="77">
        <v>126.45</v>
      </c>
      <c r="P110" s="77">
        <v>6.3300237749999999</v>
      </c>
      <c r="Q110" s="78">
        <v>1E-4</v>
      </c>
      <c r="R110" s="78">
        <v>0</v>
      </c>
      <c r="W110" s="94"/>
    </row>
    <row r="111" spans="2:23">
      <c r="B111" t="s">
        <v>3426</v>
      </c>
      <c r="C111" t="s">
        <v>2481</v>
      </c>
      <c r="D111" s="103">
        <v>11898130</v>
      </c>
      <c r="E111"/>
      <c r="F111" t="s">
        <v>479</v>
      </c>
      <c r="G111" s="86">
        <v>41298</v>
      </c>
      <c r="H111" t="s">
        <v>206</v>
      </c>
      <c r="I111" s="77">
        <v>3.67</v>
      </c>
      <c r="J111" t="s">
        <v>339</v>
      </c>
      <c r="K111" t="s">
        <v>102</v>
      </c>
      <c r="L111" s="78">
        <v>5.0999999999999997E-2</v>
      </c>
      <c r="M111" s="78">
        <v>2.8500000000000001E-2</v>
      </c>
      <c r="N111" s="77">
        <v>10129.48</v>
      </c>
      <c r="O111" s="77">
        <v>124.67</v>
      </c>
      <c r="P111" s="77">
        <v>12.628422715999999</v>
      </c>
      <c r="Q111" s="78">
        <v>2.0000000000000001E-4</v>
      </c>
      <c r="R111" s="78">
        <v>0</v>
      </c>
      <c r="W111" s="94"/>
    </row>
    <row r="112" spans="2:23">
      <c r="B112" t="s">
        <v>3426</v>
      </c>
      <c r="C112" t="s">
        <v>2481</v>
      </c>
      <c r="D112" s="103">
        <v>11898150</v>
      </c>
      <c r="E112"/>
      <c r="F112" t="s">
        <v>479</v>
      </c>
      <c r="G112" s="86">
        <v>41389</v>
      </c>
      <c r="H112" t="s">
        <v>206</v>
      </c>
      <c r="I112" s="77">
        <v>3.69</v>
      </c>
      <c r="J112" t="s">
        <v>339</v>
      </c>
      <c r="K112" t="s">
        <v>102</v>
      </c>
      <c r="L112" s="78">
        <v>5.0999999999999997E-2</v>
      </c>
      <c r="M112" s="78">
        <v>2.5100000000000001E-2</v>
      </c>
      <c r="N112" s="77">
        <v>6873.19</v>
      </c>
      <c r="O112" s="77">
        <v>126.19</v>
      </c>
      <c r="P112" s="77">
        <v>8.6732784610000007</v>
      </c>
      <c r="Q112" s="78">
        <v>1E-4</v>
      </c>
      <c r="R112" s="78">
        <v>0</v>
      </c>
      <c r="W112" s="94"/>
    </row>
    <row r="113" spans="2:23">
      <c r="B113" t="s">
        <v>3426</v>
      </c>
      <c r="C113" t="s">
        <v>2481</v>
      </c>
      <c r="D113" s="103">
        <v>11898270</v>
      </c>
      <c r="E113"/>
      <c r="F113" t="s">
        <v>479</v>
      </c>
      <c r="G113" s="86">
        <v>41450</v>
      </c>
      <c r="H113" t="s">
        <v>206</v>
      </c>
      <c r="I113" s="77">
        <v>3.69</v>
      </c>
      <c r="J113" t="s">
        <v>339</v>
      </c>
      <c r="K113" t="s">
        <v>102</v>
      </c>
      <c r="L113" s="78">
        <v>5.0999999999999997E-2</v>
      </c>
      <c r="M113" s="78">
        <v>2.52E-2</v>
      </c>
      <c r="N113" s="77">
        <v>4147.12</v>
      </c>
      <c r="O113" s="77">
        <v>125.51</v>
      </c>
      <c r="P113" s="77">
        <v>5.205050312</v>
      </c>
      <c r="Q113" s="78">
        <v>1E-4</v>
      </c>
      <c r="R113" s="78">
        <v>0</v>
      </c>
      <c r="W113" s="94"/>
    </row>
    <row r="114" spans="2:23">
      <c r="B114" t="s">
        <v>3426</v>
      </c>
      <c r="C114" t="s">
        <v>2481</v>
      </c>
      <c r="D114" s="103">
        <v>11898280</v>
      </c>
      <c r="E114"/>
      <c r="F114" t="s">
        <v>479</v>
      </c>
      <c r="G114" s="86">
        <v>41480</v>
      </c>
      <c r="H114" t="s">
        <v>206</v>
      </c>
      <c r="I114" s="77">
        <v>3.69</v>
      </c>
      <c r="J114" t="s">
        <v>339</v>
      </c>
      <c r="K114" t="s">
        <v>102</v>
      </c>
      <c r="L114" s="78">
        <v>5.0999999999999997E-2</v>
      </c>
      <c r="M114" s="78">
        <v>2.58E-2</v>
      </c>
      <c r="N114" s="77">
        <v>3641.99</v>
      </c>
      <c r="O114" s="77">
        <v>124.27</v>
      </c>
      <c r="P114" s="77">
        <v>4.5259009729999997</v>
      </c>
      <c r="Q114" s="78">
        <v>1E-4</v>
      </c>
      <c r="R114" s="78">
        <v>0</v>
      </c>
      <c r="W114" s="94"/>
    </row>
    <row r="115" spans="2:23">
      <c r="B115" t="s">
        <v>3426</v>
      </c>
      <c r="C115" t="s">
        <v>2481</v>
      </c>
      <c r="D115" s="103">
        <v>11898290</v>
      </c>
      <c r="E115"/>
      <c r="F115" t="s">
        <v>479</v>
      </c>
      <c r="G115" s="86">
        <v>41512</v>
      </c>
      <c r="H115" t="s">
        <v>206</v>
      </c>
      <c r="I115" s="77">
        <v>3.63</v>
      </c>
      <c r="J115" t="s">
        <v>339</v>
      </c>
      <c r="K115" t="s">
        <v>102</v>
      </c>
      <c r="L115" s="78">
        <v>5.0999999999999997E-2</v>
      </c>
      <c r="M115" s="78">
        <v>3.5799999999999998E-2</v>
      </c>
      <c r="N115" s="77">
        <v>11354.55</v>
      </c>
      <c r="O115" s="77">
        <v>119.58</v>
      </c>
      <c r="P115" s="77">
        <v>13.57777089</v>
      </c>
      <c r="Q115" s="78">
        <v>2.0000000000000001E-4</v>
      </c>
      <c r="R115" s="78">
        <v>0</v>
      </c>
      <c r="W115" s="94"/>
    </row>
    <row r="116" spans="2:23">
      <c r="B116" t="s">
        <v>3426</v>
      </c>
      <c r="C116" t="s">
        <v>2481</v>
      </c>
      <c r="D116" s="103">
        <v>11898300</v>
      </c>
      <c r="E116"/>
      <c r="F116" t="s">
        <v>479</v>
      </c>
      <c r="G116" s="86">
        <v>41547</v>
      </c>
      <c r="H116" t="s">
        <v>206</v>
      </c>
      <c r="I116" s="77">
        <v>3.63</v>
      </c>
      <c r="J116" t="s">
        <v>339</v>
      </c>
      <c r="K116" t="s">
        <v>102</v>
      </c>
      <c r="L116" s="78">
        <v>5.0999999999999997E-2</v>
      </c>
      <c r="M116" s="78">
        <v>3.5799999999999998E-2</v>
      </c>
      <c r="N116" s="77">
        <v>8308.2199999999993</v>
      </c>
      <c r="O116" s="77">
        <v>119.34</v>
      </c>
      <c r="P116" s="77">
        <v>9.9150297480000003</v>
      </c>
      <c r="Q116" s="78">
        <v>2.0000000000000001E-4</v>
      </c>
      <c r="R116" s="78">
        <v>0</v>
      </c>
      <c r="W116" s="94"/>
    </row>
    <row r="117" spans="2:23">
      <c r="B117" t="s">
        <v>3426</v>
      </c>
      <c r="C117" t="s">
        <v>2481</v>
      </c>
      <c r="D117" s="103">
        <v>11898310</v>
      </c>
      <c r="E117"/>
      <c r="F117" t="s">
        <v>479</v>
      </c>
      <c r="G117" s="86">
        <v>41571</v>
      </c>
      <c r="H117" t="s">
        <v>206</v>
      </c>
      <c r="I117" s="77">
        <v>3.68</v>
      </c>
      <c r="J117" t="s">
        <v>339</v>
      </c>
      <c r="K117" t="s">
        <v>102</v>
      </c>
      <c r="L117" s="78">
        <v>5.0999999999999997E-2</v>
      </c>
      <c r="M117" s="78">
        <v>2.64E-2</v>
      </c>
      <c r="N117" s="77">
        <v>4051.05</v>
      </c>
      <c r="O117" s="77">
        <v>123.36</v>
      </c>
      <c r="P117" s="77">
        <v>4.99737528</v>
      </c>
      <c r="Q117" s="78">
        <v>1E-4</v>
      </c>
      <c r="R117" s="78">
        <v>0</v>
      </c>
      <c r="W117" s="94"/>
    </row>
    <row r="118" spans="2:23">
      <c r="B118" t="s">
        <v>3426</v>
      </c>
      <c r="C118" t="s">
        <v>2481</v>
      </c>
      <c r="D118" s="103">
        <v>11898410</v>
      </c>
      <c r="E118"/>
      <c r="F118" t="s">
        <v>479</v>
      </c>
      <c r="G118" s="86">
        <v>41911</v>
      </c>
      <c r="H118" t="s">
        <v>206</v>
      </c>
      <c r="I118" s="77">
        <v>3.67</v>
      </c>
      <c r="J118" t="s">
        <v>339</v>
      </c>
      <c r="K118" t="s">
        <v>102</v>
      </c>
      <c r="L118" s="78">
        <v>5.0999999999999997E-2</v>
      </c>
      <c r="M118" s="78">
        <v>2.8500000000000001E-2</v>
      </c>
      <c r="N118" s="77">
        <v>1822.73</v>
      </c>
      <c r="O118" s="77">
        <v>122.47</v>
      </c>
      <c r="P118" s="77">
        <v>2.2322974310000001</v>
      </c>
      <c r="Q118" s="78">
        <v>0</v>
      </c>
      <c r="R118" s="78">
        <v>0</v>
      </c>
      <c r="W118" s="94"/>
    </row>
    <row r="119" spans="2:23">
      <c r="B119" t="s">
        <v>3426</v>
      </c>
      <c r="C119" t="s">
        <v>2481</v>
      </c>
      <c r="D119" s="103">
        <v>11898420</v>
      </c>
      <c r="E119"/>
      <c r="F119" t="s">
        <v>479</v>
      </c>
      <c r="G119" s="86">
        <v>42033</v>
      </c>
      <c r="H119" t="s">
        <v>206</v>
      </c>
      <c r="I119" s="77">
        <v>3.67</v>
      </c>
      <c r="J119" t="s">
        <v>339</v>
      </c>
      <c r="K119" t="s">
        <v>102</v>
      </c>
      <c r="L119" s="78">
        <v>5.0999999999999997E-2</v>
      </c>
      <c r="M119" s="78">
        <v>2.8500000000000001E-2</v>
      </c>
      <c r="N119" s="77">
        <v>12132.97</v>
      </c>
      <c r="O119" s="77">
        <v>122.71</v>
      </c>
      <c r="P119" s="77">
        <v>14.888367487</v>
      </c>
      <c r="Q119" s="78">
        <v>2.0000000000000001E-4</v>
      </c>
      <c r="R119" s="78">
        <v>0</v>
      </c>
      <c r="W119" s="94"/>
    </row>
    <row r="120" spans="2:23">
      <c r="B120" t="s">
        <v>3426</v>
      </c>
      <c r="C120" t="s">
        <v>2481</v>
      </c>
      <c r="D120" s="103">
        <v>11898421</v>
      </c>
      <c r="E120"/>
      <c r="F120" t="s">
        <v>479</v>
      </c>
      <c r="G120" s="86">
        <v>42054</v>
      </c>
      <c r="H120" t="s">
        <v>206</v>
      </c>
      <c r="I120" s="77">
        <v>3.67</v>
      </c>
      <c r="J120" t="s">
        <v>339</v>
      </c>
      <c r="K120" t="s">
        <v>102</v>
      </c>
      <c r="L120" s="78">
        <v>5.0999999999999997E-2</v>
      </c>
      <c r="M120" s="78">
        <v>2.8500000000000001E-2</v>
      </c>
      <c r="N120" s="77">
        <v>23700.67</v>
      </c>
      <c r="O120" s="77">
        <v>123.79</v>
      </c>
      <c r="P120" s="77">
        <v>29.339059392999999</v>
      </c>
      <c r="Q120" s="78">
        <v>4.0000000000000002E-4</v>
      </c>
      <c r="R120" s="78">
        <v>1E-4</v>
      </c>
      <c r="W120" s="94"/>
    </row>
    <row r="121" spans="2:23">
      <c r="B121" t="s">
        <v>3426</v>
      </c>
      <c r="C121" t="s">
        <v>2481</v>
      </c>
      <c r="D121" s="103">
        <v>435717</v>
      </c>
      <c r="E121"/>
      <c r="F121" t="s">
        <v>479</v>
      </c>
      <c r="G121" s="86">
        <v>42565</v>
      </c>
      <c r="H121" t="s">
        <v>206</v>
      </c>
      <c r="I121" s="77">
        <v>3.67</v>
      </c>
      <c r="J121" t="s">
        <v>339</v>
      </c>
      <c r="K121" t="s">
        <v>102</v>
      </c>
      <c r="L121" s="78">
        <v>5.0999999999999997E-2</v>
      </c>
      <c r="M121" s="78">
        <v>2.8500000000000001E-2</v>
      </c>
      <c r="N121" s="77">
        <v>28928.77</v>
      </c>
      <c r="O121" s="77">
        <v>124.29</v>
      </c>
      <c r="P121" s="77">
        <v>35.955568233000001</v>
      </c>
      <c r="Q121" s="78">
        <v>5.9999999999999995E-4</v>
      </c>
      <c r="R121" s="78">
        <v>1E-4</v>
      </c>
      <c r="W121" s="94"/>
    </row>
    <row r="122" spans="2:23">
      <c r="B122" t="s">
        <v>3426</v>
      </c>
      <c r="C122" t="s">
        <v>2481</v>
      </c>
      <c r="D122" s="103">
        <v>11898180</v>
      </c>
      <c r="E122"/>
      <c r="F122" t="s">
        <v>479</v>
      </c>
      <c r="G122" s="86">
        <v>41115</v>
      </c>
      <c r="H122" t="s">
        <v>206</v>
      </c>
      <c r="I122" s="77">
        <v>3.67</v>
      </c>
      <c r="J122" t="s">
        <v>339</v>
      </c>
      <c r="K122" t="s">
        <v>102</v>
      </c>
      <c r="L122" s="78">
        <v>5.0999999999999997E-2</v>
      </c>
      <c r="M122" s="78">
        <v>2.86E-2</v>
      </c>
      <c r="N122" s="77">
        <v>7231.74</v>
      </c>
      <c r="O122" s="77">
        <v>125.45</v>
      </c>
      <c r="P122" s="77">
        <v>9.0722178299999996</v>
      </c>
      <c r="Q122" s="78">
        <v>1E-4</v>
      </c>
      <c r="R122" s="78">
        <v>0</v>
      </c>
      <c r="W122" s="94"/>
    </row>
    <row r="123" spans="2:23">
      <c r="B123" t="s">
        <v>3426</v>
      </c>
      <c r="C123" t="s">
        <v>2481</v>
      </c>
      <c r="D123" s="103">
        <v>11898190</v>
      </c>
      <c r="E123"/>
      <c r="F123" t="s">
        <v>479</v>
      </c>
      <c r="G123" s="86">
        <v>41179</v>
      </c>
      <c r="H123" t="s">
        <v>206</v>
      </c>
      <c r="I123" s="77">
        <v>3.67</v>
      </c>
      <c r="J123" t="s">
        <v>339</v>
      </c>
      <c r="K123" t="s">
        <v>102</v>
      </c>
      <c r="L123" s="78">
        <v>5.0999999999999997E-2</v>
      </c>
      <c r="M123" s="78">
        <v>2.8500000000000001E-2</v>
      </c>
      <c r="N123" s="77">
        <v>9119.23</v>
      </c>
      <c r="O123" s="77">
        <v>124.08</v>
      </c>
      <c r="P123" s="77">
        <v>11.315140584</v>
      </c>
      <c r="Q123" s="78">
        <v>2.0000000000000001E-4</v>
      </c>
      <c r="R123" s="78">
        <v>0</v>
      </c>
      <c r="W123" s="94"/>
    </row>
    <row r="124" spans="2:23">
      <c r="B124" t="s">
        <v>3427</v>
      </c>
      <c r="C124" t="s">
        <v>2476</v>
      </c>
      <c r="D124" s="103">
        <v>2963</v>
      </c>
      <c r="E124"/>
      <c r="F124" t="s">
        <v>491</v>
      </c>
      <c r="G124" s="86">
        <v>41423</v>
      </c>
      <c r="H124" t="s">
        <v>149</v>
      </c>
      <c r="I124" s="77">
        <v>2.81</v>
      </c>
      <c r="J124" t="s">
        <v>330</v>
      </c>
      <c r="K124" t="s">
        <v>102</v>
      </c>
      <c r="L124" s="78">
        <v>0.05</v>
      </c>
      <c r="M124" s="78">
        <v>2.52E-2</v>
      </c>
      <c r="N124" s="77">
        <v>49735.95</v>
      </c>
      <c r="O124" s="77">
        <v>122</v>
      </c>
      <c r="P124" s="77">
        <v>60.677858999999998</v>
      </c>
      <c r="Q124" s="78">
        <v>8.9999999999999998E-4</v>
      </c>
      <c r="R124" s="78">
        <v>1E-4</v>
      </c>
      <c r="W124" s="94"/>
    </row>
    <row r="125" spans="2:23">
      <c r="B125" t="s">
        <v>3427</v>
      </c>
      <c r="C125" t="s">
        <v>2476</v>
      </c>
      <c r="D125" s="103">
        <v>2968</v>
      </c>
      <c r="E125"/>
      <c r="F125" t="s">
        <v>491</v>
      </c>
      <c r="G125" s="86">
        <v>41423</v>
      </c>
      <c r="H125" t="s">
        <v>149</v>
      </c>
      <c r="I125" s="77">
        <v>2.81</v>
      </c>
      <c r="J125" t="s">
        <v>330</v>
      </c>
      <c r="K125" t="s">
        <v>102</v>
      </c>
      <c r="L125" s="78">
        <v>0.05</v>
      </c>
      <c r="M125" s="78">
        <v>2.52E-2</v>
      </c>
      <c r="N125" s="77">
        <v>15996.07</v>
      </c>
      <c r="O125" s="77">
        <v>122</v>
      </c>
      <c r="P125" s="77">
        <v>19.515205399999999</v>
      </c>
      <c r="Q125" s="78">
        <v>2.9999999999999997E-4</v>
      </c>
      <c r="R125" s="78">
        <v>0</v>
      </c>
      <c r="W125" s="94"/>
    </row>
    <row r="126" spans="2:23">
      <c r="B126" t="s">
        <v>3427</v>
      </c>
      <c r="C126" t="s">
        <v>2476</v>
      </c>
      <c r="D126" s="103">
        <v>4605</v>
      </c>
      <c r="E126"/>
      <c r="F126" t="s">
        <v>491</v>
      </c>
      <c r="G126" s="86">
        <v>42352</v>
      </c>
      <c r="H126" t="s">
        <v>149</v>
      </c>
      <c r="I126" s="77">
        <v>5.04</v>
      </c>
      <c r="J126" t="s">
        <v>330</v>
      </c>
      <c r="K126" t="s">
        <v>102</v>
      </c>
      <c r="L126" s="78">
        <v>0.05</v>
      </c>
      <c r="M126" s="78">
        <v>2.8000000000000001E-2</v>
      </c>
      <c r="N126" s="77">
        <v>61130.87</v>
      </c>
      <c r="O126" s="77">
        <v>125.99</v>
      </c>
      <c r="P126" s="77">
        <v>77.018783112999998</v>
      </c>
      <c r="Q126" s="78">
        <v>1.1999999999999999E-3</v>
      </c>
      <c r="R126" s="78">
        <v>2.0000000000000001E-4</v>
      </c>
      <c r="W126" s="94"/>
    </row>
    <row r="127" spans="2:23">
      <c r="B127" t="s">
        <v>3427</v>
      </c>
      <c r="C127" t="s">
        <v>2476</v>
      </c>
      <c r="D127" s="103">
        <v>4606</v>
      </c>
      <c r="E127"/>
      <c r="F127" t="s">
        <v>491</v>
      </c>
      <c r="G127" s="86">
        <v>42352</v>
      </c>
      <c r="H127" t="s">
        <v>149</v>
      </c>
      <c r="I127" s="77">
        <v>6.78</v>
      </c>
      <c r="J127" t="s">
        <v>330</v>
      </c>
      <c r="K127" t="s">
        <v>102</v>
      </c>
      <c r="L127" s="78">
        <v>4.1000000000000002E-2</v>
      </c>
      <c r="M127" s="78">
        <v>2.7900000000000001E-2</v>
      </c>
      <c r="N127" s="77">
        <v>186925.71</v>
      </c>
      <c r="O127" s="77">
        <v>123.24</v>
      </c>
      <c r="P127" s="77">
        <v>230.36724500400001</v>
      </c>
      <c r="Q127" s="78">
        <v>3.5000000000000001E-3</v>
      </c>
      <c r="R127" s="78">
        <v>5.0000000000000001E-4</v>
      </c>
      <c r="W127" s="94"/>
    </row>
    <row r="128" spans="2:23">
      <c r="B128" t="s">
        <v>3426</v>
      </c>
      <c r="C128" t="s">
        <v>2481</v>
      </c>
      <c r="D128" s="103">
        <v>88770</v>
      </c>
      <c r="E128"/>
      <c r="F128" t="s">
        <v>479</v>
      </c>
      <c r="G128" s="86">
        <v>40570</v>
      </c>
      <c r="H128" t="s">
        <v>206</v>
      </c>
      <c r="I128" s="77">
        <v>3.69</v>
      </c>
      <c r="J128" t="s">
        <v>339</v>
      </c>
      <c r="K128" t="s">
        <v>102</v>
      </c>
      <c r="L128" s="78">
        <v>5.0999999999999997E-2</v>
      </c>
      <c r="M128" s="78">
        <v>2.5100000000000001E-2</v>
      </c>
      <c r="N128" s="77">
        <v>146681.71</v>
      </c>
      <c r="O128" s="77">
        <v>131.06</v>
      </c>
      <c r="P128" s="77">
        <v>192.24104912600001</v>
      </c>
      <c r="Q128" s="78">
        <v>2.8999999999999998E-3</v>
      </c>
      <c r="R128" s="78">
        <v>4.0000000000000002E-4</v>
      </c>
      <c r="W128" s="94"/>
    </row>
    <row r="129" spans="2:23">
      <c r="B129" t="s">
        <v>3426</v>
      </c>
      <c r="C129" t="s">
        <v>2481</v>
      </c>
      <c r="D129" s="103">
        <v>11896140</v>
      </c>
      <c r="E129"/>
      <c r="F129" t="s">
        <v>479</v>
      </c>
      <c r="G129" s="86">
        <v>40933</v>
      </c>
      <c r="H129" t="s">
        <v>206</v>
      </c>
      <c r="I129" s="77">
        <v>3.67</v>
      </c>
      <c r="J129" t="s">
        <v>339</v>
      </c>
      <c r="K129" t="s">
        <v>102</v>
      </c>
      <c r="L129" s="78">
        <v>5.1299999999999998E-2</v>
      </c>
      <c r="M129" s="78">
        <v>2.8500000000000001E-2</v>
      </c>
      <c r="N129" s="77">
        <v>21619.98</v>
      </c>
      <c r="O129" s="77">
        <v>126.87</v>
      </c>
      <c r="P129" s="77">
        <v>27.429268625999999</v>
      </c>
      <c r="Q129" s="78">
        <v>4.0000000000000002E-4</v>
      </c>
      <c r="R129" s="78">
        <v>1E-4</v>
      </c>
      <c r="W129" s="94"/>
    </row>
    <row r="130" spans="2:23">
      <c r="B130" t="s">
        <v>3426</v>
      </c>
      <c r="C130" t="s">
        <v>2481</v>
      </c>
      <c r="D130" s="103">
        <v>11896150</v>
      </c>
      <c r="E130"/>
      <c r="F130" t="s">
        <v>479</v>
      </c>
      <c r="G130" s="86">
        <v>40993</v>
      </c>
      <c r="H130" t="s">
        <v>206</v>
      </c>
      <c r="I130" s="77">
        <v>3.67</v>
      </c>
      <c r="J130" t="s">
        <v>339</v>
      </c>
      <c r="K130" t="s">
        <v>102</v>
      </c>
      <c r="L130" s="78">
        <v>5.1499999999999997E-2</v>
      </c>
      <c r="M130" s="78">
        <v>2.8500000000000001E-2</v>
      </c>
      <c r="N130" s="77">
        <v>12582.27</v>
      </c>
      <c r="O130" s="77">
        <v>126.94</v>
      </c>
      <c r="P130" s="77">
        <v>15.971933538</v>
      </c>
      <c r="Q130" s="78">
        <v>2.0000000000000001E-4</v>
      </c>
      <c r="R130" s="78">
        <v>0</v>
      </c>
      <c r="W130" s="94"/>
    </row>
    <row r="131" spans="2:23">
      <c r="B131" t="s">
        <v>3426</v>
      </c>
      <c r="C131" t="s">
        <v>2481</v>
      </c>
      <c r="D131" s="103">
        <v>11896160</v>
      </c>
      <c r="E131"/>
      <c r="F131" t="s">
        <v>479</v>
      </c>
      <c r="G131" s="86">
        <v>41053</v>
      </c>
      <c r="H131" t="s">
        <v>206</v>
      </c>
      <c r="I131" s="77">
        <v>3.67</v>
      </c>
      <c r="J131" t="s">
        <v>339</v>
      </c>
      <c r="K131" t="s">
        <v>102</v>
      </c>
      <c r="L131" s="78">
        <v>5.0999999999999997E-2</v>
      </c>
      <c r="M131" s="78">
        <v>2.8500000000000001E-2</v>
      </c>
      <c r="N131" s="77">
        <v>8862.65</v>
      </c>
      <c r="O131" s="77">
        <v>125.14</v>
      </c>
      <c r="P131" s="77">
        <v>11.090720210000001</v>
      </c>
      <c r="Q131" s="78">
        <v>2.0000000000000001E-4</v>
      </c>
      <c r="R131" s="78">
        <v>0</v>
      </c>
      <c r="W131" s="94"/>
    </row>
    <row r="132" spans="2:23">
      <c r="B132" t="s">
        <v>3426</v>
      </c>
      <c r="C132" t="s">
        <v>2481</v>
      </c>
      <c r="D132" s="103">
        <v>11898170</v>
      </c>
      <c r="E132"/>
      <c r="F132" t="s">
        <v>479</v>
      </c>
      <c r="G132" s="86">
        <v>41085</v>
      </c>
      <c r="H132" t="s">
        <v>206</v>
      </c>
      <c r="I132" s="77">
        <v>3.67</v>
      </c>
      <c r="J132" t="s">
        <v>339</v>
      </c>
      <c r="K132" t="s">
        <v>102</v>
      </c>
      <c r="L132" s="78">
        <v>5.0999999999999997E-2</v>
      </c>
      <c r="M132" s="78">
        <v>2.8500000000000001E-2</v>
      </c>
      <c r="N132" s="77">
        <v>16307.89</v>
      </c>
      <c r="O132" s="77">
        <v>125.14</v>
      </c>
      <c r="P132" s="77">
        <v>20.407693546000001</v>
      </c>
      <c r="Q132" s="78">
        <v>2.9999999999999997E-4</v>
      </c>
      <c r="R132" s="78">
        <v>0</v>
      </c>
      <c r="W132" s="94"/>
    </row>
    <row r="133" spans="2:23">
      <c r="B133" t="s">
        <v>3429</v>
      </c>
      <c r="C133" t="s">
        <v>2476</v>
      </c>
      <c r="D133" s="103">
        <v>472710</v>
      </c>
      <c r="E133"/>
      <c r="F133" t="s">
        <v>479</v>
      </c>
      <c r="G133" s="86">
        <v>42901</v>
      </c>
      <c r="H133" t="s">
        <v>206</v>
      </c>
      <c r="I133" s="77">
        <v>0.71</v>
      </c>
      <c r="J133" t="s">
        <v>132</v>
      </c>
      <c r="K133" t="s">
        <v>102</v>
      </c>
      <c r="L133" s="78">
        <v>0.04</v>
      </c>
      <c r="M133" s="78">
        <v>6.0600000000000001E-2</v>
      </c>
      <c r="N133" s="77">
        <v>144607.49</v>
      </c>
      <c r="O133" s="77">
        <v>99.77</v>
      </c>
      <c r="P133" s="77">
        <v>144.274892773</v>
      </c>
      <c r="Q133" s="78">
        <v>2.2000000000000001E-3</v>
      </c>
      <c r="R133" s="78">
        <v>2.9999999999999997E-4</v>
      </c>
      <c r="W133" s="94"/>
    </row>
    <row r="134" spans="2:23">
      <c r="B134" t="s">
        <v>3426</v>
      </c>
      <c r="C134" t="s">
        <v>2481</v>
      </c>
      <c r="D134" s="103">
        <v>11898200</v>
      </c>
      <c r="E134"/>
      <c r="F134" t="s">
        <v>479</v>
      </c>
      <c r="G134" s="86">
        <v>41207</v>
      </c>
      <c r="H134" t="s">
        <v>206</v>
      </c>
      <c r="I134" s="77">
        <v>3.69</v>
      </c>
      <c r="J134" t="s">
        <v>339</v>
      </c>
      <c r="K134" t="s">
        <v>102</v>
      </c>
      <c r="L134" s="78">
        <v>5.0999999999999997E-2</v>
      </c>
      <c r="M134" s="78">
        <v>2.5100000000000001E-2</v>
      </c>
      <c r="N134" s="77">
        <v>2084.98</v>
      </c>
      <c r="O134" s="77">
        <v>125.63</v>
      </c>
      <c r="P134" s="77">
        <v>2.6193603740000002</v>
      </c>
      <c r="Q134" s="78">
        <v>0</v>
      </c>
      <c r="R134" s="78">
        <v>0</v>
      </c>
      <c r="W134" s="94"/>
    </row>
    <row r="135" spans="2:23">
      <c r="B135" t="s">
        <v>3426</v>
      </c>
      <c r="C135" t="s">
        <v>2481</v>
      </c>
      <c r="D135" s="103">
        <v>88769</v>
      </c>
      <c r="E135"/>
      <c r="F135" t="s">
        <v>479</v>
      </c>
      <c r="G135" s="86">
        <v>40871</v>
      </c>
      <c r="H135" t="s">
        <v>206</v>
      </c>
      <c r="I135" s="77">
        <v>3.67</v>
      </c>
      <c r="J135" t="s">
        <v>339</v>
      </c>
      <c r="K135" t="s">
        <v>102</v>
      </c>
      <c r="L135" s="78">
        <v>5.1900000000000002E-2</v>
      </c>
      <c r="M135" s="78">
        <v>2.8500000000000001E-2</v>
      </c>
      <c r="N135" s="77">
        <v>5714.31</v>
      </c>
      <c r="O135" s="77">
        <v>126.98</v>
      </c>
      <c r="P135" s="77">
        <v>7.256030838</v>
      </c>
      <c r="Q135" s="78">
        <v>1E-4</v>
      </c>
      <c r="R135" s="78">
        <v>0</v>
      </c>
      <c r="W135" s="94"/>
    </row>
    <row r="136" spans="2:23">
      <c r="B136" t="s">
        <v>3426</v>
      </c>
      <c r="C136" t="s">
        <v>2481</v>
      </c>
      <c r="D136" s="103">
        <v>11896130</v>
      </c>
      <c r="E136"/>
      <c r="F136" t="s">
        <v>479</v>
      </c>
      <c r="G136" s="86">
        <v>40903</v>
      </c>
      <c r="H136" t="s">
        <v>206</v>
      </c>
      <c r="I136" s="77">
        <v>3.63</v>
      </c>
      <c r="J136" t="s">
        <v>339</v>
      </c>
      <c r="K136" t="s">
        <v>102</v>
      </c>
      <c r="L136" s="78">
        <v>5.2600000000000001E-2</v>
      </c>
      <c r="M136" s="78">
        <v>3.56E-2</v>
      </c>
      <c r="N136" s="77">
        <v>5862.96</v>
      </c>
      <c r="O136" s="77">
        <v>124.33</v>
      </c>
      <c r="P136" s="77">
        <v>7.2894181680000001</v>
      </c>
      <c r="Q136" s="78">
        <v>1E-4</v>
      </c>
      <c r="R136" s="78">
        <v>0</v>
      </c>
      <c r="W136" s="94"/>
    </row>
    <row r="137" spans="2:23">
      <c r="B137" t="s">
        <v>3422</v>
      </c>
      <c r="C137" t="s">
        <v>2476</v>
      </c>
      <c r="D137" s="103">
        <v>9079</v>
      </c>
      <c r="E137"/>
      <c r="F137" t="s">
        <v>2483</v>
      </c>
      <c r="G137" s="86">
        <v>44705</v>
      </c>
      <c r="H137" t="s">
        <v>1018</v>
      </c>
      <c r="I137" s="77">
        <v>7.53</v>
      </c>
      <c r="J137" t="s">
        <v>330</v>
      </c>
      <c r="K137" t="s">
        <v>102</v>
      </c>
      <c r="L137" s="78">
        <v>2.3699999999999999E-2</v>
      </c>
      <c r="M137" s="78">
        <v>2.7E-2</v>
      </c>
      <c r="N137" s="77">
        <v>256667.46</v>
      </c>
      <c r="O137" s="77">
        <v>104.18</v>
      </c>
      <c r="P137" s="77">
        <v>267.39615982800001</v>
      </c>
      <c r="Q137" s="78">
        <v>4.1000000000000003E-3</v>
      </c>
      <c r="R137" s="78">
        <v>5.9999999999999995E-4</v>
      </c>
      <c r="W137" s="94"/>
    </row>
    <row r="138" spans="2:23">
      <c r="B138" t="s">
        <v>3422</v>
      </c>
      <c r="C138" t="s">
        <v>2476</v>
      </c>
      <c r="D138" s="103">
        <v>9017</v>
      </c>
      <c r="E138"/>
      <c r="F138" t="s">
        <v>2483</v>
      </c>
      <c r="G138" s="86">
        <v>44651</v>
      </c>
      <c r="H138" t="s">
        <v>1018</v>
      </c>
      <c r="I138" s="77">
        <v>7.63</v>
      </c>
      <c r="J138" t="s">
        <v>330</v>
      </c>
      <c r="K138" t="s">
        <v>102</v>
      </c>
      <c r="L138" s="78">
        <v>1.7999999999999999E-2</v>
      </c>
      <c r="M138" s="78">
        <v>3.8600000000000002E-2</v>
      </c>
      <c r="N138" s="77">
        <v>628863.93999999994</v>
      </c>
      <c r="O138" s="77">
        <v>92.54</v>
      </c>
      <c r="P138" s="77">
        <v>581.950690076</v>
      </c>
      <c r="Q138" s="78">
        <v>8.8999999999999999E-3</v>
      </c>
      <c r="R138" s="78">
        <v>1.1999999999999999E-3</v>
      </c>
      <c r="W138" s="94"/>
    </row>
    <row r="139" spans="2:23">
      <c r="B139" t="s">
        <v>3422</v>
      </c>
      <c r="C139" t="s">
        <v>2476</v>
      </c>
      <c r="D139" s="103">
        <v>9080</v>
      </c>
      <c r="E139"/>
      <c r="F139" t="s">
        <v>2483</v>
      </c>
      <c r="G139" s="86">
        <v>44705</v>
      </c>
      <c r="H139" t="s">
        <v>1018</v>
      </c>
      <c r="I139" s="77">
        <v>7.16</v>
      </c>
      <c r="J139" t="s">
        <v>330</v>
      </c>
      <c r="K139" t="s">
        <v>102</v>
      </c>
      <c r="L139" s="78">
        <v>2.3199999999999998E-2</v>
      </c>
      <c r="M139" s="78">
        <v>2.8299999999999999E-2</v>
      </c>
      <c r="N139" s="77">
        <v>182407.97</v>
      </c>
      <c r="O139" s="77">
        <v>103.01</v>
      </c>
      <c r="P139" s="77">
        <v>187.89844989700001</v>
      </c>
      <c r="Q139" s="78">
        <v>2.8999999999999998E-3</v>
      </c>
      <c r="R139" s="78">
        <v>4.0000000000000002E-4</v>
      </c>
      <c r="W139" s="94"/>
    </row>
    <row r="140" spans="2:23">
      <c r="B140" t="s">
        <v>3422</v>
      </c>
      <c r="C140" t="s">
        <v>2476</v>
      </c>
      <c r="D140" s="103">
        <v>9019</v>
      </c>
      <c r="E140"/>
      <c r="F140" t="s">
        <v>2483</v>
      </c>
      <c r="G140" s="86">
        <v>44651</v>
      </c>
      <c r="H140" t="s">
        <v>1018</v>
      </c>
      <c r="I140" s="77">
        <v>7.22</v>
      </c>
      <c r="J140" t="s">
        <v>330</v>
      </c>
      <c r="K140" t="s">
        <v>102</v>
      </c>
      <c r="L140" s="78">
        <v>1.8800000000000001E-2</v>
      </c>
      <c r="M140" s="78">
        <v>4.0099999999999997E-2</v>
      </c>
      <c r="N140" s="77">
        <v>388467.15</v>
      </c>
      <c r="O140" s="77">
        <v>92.89</v>
      </c>
      <c r="P140" s="77">
        <v>360.84713563499997</v>
      </c>
      <c r="Q140" s="78">
        <v>5.4999999999999997E-3</v>
      </c>
      <c r="R140" s="78">
        <v>8.0000000000000004E-4</v>
      </c>
      <c r="W140" s="94"/>
    </row>
    <row r="141" spans="2:23">
      <c r="B141" t="s">
        <v>3428</v>
      </c>
      <c r="C141" t="s">
        <v>2476</v>
      </c>
      <c r="D141" s="103">
        <v>371706</v>
      </c>
      <c r="E141"/>
      <c r="F141" t="s">
        <v>491</v>
      </c>
      <c r="G141" s="86">
        <v>42052</v>
      </c>
      <c r="H141" t="s">
        <v>149</v>
      </c>
      <c r="I141" s="77">
        <v>3.91</v>
      </c>
      <c r="J141" t="s">
        <v>681</v>
      </c>
      <c r="K141" t="s">
        <v>102</v>
      </c>
      <c r="L141" s="78">
        <v>2.98E-2</v>
      </c>
      <c r="M141" s="78">
        <v>2.3099999999999999E-2</v>
      </c>
      <c r="N141" s="77">
        <v>70234.92</v>
      </c>
      <c r="O141" s="77">
        <v>116.98</v>
      </c>
      <c r="P141" s="77">
        <v>82.160809416000006</v>
      </c>
      <c r="Q141" s="78">
        <v>1.2999999999999999E-3</v>
      </c>
      <c r="R141" s="78">
        <v>2.0000000000000001E-4</v>
      </c>
      <c r="W141" s="94"/>
    </row>
    <row r="142" spans="2:23">
      <c r="B142" t="s">
        <v>3395</v>
      </c>
      <c r="C142" t="s">
        <v>2481</v>
      </c>
      <c r="D142" s="103">
        <v>95350501</v>
      </c>
      <c r="E142"/>
      <c r="F142" t="s">
        <v>491</v>
      </c>
      <c r="G142" s="86">
        <v>41281</v>
      </c>
      <c r="H142" t="s">
        <v>149</v>
      </c>
      <c r="I142" s="77">
        <v>4.53</v>
      </c>
      <c r="J142" t="s">
        <v>681</v>
      </c>
      <c r="K142" t="s">
        <v>102</v>
      </c>
      <c r="L142" s="78">
        <v>5.3499999999999999E-2</v>
      </c>
      <c r="M142" s="78">
        <v>2.1999999999999999E-2</v>
      </c>
      <c r="N142" s="77">
        <v>23401.759999999998</v>
      </c>
      <c r="O142" s="77">
        <v>130.07</v>
      </c>
      <c r="P142" s="77">
        <v>30.438669231999999</v>
      </c>
      <c r="Q142" s="78">
        <v>5.0000000000000001E-4</v>
      </c>
      <c r="R142" s="78">
        <v>1E-4</v>
      </c>
      <c r="W142" s="94"/>
    </row>
    <row r="143" spans="2:23">
      <c r="B143" t="s">
        <v>3395</v>
      </c>
      <c r="C143" t="s">
        <v>2481</v>
      </c>
      <c r="D143" s="103">
        <v>95350502</v>
      </c>
      <c r="E143"/>
      <c r="F143" t="s">
        <v>491</v>
      </c>
      <c r="G143" s="86">
        <v>41767</v>
      </c>
      <c r="H143" t="s">
        <v>149</v>
      </c>
      <c r="I143" s="77">
        <v>4.49</v>
      </c>
      <c r="J143" t="s">
        <v>681</v>
      </c>
      <c r="K143" t="s">
        <v>102</v>
      </c>
      <c r="L143" s="78">
        <v>5.3499999999999999E-2</v>
      </c>
      <c r="M143" s="78">
        <v>2.7900000000000001E-2</v>
      </c>
      <c r="N143" s="77">
        <v>4068.84</v>
      </c>
      <c r="O143" s="77">
        <v>124.87</v>
      </c>
      <c r="P143" s="77">
        <v>5.080760508</v>
      </c>
      <c r="Q143" s="78">
        <v>1E-4</v>
      </c>
      <c r="R143" s="78">
        <v>0</v>
      </c>
      <c r="W143" s="94"/>
    </row>
    <row r="144" spans="2:23">
      <c r="B144" t="s">
        <v>3395</v>
      </c>
      <c r="C144" t="s">
        <v>2481</v>
      </c>
      <c r="D144" s="103">
        <v>99001</v>
      </c>
      <c r="E144"/>
      <c r="F144" t="s">
        <v>491</v>
      </c>
      <c r="G144" s="86">
        <v>41269</v>
      </c>
      <c r="H144" t="s">
        <v>149</v>
      </c>
      <c r="I144" s="77">
        <v>4.53</v>
      </c>
      <c r="J144" t="s">
        <v>681</v>
      </c>
      <c r="K144" t="s">
        <v>102</v>
      </c>
      <c r="L144" s="78">
        <v>5.3499999999999999E-2</v>
      </c>
      <c r="M144" s="78">
        <v>2.1899999999999999E-2</v>
      </c>
      <c r="N144" s="77">
        <v>20208.12</v>
      </c>
      <c r="O144" s="77">
        <v>130.12</v>
      </c>
      <c r="P144" s="77">
        <v>26.294805744000001</v>
      </c>
      <c r="Q144" s="78">
        <v>4.0000000000000002E-4</v>
      </c>
      <c r="R144" s="78">
        <v>1E-4</v>
      </c>
      <c r="W144" s="94"/>
    </row>
    <row r="145" spans="2:23">
      <c r="B145" t="s">
        <v>3395</v>
      </c>
      <c r="C145" t="s">
        <v>2481</v>
      </c>
      <c r="D145" s="103">
        <v>95350102</v>
      </c>
      <c r="E145"/>
      <c r="F145" t="s">
        <v>491</v>
      </c>
      <c r="G145" s="86">
        <v>41767</v>
      </c>
      <c r="H145" t="s">
        <v>149</v>
      </c>
      <c r="I145" s="77">
        <v>4.49</v>
      </c>
      <c r="J145" t="s">
        <v>681</v>
      </c>
      <c r="K145" t="s">
        <v>102</v>
      </c>
      <c r="L145" s="78">
        <v>5.3499999999999999E-2</v>
      </c>
      <c r="M145" s="78">
        <v>2.7900000000000001E-2</v>
      </c>
      <c r="N145" s="77">
        <v>3184.31</v>
      </c>
      <c r="O145" s="77">
        <v>124.87</v>
      </c>
      <c r="P145" s="77">
        <v>3.9762478969999999</v>
      </c>
      <c r="Q145" s="78">
        <v>1E-4</v>
      </c>
      <c r="R145" s="78">
        <v>0</v>
      </c>
      <c r="W145" s="94"/>
    </row>
    <row r="146" spans="2:23">
      <c r="B146" t="s">
        <v>3395</v>
      </c>
      <c r="C146" t="s">
        <v>2481</v>
      </c>
      <c r="D146" s="103">
        <v>99000</v>
      </c>
      <c r="E146"/>
      <c r="F146" t="s">
        <v>491</v>
      </c>
      <c r="G146" s="86">
        <v>41269</v>
      </c>
      <c r="H146" t="s">
        <v>149</v>
      </c>
      <c r="I146" s="77">
        <v>4.53</v>
      </c>
      <c r="J146" t="s">
        <v>681</v>
      </c>
      <c r="K146" t="s">
        <v>102</v>
      </c>
      <c r="L146" s="78">
        <v>5.3499999999999999E-2</v>
      </c>
      <c r="M146" s="78">
        <v>2.1899999999999999E-2</v>
      </c>
      <c r="N146" s="77">
        <v>21471.119999999999</v>
      </c>
      <c r="O146" s="77">
        <v>130.12</v>
      </c>
      <c r="P146" s="77">
        <v>27.938221343999999</v>
      </c>
      <c r="Q146" s="78">
        <v>4.0000000000000002E-4</v>
      </c>
      <c r="R146" s="78">
        <v>1E-4</v>
      </c>
      <c r="W146" s="94"/>
    </row>
    <row r="147" spans="2:23">
      <c r="B147" t="s">
        <v>3395</v>
      </c>
      <c r="C147" t="s">
        <v>2481</v>
      </c>
      <c r="D147" s="103">
        <v>95350202</v>
      </c>
      <c r="E147"/>
      <c r="F147" t="s">
        <v>491</v>
      </c>
      <c r="G147" s="86">
        <v>41767</v>
      </c>
      <c r="H147" t="s">
        <v>149</v>
      </c>
      <c r="I147" s="77">
        <v>4.49</v>
      </c>
      <c r="J147" t="s">
        <v>681</v>
      </c>
      <c r="K147" t="s">
        <v>102</v>
      </c>
      <c r="L147" s="78">
        <v>5.3499999999999999E-2</v>
      </c>
      <c r="M147" s="78">
        <v>2.7900000000000001E-2</v>
      </c>
      <c r="N147" s="77">
        <v>4068.84</v>
      </c>
      <c r="O147" s="77">
        <v>124.87</v>
      </c>
      <c r="P147" s="77">
        <v>5.080760508</v>
      </c>
      <c r="Q147" s="78">
        <v>1E-4</v>
      </c>
      <c r="R147" s="78">
        <v>0</v>
      </c>
      <c r="W147" s="94"/>
    </row>
    <row r="148" spans="2:23">
      <c r="B148" t="s">
        <v>3395</v>
      </c>
      <c r="C148" t="s">
        <v>2481</v>
      </c>
      <c r="D148" s="103">
        <v>95350301</v>
      </c>
      <c r="E148"/>
      <c r="F148" t="s">
        <v>491</v>
      </c>
      <c r="G148" s="86">
        <v>41281</v>
      </c>
      <c r="H148" t="s">
        <v>149</v>
      </c>
      <c r="I148" s="77">
        <v>4.53</v>
      </c>
      <c r="J148" t="s">
        <v>681</v>
      </c>
      <c r="K148" t="s">
        <v>102</v>
      </c>
      <c r="L148" s="78">
        <v>5.3499999999999999E-2</v>
      </c>
      <c r="M148" s="78">
        <v>2.1999999999999999E-2</v>
      </c>
      <c r="N148" s="77">
        <v>27050.52</v>
      </c>
      <c r="O148" s="77">
        <v>130.07</v>
      </c>
      <c r="P148" s="77">
        <v>35.184611363999998</v>
      </c>
      <c r="Q148" s="78">
        <v>5.0000000000000001E-4</v>
      </c>
      <c r="R148" s="78">
        <v>1E-4</v>
      </c>
      <c r="W148" s="94"/>
    </row>
    <row r="149" spans="2:23">
      <c r="B149" t="s">
        <v>3395</v>
      </c>
      <c r="C149" t="s">
        <v>2481</v>
      </c>
      <c r="D149" s="103">
        <v>95350302</v>
      </c>
      <c r="E149"/>
      <c r="F149" t="s">
        <v>491</v>
      </c>
      <c r="G149" s="86">
        <v>41767</v>
      </c>
      <c r="H149" t="s">
        <v>149</v>
      </c>
      <c r="I149" s="77">
        <v>4.49</v>
      </c>
      <c r="J149" t="s">
        <v>681</v>
      </c>
      <c r="K149" t="s">
        <v>102</v>
      </c>
      <c r="L149" s="78">
        <v>5.3499999999999999E-2</v>
      </c>
      <c r="M149" s="78">
        <v>2.7900000000000001E-2</v>
      </c>
      <c r="N149" s="77">
        <v>4776.46</v>
      </c>
      <c r="O149" s="77">
        <v>124.87</v>
      </c>
      <c r="P149" s="77">
        <v>5.964365602</v>
      </c>
      <c r="Q149" s="78">
        <v>1E-4</v>
      </c>
      <c r="R149" s="78">
        <v>0</v>
      </c>
      <c r="W149" s="94"/>
    </row>
    <row r="150" spans="2:23">
      <c r="B150" t="s">
        <v>3395</v>
      </c>
      <c r="C150" t="s">
        <v>2481</v>
      </c>
      <c r="D150" s="103">
        <v>95350401</v>
      </c>
      <c r="E150"/>
      <c r="F150" t="s">
        <v>491</v>
      </c>
      <c r="G150" s="86">
        <v>41281</v>
      </c>
      <c r="H150" t="s">
        <v>149</v>
      </c>
      <c r="I150" s="77">
        <v>4.53</v>
      </c>
      <c r="J150" t="s">
        <v>681</v>
      </c>
      <c r="K150" t="s">
        <v>102</v>
      </c>
      <c r="L150" s="78">
        <v>5.3499999999999999E-2</v>
      </c>
      <c r="M150" s="78">
        <v>2.1999999999999999E-2</v>
      </c>
      <c r="N150" s="77">
        <v>19485.54</v>
      </c>
      <c r="O150" s="77">
        <v>130.07</v>
      </c>
      <c r="P150" s="77">
        <v>25.344841878</v>
      </c>
      <c r="Q150" s="78">
        <v>4.0000000000000002E-4</v>
      </c>
      <c r="R150" s="78">
        <v>1E-4</v>
      </c>
      <c r="W150" s="94"/>
    </row>
    <row r="151" spans="2:23">
      <c r="B151" t="s">
        <v>3395</v>
      </c>
      <c r="C151" t="s">
        <v>2481</v>
      </c>
      <c r="D151" s="103">
        <v>95350402</v>
      </c>
      <c r="E151"/>
      <c r="F151" t="s">
        <v>491</v>
      </c>
      <c r="G151" s="86">
        <v>41767</v>
      </c>
      <c r="H151" t="s">
        <v>149</v>
      </c>
      <c r="I151" s="77">
        <v>4.49</v>
      </c>
      <c r="J151" t="s">
        <v>681</v>
      </c>
      <c r="K151" t="s">
        <v>102</v>
      </c>
      <c r="L151" s="78">
        <v>5.3499999999999999E-2</v>
      </c>
      <c r="M151" s="78">
        <v>2.7900000000000001E-2</v>
      </c>
      <c r="N151" s="77">
        <v>3891.04</v>
      </c>
      <c r="O151" s="77">
        <v>124.87</v>
      </c>
      <c r="P151" s="77">
        <v>4.8587416479999996</v>
      </c>
      <c r="Q151" s="78">
        <v>1E-4</v>
      </c>
      <c r="R151" s="78">
        <v>0</v>
      </c>
      <c r="W151" s="94"/>
    </row>
    <row r="152" spans="2:23">
      <c r="B152" t="s">
        <v>3425</v>
      </c>
      <c r="C152" t="s">
        <v>2476</v>
      </c>
      <c r="D152" s="103">
        <v>9533</v>
      </c>
      <c r="E152"/>
      <c r="F152" t="s">
        <v>2483</v>
      </c>
      <c r="G152" s="86">
        <v>45015</v>
      </c>
      <c r="H152" t="s">
        <v>1018</v>
      </c>
      <c r="I152" s="77">
        <v>3.88</v>
      </c>
      <c r="J152" t="s">
        <v>563</v>
      </c>
      <c r="K152" t="s">
        <v>102</v>
      </c>
      <c r="L152" s="78">
        <v>3.3599999999999998E-2</v>
      </c>
      <c r="M152" s="78">
        <v>3.4200000000000001E-2</v>
      </c>
      <c r="N152" s="77">
        <v>195516.34</v>
      </c>
      <c r="O152" s="77">
        <v>102.86</v>
      </c>
      <c r="P152" s="77">
        <v>201.108107324</v>
      </c>
      <c r="Q152" s="78">
        <v>3.0999999999999999E-3</v>
      </c>
      <c r="R152" s="78">
        <v>4.0000000000000002E-4</v>
      </c>
      <c r="W152" s="94"/>
    </row>
    <row r="153" spans="2:23">
      <c r="B153" t="s">
        <v>3424</v>
      </c>
      <c r="C153" t="s">
        <v>2481</v>
      </c>
      <c r="D153" s="103">
        <v>9139</v>
      </c>
      <c r="E153"/>
      <c r="F153" t="s">
        <v>2483</v>
      </c>
      <c r="G153" s="86">
        <v>44748</v>
      </c>
      <c r="H153" t="s">
        <v>1018</v>
      </c>
      <c r="I153" s="77">
        <v>1.65</v>
      </c>
      <c r="J153" t="s">
        <v>330</v>
      </c>
      <c r="K153" t="s">
        <v>102</v>
      </c>
      <c r="L153" s="78">
        <v>7.5700000000000003E-2</v>
      </c>
      <c r="M153" s="78">
        <v>8.2100000000000006E-2</v>
      </c>
      <c r="N153" s="77">
        <v>1670429.55</v>
      </c>
      <c r="O153" s="77">
        <v>101.06</v>
      </c>
      <c r="P153" s="77">
        <v>1688.1361032299999</v>
      </c>
      <c r="Q153" s="78">
        <v>2.5899999999999999E-2</v>
      </c>
      <c r="R153" s="78">
        <v>3.5000000000000001E-3</v>
      </c>
      <c r="W153" s="94"/>
    </row>
    <row r="154" spans="2:23">
      <c r="B154" t="s">
        <v>3421</v>
      </c>
      <c r="C154" t="s">
        <v>2481</v>
      </c>
      <c r="D154" s="103">
        <v>71270</v>
      </c>
      <c r="E154"/>
      <c r="F154" t="s">
        <v>2483</v>
      </c>
      <c r="G154" s="86">
        <v>43631</v>
      </c>
      <c r="H154" t="s">
        <v>1018</v>
      </c>
      <c r="I154" s="77">
        <v>4.8499999999999996</v>
      </c>
      <c r="J154" t="s">
        <v>330</v>
      </c>
      <c r="K154" t="s">
        <v>102</v>
      </c>
      <c r="L154" s="78">
        <v>3.1E-2</v>
      </c>
      <c r="M154" s="78">
        <v>2.9499999999999998E-2</v>
      </c>
      <c r="N154" s="77">
        <v>126129.92</v>
      </c>
      <c r="O154" s="77">
        <v>112.15</v>
      </c>
      <c r="P154" s="77">
        <v>141.45470528000001</v>
      </c>
      <c r="Q154" s="78">
        <v>2.2000000000000001E-3</v>
      </c>
      <c r="R154" s="78">
        <v>2.9999999999999997E-4</v>
      </c>
      <c r="W154" s="94"/>
    </row>
    <row r="155" spans="2:23">
      <c r="B155" t="s">
        <v>3421</v>
      </c>
      <c r="C155" t="s">
        <v>2481</v>
      </c>
      <c r="D155" s="103">
        <v>71280</v>
      </c>
      <c r="E155"/>
      <c r="F155" t="s">
        <v>2483</v>
      </c>
      <c r="G155" s="86">
        <v>43634</v>
      </c>
      <c r="H155" t="s">
        <v>1018</v>
      </c>
      <c r="I155" s="77">
        <v>4.87</v>
      </c>
      <c r="J155" t="s">
        <v>330</v>
      </c>
      <c r="K155" t="s">
        <v>102</v>
      </c>
      <c r="L155" s="78">
        <v>2.4899999999999999E-2</v>
      </c>
      <c r="M155" s="78">
        <v>2.9600000000000001E-2</v>
      </c>
      <c r="N155" s="77">
        <v>53021.66</v>
      </c>
      <c r="O155" s="77">
        <v>110.78</v>
      </c>
      <c r="P155" s="77">
        <v>58.737394948000002</v>
      </c>
      <c r="Q155" s="78">
        <v>8.9999999999999998E-4</v>
      </c>
      <c r="R155" s="78">
        <v>1E-4</v>
      </c>
      <c r="W155" s="94"/>
    </row>
    <row r="156" spans="2:23">
      <c r="B156" t="s">
        <v>3421</v>
      </c>
      <c r="C156" t="s">
        <v>2481</v>
      </c>
      <c r="D156" s="103">
        <v>71300</v>
      </c>
      <c r="E156"/>
      <c r="F156" t="s">
        <v>2483</v>
      </c>
      <c r="G156" s="86">
        <v>43634</v>
      </c>
      <c r="H156" t="s">
        <v>1018</v>
      </c>
      <c r="I156" s="77">
        <v>5.13</v>
      </c>
      <c r="J156" t="s">
        <v>330</v>
      </c>
      <c r="K156" t="s">
        <v>102</v>
      </c>
      <c r="L156" s="78">
        <v>3.5999999999999997E-2</v>
      </c>
      <c r="M156" s="78">
        <v>2.98E-2</v>
      </c>
      <c r="N156" s="77">
        <v>35120.550000000003</v>
      </c>
      <c r="O156" s="77">
        <v>115.05</v>
      </c>
      <c r="P156" s="77">
        <v>40.406192775000001</v>
      </c>
      <c r="Q156" s="78">
        <v>5.9999999999999995E-4</v>
      </c>
      <c r="R156" s="78">
        <v>1E-4</v>
      </c>
      <c r="W156" s="94"/>
    </row>
    <row r="157" spans="2:23">
      <c r="B157" t="s">
        <v>3427</v>
      </c>
      <c r="C157" t="s">
        <v>2476</v>
      </c>
      <c r="D157" s="103">
        <v>311829</v>
      </c>
      <c r="E157"/>
      <c r="F157" t="s">
        <v>491</v>
      </c>
      <c r="G157" s="86">
        <v>40489</v>
      </c>
      <c r="H157" t="s">
        <v>149</v>
      </c>
      <c r="I157" s="77">
        <v>1.73</v>
      </c>
      <c r="J157" t="s">
        <v>330</v>
      </c>
      <c r="K157" t="s">
        <v>102</v>
      </c>
      <c r="L157" s="78">
        <v>5.7000000000000002E-2</v>
      </c>
      <c r="M157" s="78">
        <v>2.6499999999999999E-2</v>
      </c>
      <c r="N157" s="77">
        <v>34448.089999999997</v>
      </c>
      <c r="O157" s="77">
        <v>125.9</v>
      </c>
      <c r="P157" s="77">
        <v>43.370145309999998</v>
      </c>
      <c r="Q157" s="78">
        <v>6.9999999999999999E-4</v>
      </c>
      <c r="R157" s="78">
        <v>1E-4</v>
      </c>
      <c r="W157" s="94"/>
    </row>
    <row r="158" spans="2:23">
      <c r="B158" s="83" t="s">
        <v>3430</v>
      </c>
      <c r="C158" t="s">
        <v>2476</v>
      </c>
      <c r="D158" s="103">
        <v>7491</v>
      </c>
      <c r="E158"/>
      <c r="F158" t="s">
        <v>917</v>
      </c>
      <c r="G158" s="86">
        <v>43899</v>
      </c>
      <c r="H158" t="s">
        <v>1018</v>
      </c>
      <c r="I158" s="77">
        <v>3.12</v>
      </c>
      <c r="J158" t="s">
        <v>127</v>
      </c>
      <c r="K158" t="s">
        <v>102</v>
      </c>
      <c r="L158" s="78">
        <v>1.2999999999999999E-2</v>
      </c>
      <c r="M158" s="78">
        <v>2.5499999999999998E-2</v>
      </c>
      <c r="N158" s="77">
        <v>135454.48000000001</v>
      </c>
      <c r="O158" s="77">
        <v>107.23</v>
      </c>
      <c r="P158" s="77">
        <v>145.24783890399999</v>
      </c>
      <c r="Q158" s="78">
        <v>2.2000000000000001E-3</v>
      </c>
      <c r="R158" s="78">
        <v>2.9999999999999997E-4</v>
      </c>
      <c r="W158" s="94"/>
    </row>
    <row r="159" spans="2:23">
      <c r="B159" s="83" t="s">
        <v>3430</v>
      </c>
      <c r="C159" t="s">
        <v>2476</v>
      </c>
      <c r="D159" s="103">
        <v>7490</v>
      </c>
      <c r="E159"/>
      <c r="F159" t="s">
        <v>917</v>
      </c>
      <c r="G159" s="86">
        <v>43899</v>
      </c>
      <c r="H159" t="s">
        <v>1018</v>
      </c>
      <c r="I159" s="77">
        <v>2.98</v>
      </c>
      <c r="J159" t="s">
        <v>127</v>
      </c>
      <c r="K159" t="s">
        <v>102</v>
      </c>
      <c r="L159" s="78">
        <v>2.3900000000000001E-2</v>
      </c>
      <c r="M159" s="78">
        <v>5.4399999999999997E-2</v>
      </c>
      <c r="N159" s="77">
        <v>162224.26999999999</v>
      </c>
      <c r="O159" s="77">
        <v>92.04</v>
      </c>
      <c r="P159" s="77">
        <v>149.31121810799999</v>
      </c>
      <c r="Q159" s="78">
        <v>2.3E-3</v>
      </c>
      <c r="R159" s="78">
        <v>2.9999999999999997E-4</v>
      </c>
      <c r="W159" s="94"/>
    </row>
    <row r="160" spans="2:23">
      <c r="B160" t="s">
        <v>3434</v>
      </c>
      <c r="C160" t="s">
        <v>2481</v>
      </c>
      <c r="D160" s="103">
        <v>72971</v>
      </c>
      <c r="E160"/>
      <c r="F160" t="s">
        <v>557</v>
      </c>
      <c r="G160" s="86">
        <v>43801</v>
      </c>
      <c r="H160" t="s">
        <v>206</v>
      </c>
      <c r="I160" s="77">
        <v>4.5999999999999996</v>
      </c>
      <c r="J160" t="s">
        <v>339</v>
      </c>
      <c r="K160" t="s">
        <v>110</v>
      </c>
      <c r="L160" s="78">
        <v>2.3599999999999999E-2</v>
      </c>
      <c r="M160" s="78">
        <v>5.9299999999999999E-2</v>
      </c>
      <c r="N160" s="77">
        <v>258947.51</v>
      </c>
      <c r="O160" s="77">
        <v>86.08</v>
      </c>
      <c r="P160" s="77">
        <v>904.42493238695999</v>
      </c>
      <c r="Q160" s="78">
        <v>1.3899999999999999E-2</v>
      </c>
      <c r="R160" s="78">
        <v>1.9E-3</v>
      </c>
      <c r="W160" s="94"/>
    </row>
    <row r="161" spans="2:23">
      <c r="B161" t="s">
        <v>3437</v>
      </c>
      <c r="C161" t="s">
        <v>2481</v>
      </c>
      <c r="D161" s="103">
        <v>9365</v>
      </c>
      <c r="E161"/>
      <c r="F161" t="s">
        <v>917</v>
      </c>
      <c r="G161" s="86">
        <v>44906</v>
      </c>
      <c r="H161" t="s">
        <v>1018</v>
      </c>
      <c r="I161" s="77">
        <v>1.99</v>
      </c>
      <c r="J161" t="s">
        <v>330</v>
      </c>
      <c r="K161" t="s">
        <v>102</v>
      </c>
      <c r="L161" s="78">
        <v>7.6799999999999993E-2</v>
      </c>
      <c r="M161" s="78">
        <v>7.6999999999999999E-2</v>
      </c>
      <c r="N161" s="77">
        <v>1171.0899999999999</v>
      </c>
      <c r="O161" s="77">
        <v>100.6</v>
      </c>
      <c r="P161" s="77">
        <v>1.17811654</v>
      </c>
      <c r="Q161" s="78">
        <v>0</v>
      </c>
      <c r="R161" s="78">
        <v>0</v>
      </c>
      <c r="W161" s="94"/>
    </row>
    <row r="162" spans="2:23">
      <c r="B162" t="s">
        <v>3437</v>
      </c>
      <c r="C162" t="s">
        <v>2481</v>
      </c>
      <c r="D162" s="103">
        <v>9509</v>
      </c>
      <c r="E162"/>
      <c r="F162" t="s">
        <v>917</v>
      </c>
      <c r="G162" s="86">
        <v>44991</v>
      </c>
      <c r="H162" t="s">
        <v>1018</v>
      </c>
      <c r="I162" s="77">
        <v>1.99</v>
      </c>
      <c r="J162" t="s">
        <v>330</v>
      </c>
      <c r="K162" t="s">
        <v>102</v>
      </c>
      <c r="L162" s="78">
        <v>7.6799999999999993E-2</v>
      </c>
      <c r="M162" s="78">
        <v>7.3899999999999993E-2</v>
      </c>
      <c r="N162" s="77">
        <v>57917.13</v>
      </c>
      <c r="O162" s="77">
        <v>101.18</v>
      </c>
      <c r="P162" s="77">
        <v>58.600552133999997</v>
      </c>
      <c r="Q162" s="78">
        <v>8.9999999999999998E-4</v>
      </c>
      <c r="R162" s="78">
        <v>1E-4</v>
      </c>
      <c r="W162" s="94"/>
    </row>
    <row r="163" spans="2:23">
      <c r="B163" t="s">
        <v>3437</v>
      </c>
      <c r="C163" t="s">
        <v>2481</v>
      </c>
      <c r="D163" s="103">
        <v>9316</v>
      </c>
      <c r="E163"/>
      <c r="F163" t="s">
        <v>917</v>
      </c>
      <c r="G163" s="86">
        <v>44885</v>
      </c>
      <c r="H163" t="s">
        <v>1018</v>
      </c>
      <c r="I163" s="77">
        <v>1.99</v>
      </c>
      <c r="J163" t="s">
        <v>330</v>
      </c>
      <c r="K163" t="s">
        <v>102</v>
      </c>
      <c r="L163" s="78">
        <v>7.6799999999999993E-2</v>
      </c>
      <c r="M163" s="78">
        <v>8.0500000000000002E-2</v>
      </c>
      <c r="N163" s="77">
        <v>453092.23</v>
      </c>
      <c r="O163" s="77">
        <v>99.96</v>
      </c>
      <c r="P163" s="77">
        <v>452.91099310800001</v>
      </c>
      <c r="Q163" s="78">
        <v>6.8999999999999999E-3</v>
      </c>
      <c r="R163" s="78">
        <v>8.9999999999999998E-4</v>
      </c>
      <c r="W163" s="94"/>
    </row>
    <row r="164" spans="2:23">
      <c r="B164" t="s">
        <v>3432</v>
      </c>
      <c r="C164" t="s">
        <v>2481</v>
      </c>
      <c r="D164" s="103">
        <v>539178</v>
      </c>
      <c r="E164"/>
      <c r="F164" t="s">
        <v>564</v>
      </c>
      <c r="G164" s="86">
        <v>45015</v>
      </c>
      <c r="H164" t="s">
        <v>149</v>
      </c>
      <c r="I164" s="77">
        <v>5.09</v>
      </c>
      <c r="J164" t="s">
        <v>339</v>
      </c>
      <c r="K164" t="s">
        <v>102</v>
      </c>
      <c r="L164" s="78">
        <v>4.4999999999999998E-2</v>
      </c>
      <c r="M164" s="78">
        <v>3.8199999999999998E-2</v>
      </c>
      <c r="N164" s="77">
        <v>123517.6</v>
      </c>
      <c r="O164" s="77">
        <v>105.93</v>
      </c>
      <c r="P164" s="77">
        <v>130.84219368000001</v>
      </c>
      <c r="Q164" s="78">
        <v>2E-3</v>
      </c>
      <c r="R164" s="78">
        <v>2.9999999999999997E-4</v>
      </c>
      <c r="W164" s="94"/>
    </row>
    <row r="165" spans="2:23">
      <c r="B165" t="s">
        <v>3435</v>
      </c>
      <c r="C165" t="s">
        <v>2481</v>
      </c>
      <c r="D165" s="103">
        <v>8405</v>
      </c>
      <c r="E165"/>
      <c r="F165" t="s">
        <v>564</v>
      </c>
      <c r="G165" s="86">
        <v>44322</v>
      </c>
      <c r="H165" t="s">
        <v>149</v>
      </c>
      <c r="I165" s="77">
        <v>8.41</v>
      </c>
      <c r="J165" t="s">
        <v>681</v>
      </c>
      <c r="K165" t="s">
        <v>102</v>
      </c>
      <c r="L165" s="78">
        <v>2.5600000000000001E-2</v>
      </c>
      <c r="M165" s="78">
        <v>4.6300000000000001E-2</v>
      </c>
      <c r="N165" s="77">
        <v>86461.93</v>
      </c>
      <c r="O165" s="77">
        <v>93.11</v>
      </c>
      <c r="P165" s="77">
        <v>80.504703023000005</v>
      </c>
      <c r="Q165" s="78">
        <v>1.1999999999999999E-3</v>
      </c>
      <c r="R165" s="78">
        <v>2.0000000000000001E-4</v>
      </c>
      <c r="W165" s="94"/>
    </row>
    <row r="166" spans="2:23">
      <c r="B166" t="s">
        <v>3435</v>
      </c>
      <c r="C166" t="s">
        <v>2481</v>
      </c>
      <c r="D166" s="103">
        <v>8581</v>
      </c>
      <c r="E166"/>
      <c r="F166" t="s">
        <v>564</v>
      </c>
      <c r="G166" s="86">
        <v>44418</v>
      </c>
      <c r="H166" t="s">
        <v>149</v>
      </c>
      <c r="I166" s="77">
        <v>8.52</v>
      </c>
      <c r="J166" t="s">
        <v>681</v>
      </c>
      <c r="K166" t="s">
        <v>102</v>
      </c>
      <c r="L166" s="78">
        <v>2.2700000000000001E-2</v>
      </c>
      <c r="M166" s="78">
        <v>4.4699999999999997E-2</v>
      </c>
      <c r="N166" s="77">
        <v>86165.68</v>
      </c>
      <c r="O166" s="77">
        <v>91.06</v>
      </c>
      <c r="P166" s="77">
        <v>78.462468208000004</v>
      </c>
      <c r="Q166" s="78">
        <v>1.1999999999999999E-3</v>
      </c>
      <c r="R166" s="78">
        <v>2.0000000000000001E-4</v>
      </c>
      <c r="W166" s="94"/>
    </row>
    <row r="167" spans="2:23">
      <c r="B167" t="s">
        <v>3435</v>
      </c>
      <c r="C167" t="s">
        <v>2481</v>
      </c>
      <c r="D167" s="103">
        <v>8761</v>
      </c>
      <c r="E167"/>
      <c r="F167" t="s">
        <v>564</v>
      </c>
      <c r="G167" s="86">
        <v>44530</v>
      </c>
      <c r="H167" t="s">
        <v>149</v>
      </c>
      <c r="I167" s="77">
        <v>8.58</v>
      </c>
      <c r="J167" t="s">
        <v>681</v>
      </c>
      <c r="K167" t="s">
        <v>102</v>
      </c>
      <c r="L167" s="78">
        <v>1.7899999999999999E-2</v>
      </c>
      <c r="M167" s="78">
        <v>4.7399999999999998E-2</v>
      </c>
      <c r="N167" s="77">
        <v>71001.509999999995</v>
      </c>
      <c r="O167" s="77">
        <v>84.09</v>
      </c>
      <c r="P167" s="77">
        <v>59.705169759</v>
      </c>
      <c r="Q167" s="78">
        <v>8.9999999999999998E-4</v>
      </c>
      <c r="R167" s="78">
        <v>1E-4</v>
      </c>
      <c r="W167" s="94"/>
    </row>
    <row r="168" spans="2:23">
      <c r="B168" t="s">
        <v>3435</v>
      </c>
      <c r="C168" t="s">
        <v>2481</v>
      </c>
      <c r="D168" s="103">
        <v>8946</v>
      </c>
      <c r="E168"/>
      <c r="F168" t="s">
        <v>564</v>
      </c>
      <c r="G168" s="86">
        <v>44612</v>
      </c>
      <c r="H168" t="s">
        <v>149</v>
      </c>
      <c r="I168" s="77">
        <v>8.4</v>
      </c>
      <c r="J168" t="s">
        <v>681</v>
      </c>
      <c r="K168" t="s">
        <v>102</v>
      </c>
      <c r="L168" s="78">
        <v>2.3599999999999999E-2</v>
      </c>
      <c r="M168" s="78">
        <v>4.8099999999999997E-2</v>
      </c>
      <c r="N168" s="77">
        <v>83265.83</v>
      </c>
      <c r="O168" s="77">
        <v>88.09</v>
      </c>
      <c r="P168" s="77">
        <v>73.348869647000001</v>
      </c>
      <c r="Q168" s="78">
        <v>1.1000000000000001E-3</v>
      </c>
      <c r="R168" s="78">
        <v>2.0000000000000001E-4</v>
      </c>
      <c r="W168" s="94"/>
    </row>
    <row r="169" spans="2:23">
      <c r="B169" t="s">
        <v>3435</v>
      </c>
      <c r="C169" t="s">
        <v>2481</v>
      </c>
      <c r="D169" s="103">
        <v>9031</v>
      </c>
      <c r="E169"/>
      <c r="F169" t="s">
        <v>564</v>
      </c>
      <c r="G169" s="86">
        <v>44662</v>
      </c>
      <c r="H169" t="s">
        <v>149</v>
      </c>
      <c r="I169" s="77">
        <v>8.4499999999999993</v>
      </c>
      <c r="J169" t="s">
        <v>681</v>
      </c>
      <c r="K169" t="s">
        <v>102</v>
      </c>
      <c r="L169" s="78">
        <v>2.4E-2</v>
      </c>
      <c r="M169" s="78">
        <v>4.5999999999999999E-2</v>
      </c>
      <c r="N169" s="77">
        <v>94833.26</v>
      </c>
      <c r="O169" s="77">
        <v>89.33</v>
      </c>
      <c r="P169" s="77">
        <v>84.714551158000006</v>
      </c>
      <c r="Q169" s="78">
        <v>1.2999999999999999E-3</v>
      </c>
      <c r="R169" s="78">
        <v>2.0000000000000001E-4</v>
      </c>
      <c r="W169" s="94"/>
    </row>
    <row r="170" spans="2:23">
      <c r="B170" t="s">
        <v>3435</v>
      </c>
      <c r="C170" t="s">
        <v>2481</v>
      </c>
      <c r="D170" s="103">
        <v>9797</v>
      </c>
      <c r="E170"/>
      <c r="F170" t="s">
        <v>564</v>
      </c>
      <c r="G170" s="86">
        <v>45197</v>
      </c>
      <c r="H170" t="s">
        <v>149</v>
      </c>
      <c r="I170" s="77">
        <v>8.1999999999999993</v>
      </c>
      <c r="J170" t="s">
        <v>681</v>
      </c>
      <c r="K170" t="s">
        <v>102</v>
      </c>
      <c r="L170" s="78">
        <v>4.1200000000000001E-2</v>
      </c>
      <c r="M170" s="78">
        <v>4.48E-2</v>
      </c>
      <c r="N170" s="77">
        <v>44567.29</v>
      </c>
      <c r="O170" s="77">
        <v>100</v>
      </c>
      <c r="P170" s="77">
        <v>44.56729</v>
      </c>
      <c r="Q170" s="78">
        <v>6.9999999999999999E-4</v>
      </c>
      <c r="R170" s="78">
        <v>1E-4</v>
      </c>
      <c r="W170" s="94"/>
    </row>
    <row r="171" spans="2:23">
      <c r="B171" t="s">
        <v>3435</v>
      </c>
      <c r="C171" t="s">
        <v>2481</v>
      </c>
      <c r="D171" s="103">
        <v>7898</v>
      </c>
      <c r="E171"/>
      <c r="F171" t="s">
        <v>564</v>
      </c>
      <c r="G171" s="86">
        <v>44074</v>
      </c>
      <c r="H171" t="s">
        <v>149</v>
      </c>
      <c r="I171" s="77">
        <v>8.6</v>
      </c>
      <c r="J171" t="s">
        <v>681</v>
      </c>
      <c r="K171" t="s">
        <v>102</v>
      </c>
      <c r="L171" s="78">
        <v>2.35E-2</v>
      </c>
      <c r="M171" s="78">
        <v>4.1099999999999998E-2</v>
      </c>
      <c r="N171" s="77">
        <v>150130.79</v>
      </c>
      <c r="O171" s="77">
        <v>95.92</v>
      </c>
      <c r="P171" s="77">
        <v>144.005453768</v>
      </c>
      <c r="Q171" s="78">
        <v>2.2000000000000001E-3</v>
      </c>
      <c r="R171" s="78">
        <v>2.9999999999999997E-4</v>
      </c>
      <c r="W171" s="94"/>
    </row>
    <row r="172" spans="2:23">
      <c r="B172" t="s">
        <v>3435</v>
      </c>
      <c r="C172" t="s">
        <v>2481</v>
      </c>
      <c r="D172" s="103">
        <v>8154</v>
      </c>
      <c r="E172"/>
      <c r="F172" t="s">
        <v>564</v>
      </c>
      <c r="G172" s="86">
        <v>44189</v>
      </c>
      <c r="H172" t="s">
        <v>149</v>
      </c>
      <c r="I172" s="77">
        <v>8.51</v>
      </c>
      <c r="J172" t="s">
        <v>681</v>
      </c>
      <c r="K172" t="s">
        <v>102</v>
      </c>
      <c r="L172" s="78">
        <v>2.47E-2</v>
      </c>
      <c r="M172" s="78">
        <v>4.36E-2</v>
      </c>
      <c r="N172" s="77">
        <v>18782.189999999999</v>
      </c>
      <c r="O172" s="77">
        <v>95.05</v>
      </c>
      <c r="P172" s="77">
        <v>17.852471595000001</v>
      </c>
      <c r="Q172" s="78">
        <v>2.9999999999999997E-4</v>
      </c>
      <c r="R172" s="78">
        <v>0</v>
      </c>
      <c r="W172" s="94"/>
    </row>
    <row r="173" spans="2:23">
      <c r="B173" t="s">
        <v>3435</v>
      </c>
      <c r="C173" t="s">
        <v>2481</v>
      </c>
      <c r="D173" s="103">
        <v>9796</v>
      </c>
      <c r="E173"/>
      <c r="F173" t="s">
        <v>564</v>
      </c>
      <c r="G173" s="86">
        <v>45197</v>
      </c>
      <c r="H173" t="s">
        <v>149</v>
      </c>
      <c r="I173" s="77">
        <v>8.1999999999999993</v>
      </c>
      <c r="J173" t="s">
        <v>681</v>
      </c>
      <c r="K173" t="s">
        <v>102</v>
      </c>
      <c r="L173" s="78">
        <v>4.1200000000000001E-2</v>
      </c>
      <c r="M173" s="78">
        <v>4.1799999999999997E-2</v>
      </c>
      <c r="N173" s="77">
        <v>1465.23</v>
      </c>
      <c r="O173" s="77">
        <v>100</v>
      </c>
      <c r="P173" s="77">
        <v>1.46523</v>
      </c>
      <c r="Q173" s="78">
        <v>0</v>
      </c>
      <c r="R173" s="78">
        <v>0</v>
      </c>
      <c r="W173" s="94"/>
    </row>
    <row r="174" spans="2:23">
      <c r="B174" t="s">
        <v>3440</v>
      </c>
      <c r="C174" t="s">
        <v>2476</v>
      </c>
      <c r="D174" s="103">
        <v>3364</v>
      </c>
      <c r="E174"/>
      <c r="F174" t="s">
        <v>557</v>
      </c>
      <c r="G174" s="86">
        <v>41639</v>
      </c>
      <c r="H174" t="s">
        <v>206</v>
      </c>
      <c r="I174" s="77">
        <v>0.26</v>
      </c>
      <c r="J174" t="s">
        <v>763</v>
      </c>
      <c r="K174" t="s">
        <v>102</v>
      </c>
      <c r="L174" s="78">
        <v>3.6999999999999998E-2</v>
      </c>
      <c r="M174" s="78">
        <v>6.9599999999999995E-2</v>
      </c>
      <c r="N174" s="77">
        <v>31546.19</v>
      </c>
      <c r="O174" s="77">
        <v>111.28</v>
      </c>
      <c r="P174" s="77">
        <v>35.104600232000003</v>
      </c>
      <c r="Q174" s="78">
        <v>5.0000000000000001E-4</v>
      </c>
      <c r="R174" s="78">
        <v>1E-4</v>
      </c>
      <c r="W174" s="94"/>
    </row>
    <row r="175" spans="2:23">
      <c r="B175" t="s">
        <v>3440</v>
      </c>
      <c r="C175" t="s">
        <v>2476</v>
      </c>
      <c r="D175" s="103">
        <v>458869</v>
      </c>
      <c r="E175"/>
      <c r="F175" t="s">
        <v>557</v>
      </c>
      <c r="G175" s="86">
        <v>42759</v>
      </c>
      <c r="H175" t="s">
        <v>206</v>
      </c>
      <c r="I175" s="77">
        <v>1.73</v>
      </c>
      <c r="J175" t="s">
        <v>763</v>
      </c>
      <c r="K175" t="s">
        <v>102</v>
      </c>
      <c r="L175" s="78">
        <v>3.8800000000000001E-2</v>
      </c>
      <c r="M175" s="78">
        <v>5.8099999999999999E-2</v>
      </c>
      <c r="N175" s="77">
        <v>95322.38</v>
      </c>
      <c r="O175" s="77">
        <v>97.57</v>
      </c>
      <c r="P175" s="77">
        <v>93.006046166000004</v>
      </c>
      <c r="Q175" s="78">
        <v>1.4E-3</v>
      </c>
      <c r="R175" s="78">
        <v>2.0000000000000001E-4</v>
      </c>
      <c r="W175" s="94"/>
    </row>
    <row r="176" spans="2:23">
      <c r="B176" t="s">
        <v>3440</v>
      </c>
      <c r="C176" t="s">
        <v>2476</v>
      </c>
      <c r="D176" s="103">
        <v>458870</v>
      </c>
      <c r="E176"/>
      <c r="F176" t="s">
        <v>557</v>
      </c>
      <c r="G176" s="86">
        <v>42759</v>
      </c>
      <c r="H176" t="s">
        <v>206</v>
      </c>
      <c r="I176" s="77">
        <v>1.69</v>
      </c>
      <c r="J176" t="s">
        <v>763</v>
      </c>
      <c r="K176" t="s">
        <v>102</v>
      </c>
      <c r="L176" s="78">
        <v>7.0499999999999993E-2</v>
      </c>
      <c r="M176" s="78">
        <v>7.17E-2</v>
      </c>
      <c r="N176" s="77">
        <v>95322.38</v>
      </c>
      <c r="O176" s="77">
        <v>101.25</v>
      </c>
      <c r="P176" s="77">
        <v>96.513909749999996</v>
      </c>
      <c r="Q176" s="78">
        <v>1.5E-3</v>
      </c>
      <c r="R176" s="78">
        <v>2.0000000000000001E-4</v>
      </c>
      <c r="W176" s="94"/>
    </row>
    <row r="177" spans="2:23">
      <c r="B177" t="s">
        <v>3440</v>
      </c>
      <c r="C177" t="s">
        <v>2476</v>
      </c>
      <c r="D177" s="103">
        <v>364477</v>
      </c>
      <c r="E177"/>
      <c r="F177" t="s">
        <v>557</v>
      </c>
      <c r="G177" s="86">
        <v>42004</v>
      </c>
      <c r="H177" t="s">
        <v>206</v>
      </c>
      <c r="I177" s="77">
        <v>0.74</v>
      </c>
      <c r="J177" t="s">
        <v>763</v>
      </c>
      <c r="K177" t="s">
        <v>102</v>
      </c>
      <c r="L177" s="78">
        <v>3.6999999999999998E-2</v>
      </c>
      <c r="M177" s="78">
        <v>0.10879999999999999</v>
      </c>
      <c r="N177" s="77">
        <v>31546.19</v>
      </c>
      <c r="O177" s="77">
        <v>106.86</v>
      </c>
      <c r="P177" s="77">
        <v>33.710258633999999</v>
      </c>
      <c r="Q177" s="78">
        <v>5.0000000000000001E-4</v>
      </c>
      <c r="R177" s="78">
        <v>1E-4</v>
      </c>
      <c r="W177" s="94"/>
    </row>
    <row r="178" spans="2:23">
      <c r="B178" t="s">
        <v>3439</v>
      </c>
      <c r="C178" t="s">
        <v>2481</v>
      </c>
      <c r="D178" s="103">
        <v>451305</v>
      </c>
      <c r="E178"/>
      <c r="F178" t="s">
        <v>917</v>
      </c>
      <c r="G178" s="86">
        <v>42521</v>
      </c>
      <c r="H178" t="s">
        <v>1018</v>
      </c>
      <c r="I178" s="77">
        <v>1.37</v>
      </c>
      <c r="J178" t="s">
        <v>127</v>
      </c>
      <c r="K178" t="s">
        <v>102</v>
      </c>
      <c r="L178" s="78">
        <v>2.3E-2</v>
      </c>
      <c r="M178" s="78">
        <v>3.9E-2</v>
      </c>
      <c r="N178" s="77">
        <v>15663.08</v>
      </c>
      <c r="O178" s="77">
        <v>110.83</v>
      </c>
      <c r="P178" s="77">
        <v>17.359391563999999</v>
      </c>
      <c r="Q178" s="78">
        <v>2.9999999999999997E-4</v>
      </c>
      <c r="R178" s="78">
        <v>0</v>
      </c>
      <c r="W178" s="94"/>
    </row>
    <row r="179" spans="2:23">
      <c r="B179" t="s">
        <v>3439</v>
      </c>
      <c r="C179" t="s">
        <v>2481</v>
      </c>
      <c r="D179" s="103">
        <v>451301</v>
      </c>
      <c r="E179"/>
      <c r="F179" t="s">
        <v>917</v>
      </c>
      <c r="G179" s="86">
        <v>42474</v>
      </c>
      <c r="H179" t="s">
        <v>1018</v>
      </c>
      <c r="I179" s="77">
        <v>0.36</v>
      </c>
      <c r="J179" t="s">
        <v>127</v>
      </c>
      <c r="K179" t="s">
        <v>102</v>
      </c>
      <c r="L179" s="78">
        <v>3.1800000000000002E-2</v>
      </c>
      <c r="M179" s="78">
        <v>7.1199999999999999E-2</v>
      </c>
      <c r="N179" s="77">
        <v>32056.32</v>
      </c>
      <c r="O179" s="77">
        <v>98.78</v>
      </c>
      <c r="P179" s="77">
        <v>31.665232895999999</v>
      </c>
      <c r="Q179" s="78">
        <v>5.0000000000000001E-4</v>
      </c>
      <c r="R179" s="78">
        <v>1E-4</v>
      </c>
      <c r="W179" s="94"/>
    </row>
    <row r="180" spans="2:23">
      <c r="B180" t="s">
        <v>3439</v>
      </c>
      <c r="C180" t="s">
        <v>2481</v>
      </c>
      <c r="D180" s="103">
        <v>451304</v>
      </c>
      <c r="E180"/>
      <c r="F180" t="s">
        <v>917</v>
      </c>
      <c r="G180" s="86">
        <v>42474</v>
      </c>
      <c r="H180" t="s">
        <v>1018</v>
      </c>
      <c r="I180" s="77">
        <v>0.36</v>
      </c>
      <c r="J180" t="s">
        <v>127</v>
      </c>
      <c r="K180" t="s">
        <v>102</v>
      </c>
      <c r="L180" s="78">
        <v>6.8500000000000005E-2</v>
      </c>
      <c r="M180" s="78">
        <v>6.4199999999999993E-2</v>
      </c>
      <c r="N180" s="77">
        <v>31254.06</v>
      </c>
      <c r="O180" s="77">
        <v>100.46</v>
      </c>
      <c r="P180" s="77">
        <v>31.397828676</v>
      </c>
      <c r="Q180" s="78">
        <v>5.0000000000000001E-4</v>
      </c>
      <c r="R180" s="78">
        <v>1E-4</v>
      </c>
      <c r="W180" s="94"/>
    </row>
    <row r="181" spans="2:23">
      <c r="B181" t="s">
        <v>3439</v>
      </c>
      <c r="C181" t="s">
        <v>2481</v>
      </c>
      <c r="D181" s="103">
        <v>451302</v>
      </c>
      <c r="E181"/>
      <c r="F181" t="s">
        <v>917</v>
      </c>
      <c r="G181" s="86">
        <v>42562</v>
      </c>
      <c r="H181" t="s">
        <v>1018</v>
      </c>
      <c r="I181" s="77">
        <v>1.36</v>
      </c>
      <c r="J181" t="s">
        <v>127</v>
      </c>
      <c r="K181" t="s">
        <v>102</v>
      </c>
      <c r="L181" s="78">
        <v>3.3700000000000001E-2</v>
      </c>
      <c r="M181" s="78">
        <v>6.83E-2</v>
      </c>
      <c r="N181" s="77">
        <v>19484.36</v>
      </c>
      <c r="O181" s="77">
        <v>95.78</v>
      </c>
      <c r="P181" s="77">
        <v>18.662120007999999</v>
      </c>
      <c r="Q181" s="78">
        <v>2.9999999999999997E-4</v>
      </c>
      <c r="R181" s="78">
        <v>0</v>
      </c>
      <c r="W181" s="94"/>
    </row>
    <row r="182" spans="2:23">
      <c r="B182" t="s">
        <v>3439</v>
      </c>
      <c r="C182" t="s">
        <v>2481</v>
      </c>
      <c r="D182" s="103">
        <v>454754</v>
      </c>
      <c r="E182"/>
      <c r="F182" t="s">
        <v>917</v>
      </c>
      <c r="G182" s="86">
        <v>42710</v>
      </c>
      <c r="H182" t="s">
        <v>1018</v>
      </c>
      <c r="I182" s="77">
        <v>1.54</v>
      </c>
      <c r="J182" t="s">
        <v>127</v>
      </c>
      <c r="K182" t="s">
        <v>102</v>
      </c>
      <c r="L182" s="78">
        <v>3.8399999999999997E-2</v>
      </c>
      <c r="M182" s="78">
        <v>6.7599999999999993E-2</v>
      </c>
      <c r="N182" s="77">
        <v>12684.71</v>
      </c>
      <c r="O182" s="77">
        <v>96</v>
      </c>
      <c r="P182" s="77">
        <v>12.177321600000001</v>
      </c>
      <c r="Q182" s="78">
        <v>2.0000000000000001E-4</v>
      </c>
      <c r="R182" s="78">
        <v>0</v>
      </c>
      <c r="W182" s="94"/>
    </row>
    <row r="183" spans="2:23">
      <c r="B183" t="s">
        <v>3439</v>
      </c>
      <c r="C183" t="s">
        <v>2481</v>
      </c>
      <c r="D183" s="103">
        <v>454874</v>
      </c>
      <c r="E183"/>
      <c r="F183" t="s">
        <v>917</v>
      </c>
      <c r="G183" s="86">
        <v>42717</v>
      </c>
      <c r="H183" t="s">
        <v>1018</v>
      </c>
      <c r="I183" s="77">
        <v>1.54</v>
      </c>
      <c r="J183" t="s">
        <v>127</v>
      </c>
      <c r="K183" t="s">
        <v>102</v>
      </c>
      <c r="L183" s="78">
        <v>3.85E-2</v>
      </c>
      <c r="M183" s="78">
        <v>6.7599999999999993E-2</v>
      </c>
      <c r="N183" s="77">
        <v>4242.7700000000004</v>
      </c>
      <c r="O183" s="77">
        <v>96.02</v>
      </c>
      <c r="P183" s="77">
        <v>4.0739077540000004</v>
      </c>
      <c r="Q183" s="78">
        <v>1E-4</v>
      </c>
      <c r="R183" s="78">
        <v>0</v>
      </c>
      <c r="W183" s="94"/>
    </row>
    <row r="184" spans="2:23">
      <c r="B184" t="s">
        <v>3445</v>
      </c>
      <c r="C184" t="s">
        <v>2481</v>
      </c>
      <c r="D184" s="103">
        <v>462345</v>
      </c>
      <c r="E184"/>
      <c r="F184" t="s">
        <v>564</v>
      </c>
      <c r="G184" s="86">
        <v>42794</v>
      </c>
      <c r="H184" t="s">
        <v>149</v>
      </c>
      <c r="I184" s="77">
        <v>5.04</v>
      </c>
      <c r="J184" t="s">
        <v>681</v>
      </c>
      <c r="K184" t="s">
        <v>102</v>
      </c>
      <c r="L184" s="78">
        <v>2.9000000000000001E-2</v>
      </c>
      <c r="M184" s="78">
        <v>2.8500000000000001E-2</v>
      </c>
      <c r="N184" s="77">
        <v>270560.74</v>
      </c>
      <c r="O184" s="77">
        <v>116.33</v>
      </c>
      <c r="P184" s="77">
        <v>314.74330884199998</v>
      </c>
      <c r="Q184" s="78">
        <v>4.7999999999999996E-3</v>
      </c>
      <c r="R184" s="78">
        <v>6.9999999999999999E-4</v>
      </c>
      <c r="W184" s="94"/>
    </row>
    <row r="185" spans="2:23">
      <c r="B185" t="s">
        <v>3393</v>
      </c>
      <c r="C185" t="s">
        <v>2481</v>
      </c>
      <c r="D185" s="103">
        <v>8171</v>
      </c>
      <c r="E185"/>
      <c r="F185" t="s">
        <v>564</v>
      </c>
      <c r="G185" s="86">
        <v>44200</v>
      </c>
      <c r="H185" t="s">
        <v>149</v>
      </c>
      <c r="I185" s="77">
        <v>7.47</v>
      </c>
      <c r="J185" t="s">
        <v>681</v>
      </c>
      <c r="K185" t="s">
        <v>102</v>
      </c>
      <c r="L185" s="78">
        <v>3.1E-2</v>
      </c>
      <c r="M185" s="78">
        <v>5.0599999999999999E-2</v>
      </c>
      <c r="N185" s="77">
        <v>13944.61</v>
      </c>
      <c r="O185" s="77">
        <v>94.04</v>
      </c>
      <c r="P185" s="77">
        <v>13.113511244</v>
      </c>
      <c r="Q185" s="78">
        <v>2.0000000000000001E-4</v>
      </c>
      <c r="R185" s="78">
        <v>0</v>
      </c>
      <c r="W185" s="94"/>
    </row>
    <row r="186" spans="2:23">
      <c r="B186" t="s">
        <v>3393</v>
      </c>
      <c r="C186" t="s">
        <v>2481</v>
      </c>
      <c r="D186" s="103">
        <v>8362</v>
      </c>
      <c r="E186"/>
      <c r="F186" t="s">
        <v>564</v>
      </c>
      <c r="G186" s="86">
        <v>44290</v>
      </c>
      <c r="H186" t="s">
        <v>149</v>
      </c>
      <c r="I186" s="77">
        <v>7.39</v>
      </c>
      <c r="J186" t="s">
        <v>681</v>
      </c>
      <c r="K186" t="s">
        <v>102</v>
      </c>
      <c r="L186" s="78">
        <v>3.1E-2</v>
      </c>
      <c r="M186" s="78">
        <v>5.3999999999999999E-2</v>
      </c>
      <c r="N186" s="77">
        <v>26784.080000000002</v>
      </c>
      <c r="O186" s="77">
        <v>91.69</v>
      </c>
      <c r="P186" s="77">
        <v>24.558322952000001</v>
      </c>
      <c r="Q186" s="78">
        <v>4.0000000000000002E-4</v>
      </c>
      <c r="R186" s="78">
        <v>1E-4</v>
      </c>
      <c r="W186" s="94"/>
    </row>
    <row r="187" spans="2:23">
      <c r="B187" t="s">
        <v>3393</v>
      </c>
      <c r="C187" t="s">
        <v>2481</v>
      </c>
      <c r="D187" s="103">
        <v>8698</v>
      </c>
      <c r="E187"/>
      <c r="F187" t="s">
        <v>564</v>
      </c>
      <c r="G187" s="86">
        <v>44496</v>
      </c>
      <c r="H187" t="s">
        <v>149</v>
      </c>
      <c r="I187" s="77">
        <v>6.86</v>
      </c>
      <c r="J187" t="s">
        <v>681</v>
      </c>
      <c r="K187" t="s">
        <v>102</v>
      </c>
      <c r="L187" s="78">
        <v>3.1E-2</v>
      </c>
      <c r="M187" s="78">
        <v>7.8200000000000006E-2</v>
      </c>
      <c r="N187" s="77">
        <v>30003.9</v>
      </c>
      <c r="O187" s="77">
        <v>76.25</v>
      </c>
      <c r="P187" s="77">
        <v>22.877973749999999</v>
      </c>
      <c r="Q187" s="78">
        <v>4.0000000000000002E-4</v>
      </c>
      <c r="R187" s="78">
        <v>0</v>
      </c>
      <c r="W187" s="94"/>
    </row>
    <row r="188" spans="2:23">
      <c r="B188" t="s">
        <v>3393</v>
      </c>
      <c r="C188" t="s">
        <v>2481</v>
      </c>
      <c r="D188" s="103">
        <v>8953</v>
      </c>
      <c r="E188"/>
      <c r="F188" t="s">
        <v>564</v>
      </c>
      <c r="G188" s="86">
        <v>44615</v>
      </c>
      <c r="H188" t="s">
        <v>149</v>
      </c>
      <c r="I188" s="77">
        <v>7.08</v>
      </c>
      <c r="J188" t="s">
        <v>681</v>
      </c>
      <c r="K188" t="s">
        <v>102</v>
      </c>
      <c r="L188" s="78">
        <v>3.1E-2</v>
      </c>
      <c r="M188" s="78">
        <v>6.7400000000000002E-2</v>
      </c>
      <c r="N188" s="77">
        <v>36422</v>
      </c>
      <c r="O188" s="77">
        <v>81.42</v>
      </c>
      <c r="P188" s="77">
        <v>29.654792400000002</v>
      </c>
      <c r="Q188" s="78">
        <v>5.0000000000000001E-4</v>
      </c>
      <c r="R188" s="78">
        <v>1E-4</v>
      </c>
      <c r="W188" s="94"/>
    </row>
    <row r="189" spans="2:23">
      <c r="B189" t="s">
        <v>3393</v>
      </c>
      <c r="C189" t="s">
        <v>2481</v>
      </c>
      <c r="D189" s="103">
        <v>9146</v>
      </c>
      <c r="E189"/>
      <c r="F189" t="s">
        <v>564</v>
      </c>
      <c r="G189" s="86">
        <v>44753</v>
      </c>
      <c r="H189" t="s">
        <v>149</v>
      </c>
      <c r="I189" s="77">
        <v>7.65</v>
      </c>
      <c r="J189" t="s">
        <v>681</v>
      </c>
      <c r="K189" t="s">
        <v>102</v>
      </c>
      <c r="L189" s="78">
        <v>3.2599999999999997E-2</v>
      </c>
      <c r="M189" s="78">
        <v>4.1099999999999998E-2</v>
      </c>
      <c r="N189" s="77">
        <v>53765.81</v>
      </c>
      <c r="O189" s="77">
        <v>96.63</v>
      </c>
      <c r="P189" s="77">
        <v>51.953902202999998</v>
      </c>
      <c r="Q189" s="78">
        <v>8.0000000000000004E-4</v>
      </c>
      <c r="R189" s="78">
        <v>1E-4</v>
      </c>
      <c r="W189" s="94"/>
    </row>
    <row r="190" spans="2:23">
      <c r="B190" t="s">
        <v>3393</v>
      </c>
      <c r="C190" t="s">
        <v>2481</v>
      </c>
      <c r="D190" s="103">
        <v>9458</v>
      </c>
      <c r="E190"/>
      <c r="F190" t="s">
        <v>564</v>
      </c>
      <c r="G190" s="86">
        <v>44959</v>
      </c>
      <c r="H190" t="s">
        <v>149</v>
      </c>
      <c r="I190" s="77">
        <v>7.53</v>
      </c>
      <c r="J190" t="s">
        <v>681</v>
      </c>
      <c r="K190" t="s">
        <v>102</v>
      </c>
      <c r="L190" s="78">
        <v>3.8100000000000002E-2</v>
      </c>
      <c r="M190" s="78">
        <v>4.24E-2</v>
      </c>
      <c r="N190" s="77">
        <v>26015.71</v>
      </c>
      <c r="O190" s="77">
        <v>97.67</v>
      </c>
      <c r="P190" s="77">
        <v>25.409543957</v>
      </c>
      <c r="Q190" s="78">
        <v>4.0000000000000002E-4</v>
      </c>
      <c r="R190" s="78">
        <v>1E-4</v>
      </c>
      <c r="W190" s="94"/>
    </row>
    <row r="191" spans="2:23">
      <c r="B191" t="s">
        <v>3393</v>
      </c>
      <c r="C191" t="s">
        <v>2481</v>
      </c>
      <c r="D191" s="103">
        <v>9713</v>
      </c>
      <c r="E191"/>
      <c r="F191" t="s">
        <v>564</v>
      </c>
      <c r="G191" s="86">
        <v>45153</v>
      </c>
      <c r="H191" t="s">
        <v>149</v>
      </c>
      <c r="I191" s="77">
        <v>7.42</v>
      </c>
      <c r="J191" t="s">
        <v>681</v>
      </c>
      <c r="K191" t="s">
        <v>102</v>
      </c>
      <c r="L191" s="78">
        <v>4.3200000000000002E-2</v>
      </c>
      <c r="M191" s="78">
        <v>4.3799999999999999E-2</v>
      </c>
      <c r="N191" s="77">
        <v>29559.15</v>
      </c>
      <c r="O191" s="77">
        <v>98.37</v>
      </c>
      <c r="P191" s="77">
        <v>29.077335855000001</v>
      </c>
      <c r="Q191" s="78">
        <v>4.0000000000000002E-4</v>
      </c>
      <c r="R191" s="78">
        <v>1E-4</v>
      </c>
      <c r="W191" s="94"/>
    </row>
    <row r="192" spans="2:23">
      <c r="B192" t="s">
        <v>3393</v>
      </c>
      <c r="C192" t="s">
        <v>2481</v>
      </c>
      <c r="D192" s="103">
        <v>6853</v>
      </c>
      <c r="E192"/>
      <c r="F192" t="s">
        <v>564</v>
      </c>
      <c r="G192" s="86">
        <v>43559</v>
      </c>
      <c r="H192" t="s">
        <v>149</v>
      </c>
      <c r="I192" s="77">
        <v>7.68</v>
      </c>
      <c r="J192" t="s">
        <v>681</v>
      </c>
      <c r="K192" t="s">
        <v>102</v>
      </c>
      <c r="L192" s="78">
        <v>3.7199999999999997E-2</v>
      </c>
      <c r="M192" s="78">
        <v>3.6799999999999999E-2</v>
      </c>
      <c r="N192" s="77">
        <v>84862.96</v>
      </c>
      <c r="O192" s="77">
        <v>109.18</v>
      </c>
      <c r="P192" s="77">
        <v>92.653379728000004</v>
      </c>
      <c r="Q192" s="78">
        <v>1.4E-3</v>
      </c>
      <c r="R192" s="78">
        <v>2.0000000000000001E-4</v>
      </c>
      <c r="W192" s="94"/>
    </row>
    <row r="193" spans="2:23">
      <c r="B193" t="s">
        <v>3393</v>
      </c>
      <c r="C193" t="s">
        <v>2481</v>
      </c>
      <c r="D193" s="103">
        <v>7573</v>
      </c>
      <c r="E193"/>
      <c r="F193" t="s">
        <v>564</v>
      </c>
      <c r="G193" s="86">
        <v>43924</v>
      </c>
      <c r="H193" t="s">
        <v>149</v>
      </c>
      <c r="I193" s="77">
        <v>7.89</v>
      </c>
      <c r="J193" t="s">
        <v>681</v>
      </c>
      <c r="K193" t="s">
        <v>102</v>
      </c>
      <c r="L193" s="78">
        <v>3.1399999999999997E-2</v>
      </c>
      <c r="M193" s="78">
        <v>3.2099999999999997E-2</v>
      </c>
      <c r="N193" s="77">
        <v>20100.88</v>
      </c>
      <c r="O193" s="77">
        <v>107.97</v>
      </c>
      <c r="P193" s="77">
        <v>21.702920135999999</v>
      </c>
      <c r="Q193" s="78">
        <v>2.9999999999999997E-4</v>
      </c>
      <c r="R193" s="78">
        <v>0</v>
      </c>
      <c r="W193" s="94"/>
    </row>
    <row r="194" spans="2:23">
      <c r="B194" t="s">
        <v>3393</v>
      </c>
      <c r="C194" t="s">
        <v>2481</v>
      </c>
      <c r="D194" s="103">
        <v>7801</v>
      </c>
      <c r="E194"/>
      <c r="F194" t="s">
        <v>564</v>
      </c>
      <c r="G194" s="86">
        <v>44015</v>
      </c>
      <c r="H194" t="s">
        <v>149</v>
      </c>
      <c r="I194" s="77">
        <v>7.67</v>
      </c>
      <c r="J194" t="s">
        <v>681</v>
      </c>
      <c r="K194" t="s">
        <v>102</v>
      </c>
      <c r="L194" s="78">
        <v>3.1E-2</v>
      </c>
      <c r="M194" s="78">
        <v>4.2000000000000003E-2</v>
      </c>
      <c r="N194" s="77">
        <v>16570.78</v>
      </c>
      <c r="O194" s="77">
        <v>100.16</v>
      </c>
      <c r="P194" s="77">
        <v>16.597293248</v>
      </c>
      <c r="Q194" s="78">
        <v>2.9999999999999997E-4</v>
      </c>
      <c r="R194" s="78">
        <v>0</v>
      </c>
      <c r="W194" s="94"/>
    </row>
    <row r="195" spans="2:23">
      <c r="B195" t="s">
        <v>3393</v>
      </c>
      <c r="C195" t="s">
        <v>2481</v>
      </c>
      <c r="D195" s="103">
        <v>7980</v>
      </c>
      <c r="E195"/>
      <c r="F195" t="s">
        <v>564</v>
      </c>
      <c r="G195" s="86">
        <v>44108</v>
      </c>
      <c r="H195" t="s">
        <v>149</v>
      </c>
      <c r="I195" s="77">
        <v>7.59</v>
      </c>
      <c r="J195" t="s">
        <v>681</v>
      </c>
      <c r="K195" t="s">
        <v>102</v>
      </c>
      <c r="L195" s="78">
        <v>3.1E-2</v>
      </c>
      <c r="M195" s="78">
        <v>4.5499999999999999E-2</v>
      </c>
      <c r="N195" s="77">
        <v>26877.89</v>
      </c>
      <c r="O195" s="77">
        <v>97.49</v>
      </c>
      <c r="P195" s="77">
        <v>26.203254960999999</v>
      </c>
      <c r="Q195" s="78">
        <v>4.0000000000000002E-4</v>
      </c>
      <c r="R195" s="78">
        <v>1E-4</v>
      </c>
      <c r="W195" s="94"/>
    </row>
    <row r="196" spans="2:23">
      <c r="B196" t="s">
        <v>3393</v>
      </c>
      <c r="C196" t="s">
        <v>2481</v>
      </c>
      <c r="D196" s="103">
        <v>510443</v>
      </c>
      <c r="E196"/>
      <c r="F196" t="s">
        <v>564</v>
      </c>
      <c r="G196" s="86">
        <v>43194</v>
      </c>
      <c r="H196" t="s">
        <v>149</v>
      </c>
      <c r="I196" s="77">
        <v>7.66</v>
      </c>
      <c r="J196" t="s">
        <v>681</v>
      </c>
      <c r="K196" t="s">
        <v>102</v>
      </c>
      <c r="L196" s="78">
        <v>3.7900000000000003E-2</v>
      </c>
      <c r="M196" s="78">
        <v>3.7499999999999999E-2</v>
      </c>
      <c r="N196" s="77">
        <v>18968.28</v>
      </c>
      <c r="O196" s="77">
        <v>110.58</v>
      </c>
      <c r="P196" s="77">
        <v>20.975124023999999</v>
      </c>
      <c r="Q196" s="78">
        <v>2.9999999999999997E-4</v>
      </c>
      <c r="R196" s="78">
        <v>0</v>
      </c>
      <c r="W196" s="94"/>
    </row>
    <row r="197" spans="2:23">
      <c r="B197" t="s">
        <v>3393</v>
      </c>
      <c r="C197" t="s">
        <v>2481</v>
      </c>
      <c r="D197" s="103">
        <v>520411</v>
      </c>
      <c r="E197"/>
      <c r="F197" t="s">
        <v>564</v>
      </c>
      <c r="G197" s="86">
        <v>43285</v>
      </c>
      <c r="H197" t="s">
        <v>149</v>
      </c>
      <c r="I197" s="77">
        <v>7.62</v>
      </c>
      <c r="J197" t="s">
        <v>681</v>
      </c>
      <c r="K197" t="s">
        <v>102</v>
      </c>
      <c r="L197" s="78">
        <v>4.0099999999999997E-2</v>
      </c>
      <c r="M197" s="78">
        <v>3.7600000000000001E-2</v>
      </c>
      <c r="N197" s="77">
        <v>25304.97</v>
      </c>
      <c r="O197" s="77">
        <v>111.04</v>
      </c>
      <c r="P197" s="77">
        <v>28.098638688000001</v>
      </c>
      <c r="Q197" s="78">
        <v>4.0000000000000002E-4</v>
      </c>
      <c r="R197" s="78">
        <v>1E-4</v>
      </c>
      <c r="W197" s="94"/>
    </row>
    <row r="198" spans="2:23">
      <c r="B198" t="s">
        <v>3393</v>
      </c>
      <c r="C198" t="s">
        <v>2481</v>
      </c>
      <c r="D198" s="103">
        <v>7192</v>
      </c>
      <c r="E198"/>
      <c r="F198" t="s">
        <v>564</v>
      </c>
      <c r="G198" s="86">
        <v>43742</v>
      </c>
      <c r="H198" t="s">
        <v>149</v>
      </c>
      <c r="I198" s="77">
        <v>7.58</v>
      </c>
      <c r="J198" t="s">
        <v>681</v>
      </c>
      <c r="K198" t="s">
        <v>102</v>
      </c>
      <c r="L198" s="78">
        <v>3.1E-2</v>
      </c>
      <c r="M198" s="78">
        <v>4.5900000000000003E-2</v>
      </c>
      <c r="N198" s="77">
        <v>98798.53</v>
      </c>
      <c r="O198" s="77">
        <v>96.49</v>
      </c>
      <c r="P198" s="77">
        <v>95.330701597000001</v>
      </c>
      <c r="Q198" s="78">
        <v>1.5E-3</v>
      </c>
      <c r="R198" s="78">
        <v>2.0000000000000001E-4</v>
      </c>
      <c r="W198" s="94"/>
    </row>
    <row r="199" spans="2:23">
      <c r="B199" t="s">
        <v>3393</v>
      </c>
      <c r="C199" t="s">
        <v>2481</v>
      </c>
      <c r="D199" s="103">
        <v>525737</v>
      </c>
      <c r="E199"/>
      <c r="F199" t="s">
        <v>564</v>
      </c>
      <c r="G199" s="86">
        <v>43377</v>
      </c>
      <c r="H199" t="s">
        <v>149</v>
      </c>
      <c r="I199" s="77">
        <v>7.58</v>
      </c>
      <c r="J199" t="s">
        <v>681</v>
      </c>
      <c r="K199" t="s">
        <v>102</v>
      </c>
      <c r="L199" s="78">
        <v>3.9699999999999999E-2</v>
      </c>
      <c r="M199" s="78">
        <v>3.9399999999999998E-2</v>
      </c>
      <c r="N199" s="77">
        <v>50592.82</v>
      </c>
      <c r="O199" s="77">
        <v>109.03</v>
      </c>
      <c r="P199" s="77">
        <v>55.161351646</v>
      </c>
      <c r="Q199" s="78">
        <v>8.0000000000000004E-4</v>
      </c>
      <c r="R199" s="78">
        <v>1E-4</v>
      </c>
      <c r="W199" s="94"/>
    </row>
    <row r="200" spans="2:23">
      <c r="B200" t="s">
        <v>3393</v>
      </c>
      <c r="C200" t="s">
        <v>2481</v>
      </c>
      <c r="D200" s="103">
        <v>475998</v>
      </c>
      <c r="E200"/>
      <c r="F200" t="s">
        <v>564</v>
      </c>
      <c r="G200" s="86">
        <v>42935</v>
      </c>
      <c r="H200" t="s">
        <v>149</v>
      </c>
      <c r="I200" s="77">
        <v>7.63</v>
      </c>
      <c r="J200" t="s">
        <v>681</v>
      </c>
      <c r="K200" t="s">
        <v>102</v>
      </c>
      <c r="L200" s="78">
        <v>4.0800000000000003E-2</v>
      </c>
      <c r="M200" s="78">
        <v>3.6600000000000001E-2</v>
      </c>
      <c r="N200" s="77">
        <v>77498.64</v>
      </c>
      <c r="O200" s="77">
        <v>113.79</v>
      </c>
      <c r="P200" s="77">
        <v>88.185702456000001</v>
      </c>
      <c r="Q200" s="78">
        <v>1.4E-3</v>
      </c>
      <c r="R200" s="78">
        <v>2.0000000000000001E-4</v>
      </c>
      <c r="W200" s="94"/>
    </row>
    <row r="201" spans="2:23">
      <c r="B201" t="s">
        <v>3393</v>
      </c>
      <c r="C201" t="s">
        <v>2481</v>
      </c>
      <c r="D201" s="103">
        <v>485027</v>
      </c>
      <c r="E201"/>
      <c r="F201" t="s">
        <v>564</v>
      </c>
      <c r="G201" s="86">
        <v>43011</v>
      </c>
      <c r="H201" t="s">
        <v>149</v>
      </c>
      <c r="I201" s="77">
        <v>7.65</v>
      </c>
      <c r="J201" t="s">
        <v>681</v>
      </c>
      <c r="K201" t="s">
        <v>102</v>
      </c>
      <c r="L201" s="78">
        <v>3.9E-2</v>
      </c>
      <c r="M201" s="78">
        <v>3.6799999999999999E-2</v>
      </c>
      <c r="N201" s="77">
        <v>16545.29</v>
      </c>
      <c r="O201" s="77">
        <v>111.85</v>
      </c>
      <c r="P201" s="77">
        <v>18.505906865</v>
      </c>
      <c r="Q201" s="78">
        <v>2.9999999999999997E-4</v>
      </c>
      <c r="R201" s="78">
        <v>0</v>
      </c>
      <c r="W201" s="94"/>
    </row>
    <row r="202" spans="2:23">
      <c r="B202" t="s">
        <v>3393</v>
      </c>
      <c r="C202" t="s">
        <v>2481</v>
      </c>
      <c r="D202" s="103">
        <v>494921</v>
      </c>
      <c r="E202"/>
      <c r="F202" t="s">
        <v>564</v>
      </c>
      <c r="G202" s="86">
        <v>43104</v>
      </c>
      <c r="H202" t="s">
        <v>149</v>
      </c>
      <c r="I202" s="77">
        <v>7.5</v>
      </c>
      <c r="J202" t="s">
        <v>681</v>
      </c>
      <c r="K202" t="s">
        <v>102</v>
      </c>
      <c r="L202" s="78">
        <v>3.8199999999999998E-2</v>
      </c>
      <c r="M202" s="78">
        <v>4.3700000000000003E-2</v>
      </c>
      <c r="N202" s="77">
        <v>29399.19</v>
      </c>
      <c r="O202" s="77">
        <v>105.57</v>
      </c>
      <c r="P202" s="77">
        <v>31.036724883000002</v>
      </c>
      <c r="Q202" s="78">
        <v>5.0000000000000001E-4</v>
      </c>
      <c r="R202" s="78">
        <v>1E-4</v>
      </c>
      <c r="W202" s="94"/>
    </row>
    <row r="203" spans="2:23">
      <c r="B203" t="s">
        <v>3393</v>
      </c>
      <c r="C203" t="s">
        <v>2481</v>
      </c>
      <c r="D203" s="103">
        <v>6685</v>
      </c>
      <c r="E203"/>
      <c r="F203" t="s">
        <v>564</v>
      </c>
      <c r="G203" s="86">
        <v>43469</v>
      </c>
      <c r="H203" t="s">
        <v>149</v>
      </c>
      <c r="I203" s="77">
        <v>7.67</v>
      </c>
      <c r="J203" t="s">
        <v>681</v>
      </c>
      <c r="K203" t="s">
        <v>102</v>
      </c>
      <c r="L203" s="78">
        <v>4.1700000000000001E-2</v>
      </c>
      <c r="M203" s="78">
        <v>3.4299999999999997E-2</v>
      </c>
      <c r="N203" s="77">
        <v>35739.089999999997</v>
      </c>
      <c r="O203" s="77">
        <v>114.81</v>
      </c>
      <c r="P203" s="77">
        <v>41.032049229000002</v>
      </c>
      <c r="Q203" s="78">
        <v>5.9999999999999995E-4</v>
      </c>
      <c r="R203" s="78">
        <v>1E-4</v>
      </c>
      <c r="W203" s="94"/>
    </row>
    <row r="204" spans="2:23">
      <c r="B204" t="s">
        <v>3416</v>
      </c>
      <c r="C204" t="s">
        <v>2481</v>
      </c>
      <c r="D204" s="103">
        <v>4410</v>
      </c>
      <c r="E204"/>
      <c r="F204" t="s">
        <v>917</v>
      </c>
      <c r="G204" s="86">
        <v>42201</v>
      </c>
      <c r="H204" t="s">
        <v>1018</v>
      </c>
      <c r="I204" s="77">
        <v>4.72</v>
      </c>
      <c r="J204" t="s">
        <v>330</v>
      </c>
      <c r="K204" t="s">
        <v>102</v>
      </c>
      <c r="L204" s="78">
        <v>4.2000000000000003E-2</v>
      </c>
      <c r="M204" s="78">
        <v>3.3000000000000002E-2</v>
      </c>
      <c r="N204" s="77">
        <v>20043.34</v>
      </c>
      <c r="O204" s="77">
        <v>117.46</v>
      </c>
      <c r="P204" s="77">
        <v>23.542907163999999</v>
      </c>
      <c r="Q204" s="78">
        <v>4.0000000000000002E-4</v>
      </c>
      <c r="R204" s="78">
        <v>0</v>
      </c>
      <c r="W204" s="94"/>
    </row>
    <row r="205" spans="2:23">
      <c r="B205" t="s">
        <v>3416</v>
      </c>
      <c r="C205" t="s">
        <v>2481</v>
      </c>
      <c r="D205" s="103">
        <v>29991704</v>
      </c>
      <c r="E205"/>
      <c r="F205" t="s">
        <v>917</v>
      </c>
      <c r="G205" s="86">
        <v>44227</v>
      </c>
      <c r="H205" t="s">
        <v>1018</v>
      </c>
      <c r="I205" s="77">
        <v>5.1100000000000003</v>
      </c>
      <c r="J205" t="s">
        <v>330</v>
      </c>
      <c r="K205" t="s">
        <v>102</v>
      </c>
      <c r="L205" s="78">
        <v>0.06</v>
      </c>
      <c r="M205" s="78">
        <v>2.1600000000000001E-2</v>
      </c>
      <c r="N205" s="77">
        <v>286545.14</v>
      </c>
      <c r="O205" s="77">
        <v>140.91</v>
      </c>
      <c r="P205" s="77">
        <v>403.77075677400001</v>
      </c>
      <c r="Q205" s="78">
        <v>6.1999999999999998E-3</v>
      </c>
      <c r="R205" s="78">
        <v>8.0000000000000004E-4</v>
      </c>
    </row>
    <row r="206" spans="2:23">
      <c r="B206" t="s">
        <v>3436</v>
      </c>
      <c r="C206" t="s">
        <v>2481</v>
      </c>
      <c r="D206" s="103">
        <v>8924</v>
      </c>
      <c r="E206"/>
      <c r="F206" t="s">
        <v>564</v>
      </c>
      <c r="G206" s="86">
        <v>44592</v>
      </c>
      <c r="H206" t="s">
        <v>149</v>
      </c>
      <c r="I206" s="77">
        <v>11.34</v>
      </c>
      <c r="J206" t="s">
        <v>681</v>
      </c>
      <c r="K206" t="s">
        <v>102</v>
      </c>
      <c r="L206" s="78">
        <v>2.75E-2</v>
      </c>
      <c r="M206" s="78">
        <v>4.2599999999999999E-2</v>
      </c>
      <c r="N206" s="77">
        <v>32279.77</v>
      </c>
      <c r="O206" s="77">
        <v>85.75</v>
      </c>
      <c r="P206" s="77">
        <v>27.679902774999999</v>
      </c>
      <c r="Q206" s="78">
        <v>4.0000000000000002E-4</v>
      </c>
      <c r="R206" s="78">
        <v>1E-4</v>
      </c>
      <c r="W206" s="94"/>
    </row>
    <row r="207" spans="2:23">
      <c r="B207" t="s">
        <v>3436</v>
      </c>
      <c r="C207" t="s">
        <v>2481</v>
      </c>
      <c r="D207" s="103">
        <v>9267</v>
      </c>
      <c r="E207"/>
      <c r="F207" t="s">
        <v>564</v>
      </c>
      <c r="G207" s="86">
        <v>44837</v>
      </c>
      <c r="H207" t="s">
        <v>149</v>
      </c>
      <c r="I207" s="77">
        <v>11.16</v>
      </c>
      <c r="J207" t="s">
        <v>681</v>
      </c>
      <c r="K207" t="s">
        <v>102</v>
      </c>
      <c r="L207" s="78">
        <v>3.9600000000000003E-2</v>
      </c>
      <c r="M207" s="78">
        <v>3.9100000000000003E-2</v>
      </c>
      <c r="N207" s="77">
        <v>28350.080000000002</v>
      </c>
      <c r="O207" s="77">
        <v>99.22</v>
      </c>
      <c r="P207" s="77">
        <v>28.128949376000001</v>
      </c>
      <c r="Q207" s="78">
        <v>4.0000000000000002E-4</v>
      </c>
      <c r="R207" s="78">
        <v>1E-4</v>
      </c>
      <c r="W207" s="94"/>
    </row>
    <row r="208" spans="2:23">
      <c r="B208" t="s">
        <v>3436</v>
      </c>
      <c r="C208" t="s">
        <v>2481</v>
      </c>
      <c r="D208" s="103">
        <v>9592</v>
      </c>
      <c r="E208"/>
      <c r="F208" t="s">
        <v>564</v>
      </c>
      <c r="G208" s="86">
        <v>45076</v>
      </c>
      <c r="H208" t="s">
        <v>149</v>
      </c>
      <c r="I208" s="77">
        <v>10.98</v>
      </c>
      <c r="J208" t="s">
        <v>681</v>
      </c>
      <c r="K208" t="s">
        <v>102</v>
      </c>
      <c r="L208" s="78">
        <v>4.4900000000000002E-2</v>
      </c>
      <c r="M208" s="78">
        <v>4.1500000000000002E-2</v>
      </c>
      <c r="N208" s="77">
        <v>34487.31</v>
      </c>
      <c r="O208" s="77">
        <v>99.71</v>
      </c>
      <c r="P208" s="77">
        <v>34.387296800999998</v>
      </c>
      <c r="Q208" s="78">
        <v>5.0000000000000001E-4</v>
      </c>
      <c r="R208" s="78">
        <v>1E-4</v>
      </c>
      <c r="W208" s="94"/>
    </row>
    <row r="209" spans="2:23">
      <c r="B209" t="s">
        <v>3438</v>
      </c>
      <c r="C209" t="s">
        <v>2481</v>
      </c>
      <c r="D209" s="103">
        <v>392454</v>
      </c>
      <c r="E209"/>
      <c r="F209" t="s">
        <v>564</v>
      </c>
      <c r="G209" s="86">
        <v>42242</v>
      </c>
      <c r="H209" t="s">
        <v>149</v>
      </c>
      <c r="I209" s="77">
        <v>2.9</v>
      </c>
      <c r="J209" t="s">
        <v>112</v>
      </c>
      <c r="K209" t="s">
        <v>102</v>
      </c>
      <c r="L209" s="78">
        <v>2.3599999999999999E-2</v>
      </c>
      <c r="M209" s="78">
        <v>3.2399999999999998E-2</v>
      </c>
      <c r="N209" s="77">
        <v>168228.55</v>
      </c>
      <c r="O209" s="77">
        <v>109.22</v>
      </c>
      <c r="P209" s="77">
        <v>183.73922231</v>
      </c>
      <c r="Q209" s="78">
        <v>2.8E-3</v>
      </c>
      <c r="R209" s="78">
        <v>4.0000000000000002E-4</v>
      </c>
      <c r="W209" s="94"/>
    </row>
    <row r="210" spans="2:23">
      <c r="B210" t="s">
        <v>3441</v>
      </c>
      <c r="C210" t="s">
        <v>2476</v>
      </c>
      <c r="D210" s="103">
        <v>71340</v>
      </c>
      <c r="E210"/>
      <c r="F210" t="s">
        <v>564</v>
      </c>
      <c r="G210" s="86">
        <v>43705</v>
      </c>
      <c r="H210" t="s">
        <v>149</v>
      </c>
      <c r="I210" s="77">
        <v>5.12</v>
      </c>
      <c r="J210" t="s">
        <v>681</v>
      </c>
      <c r="K210" t="s">
        <v>102</v>
      </c>
      <c r="L210" s="78">
        <v>0.04</v>
      </c>
      <c r="M210" s="78">
        <v>3.6700000000000003E-2</v>
      </c>
      <c r="N210" s="77">
        <v>10168.950000000001</v>
      </c>
      <c r="O210" s="77">
        <v>113.79</v>
      </c>
      <c r="P210" s="77">
        <v>11.571248205</v>
      </c>
      <c r="Q210" s="78">
        <v>2.0000000000000001E-4</v>
      </c>
      <c r="R210" s="78">
        <v>0</v>
      </c>
      <c r="W210" s="94"/>
    </row>
    <row r="211" spans="2:23">
      <c r="B211" t="s">
        <v>3441</v>
      </c>
      <c r="C211" t="s">
        <v>2476</v>
      </c>
      <c r="D211" s="103">
        <v>487742</v>
      </c>
      <c r="E211"/>
      <c r="F211" t="s">
        <v>564</v>
      </c>
      <c r="G211" s="86">
        <v>43256</v>
      </c>
      <c r="H211" t="s">
        <v>149</v>
      </c>
      <c r="I211" s="77">
        <v>5.13</v>
      </c>
      <c r="J211" t="s">
        <v>681</v>
      </c>
      <c r="K211" t="s">
        <v>102</v>
      </c>
      <c r="L211" s="78">
        <v>0.04</v>
      </c>
      <c r="M211" s="78">
        <v>3.5999999999999997E-2</v>
      </c>
      <c r="N211" s="77">
        <v>167074.96</v>
      </c>
      <c r="O211" s="77">
        <v>115.43</v>
      </c>
      <c r="P211" s="77">
        <v>192.85462632799999</v>
      </c>
      <c r="Q211" s="78">
        <v>3.0000000000000001E-3</v>
      </c>
      <c r="R211" s="78">
        <v>4.0000000000000002E-4</v>
      </c>
      <c r="W211" s="94"/>
    </row>
    <row r="212" spans="2:23">
      <c r="B212" t="s">
        <v>3443</v>
      </c>
      <c r="C212" t="s">
        <v>2481</v>
      </c>
      <c r="D212" s="103">
        <v>4565</v>
      </c>
      <c r="E212"/>
      <c r="F212" t="s">
        <v>564</v>
      </c>
      <c r="G212" s="86">
        <v>42326</v>
      </c>
      <c r="H212" t="s">
        <v>149</v>
      </c>
      <c r="I212" s="77">
        <v>6.31</v>
      </c>
      <c r="J212" t="s">
        <v>681</v>
      </c>
      <c r="K212" t="s">
        <v>102</v>
      </c>
      <c r="L212" s="78">
        <v>8.0500000000000002E-2</v>
      </c>
      <c r="M212" s="78">
        <v>7.4300000000000005E-2</v>
      </c>
      <c r="N212" s="77">
        <v>22242.99</v>
      </c>
      <c r="O212" s="77">
        <v>107.02</v>
      </c>
      <c r="P212" s="77">
        <v>23.804447897999999</v>
      </c>
      <c r="Q212" s="78">
        <v>4.0000000000000002E-4</v>
      </c>
      <c r="R212" s="78">
        <v>0</v>
      </c>
      <c r="W212" s="94"/>
    </row>
    <row r="213" spans="2:23">
      <c r="B213" t="s">
        <v>3443</v>
      </c>
      <c r="C213" t="s">
        <v>2481</v>
      </c>
      <c r="D213" s="103">
        <v>8380</v>
      </c>
      <c r="E213"/>
      <c r="F213" t="s">
        <v>564</v>
      </c>
      <c r="G213" s="86">
        <v>44294</v>
      </c>
      <c r="H213" t="s">
        <v>149</v>
      </c>
      <c r="I213" s="77">
        <v>7.68</v>
      </c>
      <c r="J213" t="s">
        <v>681</v>
      </c>
      <c r="K213" t="s">
        <v>102</v>
      </c>
      <c r="L213" s="78">
        <v>0.03</v>
      </c>
      <c r="M213" s="78">
        <v>4.2999999999999997E-2</v>
      </c>
      <c r="N213" s="77">
        <v>93196.85</v>
      </c>
      <c r="O213" s="77">
        <v>101.76</v>
      </c>
      <c r="P213" s="77">
        <v>94.837114560000003</v>
      </c>
      <c r="Q213" s="78">
        <v>1.5E-3</v>
      </c>
      <c r="R213" s="78">
        <v>2.0000000000000001E-4</v>
      </c>
      <c r="W213" s="94"/>
    </row>
    <row r="214" spans="2:23">
      <c r="B214" t="s">
        <v>3443</v>
      </c>
      <c r="C214" t="s">
        <v>2481</v>
      </c>
      <c r="D214" s="103">
        <v>439968</v>
      </c>
      <c r="E214"/>
      <c r="F214" t="s">
        <v>564</v>
      </c>
      <c r="G214" s="86">
        <v>42606</v>
      </c>
      <c r="H214" t="s">
        <v>149</v>
      </c>
      <c r="I214" s="77">
        <v>6.31</v>
      </c>
      <c r="J214" t="s">
        <v>681</v>
      </c>
      <c r="K214" t="s">
        <v>102</v>
      </c>
      <c r="L214" s="78">
        <v>8.0500000000000002E-2</v>
      </c>
      <c r="M214" s="78">
        <v>7.4300000000000005E-2</v>
      </c>
      <c r="N214" s="77">
        <v>93560.21</v>
      </c>
      <c r="O214" s="77">
        <v>107.02</v>
      </c>
      <c r="P214" s="77">
        <v>100.128136742</v>
      </c>
      <c r="Q214" s="78">
        <v>1.5E-3</v>
      </c>
      <c r="R214" s="78">
        <v>2.0000000000000001E-4</v>
      </c>
      <c r="W214" s="94"/>
    </row>
    <row r="215" spans="2:23">
      <c r="B215" t="s">
        <v>3443</v>
      </c>
      <c r="C215" t="s">
        <v>2481</v>
      </c>
      <c r="D215" s="103">
        <v>445945</v>
      </c>
      <c r="E215"/>
      <c r="F215" t="s">
        <v>564</v>
      </c>
      <c r="G215" s="86">
        <v>42648</v>
      </c>
      <c r="H215" t="s">
        <v>149</v>
      </c>
      <c r="I215" s="77">
        <v>6.31</v>
      </c>
      <c r="J215" t="s">
        <v>681</v>
      </c>
      <c r="K215" t="s">
        <v>102</v>
      </c>
      <c r="L215" s="78">
        <v>8.0500000000000002E-2</v>
      </c>
      <c r="M215" s="78">
        <v>7.4300000000000005E-2</v>
      </c>
      <c r="N215" s="77">
        <v>85823.31</v>
      </c>
      <c r="O215" s="77">
        <v>107.02</v>
      </c>
      <c r="P215" s="77">
        <v>91.848106361999996</v>
      </c>
      <c r="Q215" s="78">
        <v>1.4E-3</v>
      </c>
      <c r="R215" s="78">
        <v>2.0000000000000001E-4</v>
      </c>
      <c r="W215" s="94"/>
    </row>
    <row r="216" spans="2:23">
      <c r="B216" t="s">
        <v>3443</v>
      </c>
      <c r="C216" t="s">
        <v>2481</v>
      </c>
      <c r="D216" s="103">
        <v>455056</v>
      </c>
      <c r="E216"/>
      <c r="F216" t="s">
        <v>564</v>
      </c>
      <c r="G216" s="86">
        <v>42718</v>
      </c>
      <c r="H216" t="s">
        <v>149</v>
      </c>
      <c r="I216" s="77">
        <v>6.31</v>
      </c>
      <c r="J216" t="s">
        <v>681</v>
      </c>
      <c r="K216" t="s">
        <v>102</v>
      </c>
      <c r="L216" s="78">
        <v>8.0500000000000002E-2</v>
      </c>
      <c r="M216" s="78">
        <v>7.4300000000000005E-2</v>
      </c>
      <c r="N216" s="77">
        <v>59962.59</v>
      </c>
      <c r="O216" s="77">
        <v>107.02</v>
      </c>
      <c r="P216" s="77">
        <v>64.171963817999995</v>
      </c>
      <c r="Q216" s="78">
        <v>1E-3</v>
      </c>
      <c r="R216" s="78">
        <v>1E-4</v>
      </c>
      <c r="W216" s="94"/>
    </row>
    <row r="217" spans="2:23">
      <c r="B217" t="s">
        <v>3443</v>
      </c>
      <c r="C217" t="s">
        <v>2481</v>
      </c>
      <c r="D217" s="103">
        <v>472012</v>
      </c>
      <c r="E217"/>
      <c r="F217" t="s">
        <v>564</v>
      </c>
      <c r="G217" s="86">
        <v>42900</v>
      </c>
      <c r="H217" t="s">
        <v>149</v>
      </c>
      <c r="I217" s="77">
        <v>6.31</v>
      </c>
      <c r="J217" t="s">
        <v>681</v>
      </c>
      <c r="K217" t="s">
        <v>102</v>
      </c>
      <c r="L217" s="78">
        <v>8.0500000000000002E-2</v>
      </c>
      <c r="M217" s="78">
        <v>7.4300000000000005E-2</v>
      </c>
      <c r="N217" s="77">
        <v>71027.97</v>
      </c>
      <c r="O217" s="77">
        <v>107.02</v>
      </c>
      <c r="P217" s="77">
        <v>76.014133494000006</v>
      </c>
      <c r="Q217" s="78">
        <v>1.1999999999999999E-3</v>
      </c>
      <c r="R217" s="78">
        <v>2.0000000000000001E-4</v>
      </c>
      <c r="W217" s="94"/>
    </row>
    <row r="218" spans="2:23">
      <c r="B218" t="s">
        <v>3443</v>
      </c>
      <c r="C218" t="s">
        <v>2481</v>
      </c>
      <c r="D218" s="103">
        <v>490961</v>
      </c>
      <c r="E218"/>
      <c r="F218" t="s">
        <v>564</v>
      </c>
      <c r="G218" s="86">
        <v>43075</v>
      </c>
      <c r="H218" t="s">
        <v>149</v>
      </c>
      <c r="I218" s="77">
        <v>6.31</v>
      </c>
      <c r="J218" t="s">
        <v>681</v>
      </c>
      <c r="K218" t="s">
        <v>102</v>
      </c>
      <c r="L218" s="78">
        <v>8.0500000000000002E-2</v>
      </c>
      <c r="M218" s="78">
        <v>7.4300000000000005E-2</v>
      </c>
      <c r="N218" s="77">
        <v>44073.26</v>
      </c>
      <c r="O218" s="77">
        <v>107.02</v>
      </c>
      <c r="P218" s="77">
        <v>47.167202852000003</v>
      </c>
      <c r="Q218" s="78">
        <v>6.9999999999999999E-4</v>
      </c>
      <c r="R218" s="78">
        <v>1E-4</v>
      </c>
      <c r="W218" s="94"/>
    </row>
    <row r="219" spans="2:23">
      <c r="B219" t="s">
        <v>3443</v>
      </c>
      <c r="C219" t="s">
        <v>2481</v>
      </c>
      <c r="D219" s="103">
        <v>520889</v>
      </c>
      <c r="E219"/>
      <c r="F219" t="s">
        <v>564</v>
      </c>
      <c r="G219" s="86">
        <v>43292</v>
      </c>
      <c r="H219" t="s">
        <v>149</v>
      </c>
      <c r="I219" s="77">
        <v>6.31</v>
      </c>
      <c r="J219" t="s">
        <v>681</v>
      </c>
      <c r="K219" t="s">
        <v>102</v>
      </c>
      <c r="L219" s="78">
        <v>8.0500000000000002E-2</v>
      </c>
      <c r="M219" s="78">
        <v>7.4300000000000005E-2</v>
      </c>
      <c r="N219" s="77">
        <v>120177.75</v>
      </c>
      <c r="O219" s="77">
        <v>107.02</v>
      </c>
      <c r="P219" s="77">
        <v>128.61422805000001</v>
      </c>
      <c r="Q219" s="78">
        <v>2E-3</v>
      </c>
      <c r="R219" s="78">
        <v>2.9999999999999997E-4</v>
      </c>
      <c r="W219" s="94"/>
    </row>
    <row r="220" spans="2:23">
      <c r="B220" t="s">
        <v>3442</v>
      </c>
      <c r="C220" t="s">
        <v>2476</v>
      </c>
      <c r="D220" s="103">
        <v>414968</v>
      </c>
      <c r="E220"/>
      <c r="F220" t="s">
        <v>564</v>
      </c>
      <c r="G220" s="86">
        <v>42432</v>
      </c>
      <c r="H220" t="s">
        <v>149</v>
      </c>
      <c r="I220" s="77">
        <v>4.25</v>
      </c>
      <c r="J220" t="s">
        <v>681</v>
      </c>
      <c r="K220" t="s">
        <v>102</v>
      </c>
      <c r="L220" s="78">
        <v>2.5399999999999999E-2</v>
      </c>
      <c r="M220" s="78">
        <v>2.3800000000000002E-2</v>
      </c>
      <c r="N220" s="77">
        <v>103881.75</v>
      </c>
      <c r="O220" s="77">
        <v>115.22</v>
      </c>
      <c r="P220" s="77">
        <v>119.69255235</v>
      </c>
      <c r="Q220" s="78">
        <v>1.8E-3</v>
      </c>
      <c r="R220" s="78">
        <v>2.9999999999999997E-4</v>
      </c>
      <c r="W220" s="94"/>
    </row>
    <row r="221" spans="2:23">
      <c r="B221" t="s">
        <v>3394</v>
      </c>
      <c r="C221" t="s">
        <v>2481</v>
      </c>
      <c r="D221" s="103">
        <v>8503</v>
      </c>
      <c r="E221"/>
      <c r="F221" t="s">
        <v>557</v>
      </c>
      <c r="G221" s="86">
        <v>44376</v>
      </c>
      <c r="H221" t="s">
        <v>206</v>
      </c>
      <c r="I221" s="77">
        <v>4.4800000000000004</v>
      </c>
      <c r="J221" t="s">
        <v>127</v>
      </c>
      <c r="K221" t="s">
        <v>102</v>
      </c>
      <c r="L221" s="78">
        <v>7.3999999999999996E-2</v>
      </c>
      <c r="M221" s="78">
        <v>7.8299999999999995E-2</v>
      </c>
      <c r="N221" s="77">
        <v>1515916.23</v>
      </c>
      <c r="O221" s="77">
        <v>100.87</v>
      </c>
      <c r="P221" s="77">
        <v>1529.1047012009999</v>
      </c>
      <c r="Q221" s="78">
        <v>2.35E-2</v>
      </c>
      <c r="R221" s="78">
        <v>3.2000000000000002E-3</v>
      </c>
      <c r="W221" s="94"/>
    </row>
    <row r="222" spans="2:23">
      <c r="B222" t="s">
        <v>3394</v>
      </c>
      <c r="C222" t="s">
        <v>2481</v>
      </c>
      <c r="D222" s="103">
        <v>8610</v>
      </c>
      <c r="E222"/>
      <c r="F222" t="s">
        <v>557</v>
      </c>
      <c r="G222" s="86">
        <v>44431</v>
      </c>
      <c r="H222" t="s">
        <v>206</v>
      </c>
      <c r="I222" s="77">
        <v>4.4800000000000004</v>
      </c>
      <c r="J222" t="s">
        <v>127</v>
      </c>
      <c r="K222" t="s">
        <v>102</v>
      </c>
      <c r="L222" s="78">
        <v>7.3999999999999996E-2</v>
      </c>
      <c r="M222" s="78">
        <v>7.8100000000000003E-2</v>
      </c>
      <c r="N222" s="77">
        <v>261658.27</v>
      </c>
      <c r="O222" s="77">
        <v>100.93</v>
      </c>
      <c r="P222" s="77">
        <v>264.091691911</v>
      </c>
      <c r="Q222" s="78">
        <v>4.1000000000000003E-3</v>
      </c>
      <c r="R222" s="78">
        <v>5.9999999999999995E-4</v>
      </c>
      <c r="W222" s="94"/>
    </row>
    <row r="223" spans="2:23">
      <c r="B223" t="s">
        <v>3394</v>
      </c>
      <c r="C223" t="s">
        <v>2481</v>
      </c>
      <c r="D223" s="103">
        <v>9284</v>
      </c>
      <c r="E223"/>
      <c r="F223" t="s">
        <v>557</v>
      </c>
      <c r="G223" s="86">
        <v>44859</v>
      </c>
      <c r="H223" t="s">
        <v>206</v>
      </c>
      <c r="I223" s="77">
        <v>4.5</v>
      </c>
      <c r="J223" t="s">
        <v>127</v>
      </c>
      <c r="K223" t="s">
        <v>102</v>
      </c>
      <c r="L223" s="78">
        <v>7.3999999999999996E-2</v>
      </c>
      <c r="M223" s="78">
        <v>7.1999999999999995E-2</v>
      </c>
      <c r="N223" s="77">
        <v>796388.44</v>
      </c>
      <c r="O223" s="77">
        <v>103.55</v>
      </c>
      <c r="P223" s="77">
        <v>824.66022962</v>
      </c>
      <c r="Q223" s="78">
        <v>1.26E-2</v>
      </c>
      <c r="R223" s="78">
        <v>1.6999999999999999E-3</v>
      </c>
      <c r="W223" s="94"/>
    </row>
    <row r="224" spans="2:23">
      <c r="B224" t="s">
        <v>3444</v>
      </c>
      <c r="C224" t="s">
        <v>2481</v>
      </c>
      <c r="D224" s="103">
        <v>429027</v>
      </c>
      <c r="E224"/>
      <c r="F224" t="s">
        <v>557</v>
      </c>
      <c r="G224" s="86">
        <v>42516</v>
      </c>
      <c r="H224" t="s">
        <v>206</v>
      </c>
      <c r="I224" s="77">
        <v>3.45</v>
      </c>
      <c r="J224" t="s">
        <v>339</v>
      </c>
      <c r="K224" t="s">
        <v>102</v>
      </c>
      <c r="L224" s="78">
        <v>2.3300000000000001E-2</v>
      </c>
      <c r="M224" s="78">
        <v>3.4700000000000002E-2</v>
      </c>
      <c r="N224" s="77">
        <v>128697.56</v>
      </c>
      <c r="O224" s="77">
        <v>109.71</v>
      </c>
      <c r="P224" s="77">
        <v>141.194093076</v>
      </c>
      <c r="Q224" s="78">
        <v>2.2000000000000001E-3</v>
      </c>
      <c r="R224" s="78">
        <v>2.9999999999999997E-4</v>
      </c>
      <c r="W224" s="94"/>
    </row>
    <row r="225" spans="2:23">
      <c r="B225" t="s">
        <v>3431</v>
      </c>
      <c r="C225" t="s">
        <v>2476</v>
      </c>
      <c r="D225" s="103">
        <v>482153</v>
      </c>
      <c r="E225"/>
      <c r="F225" t="s">
        <v>917</v>
      </c>
      <c r="G225" s="86">
        <v>42978</v>
      </c>
      <c r="H225" t="s">
        <v>1018</v>
      </c>
      <c r="I225" s="77">
        <v>0.81</v>
      </c>
      <c r="J225" t="s">
        <v>127</v>
      </c>
      <c r="K225" t="s">
        <v>102</v>
      </c>
      <c r="L225" s="78">
        <v>2.76E-2</v>
      </c>
      <c r="M225" s="78">
        <v>6.3E-2</v>
      </c>
      <c r="N225" s="77">
        <v>48900.73</v>
      </c>
      <c r="O225" s="77">
        <v>97.49</v>
      </c>
      <c r="P225" s="77">
        <v>47.673321676999997</v>
      </c>
      <c r="Q225" s="78">
        <v>6.9999999999999999E-4</v>
      </c>
      <c r="R225" s="78">
        <v>1E-4</v>
      </c>
      <c r="W225" s="94"/>
    </row>
    <row r="226" spans="2:23">
      <c r="B226" t="s">
        <v>3396</v>
      </c>
      <c r="C226" t="s">
        <v>2481</v>
      </c>
      <c r="D226" s="103">
        <v>9120</v>
      </c>
      <c r="E226"/>
      <c r="F226" t="s">
        <v>564</v>
      </c>
      <c r="G226" s="86">
        <v>44728</v>
      </c>
      <c r="H226" t="s">
        <v>149</v>
      </c>
      <c r="I226" s="77">
        <v>9.68</v>
      </c>
      <c r="J226" t="s">
        <v>681</v>
      </c>
      <c r="K226" t="s">
        <v>102</v>
      </c>
      <c r="L226" s="78">
        <v>2.63E-2</v>
      </c>
      <c r="M226" s="78">
        <v>3.2000000000000001E-2</v>
      </c>
      <c r="N226" s="77">
        <v>34010.720000000001</v>
      </c>
      <c r="O226" s="77">
        <v>100.03</v>
      </c>
      <c r="P226" s="77">
        <v>34.020923216</v>
      </c>
      <c r="Q226" s="78">
        <v>5.0000000000000001E-4</v>
      </c>
      <c r="R226" s="78">
        <v>1E-4</v>
      </c>
      <c r="W226" s="94"/>
    </row>
    <row r="227" spans="2:23">
      <c r="B227" t="s">
        <v>3396</v>
      </c>
      <c r="C227" t="s">
        <v>2481</v>
      </c>
      <c r="D227" s="103">
        <v>93941</v>
      </c>
      <c r="E227"/>
      <c r="F227" t="s">
        <v>564</v>
      </c>
      <c r="G227" s="86">
        <v>44923</v>
      </c>
      <c r="H227" t="s">
        <v>149</v>
      </c>
      <c r="I227" s="77">
        <v>9.41</v>
      </c>
      <c r="J227" t="s">
        <v>681</v>
      </c>
      <c r="K227" t="s">
        <v>102</v>
      </c>
      <c r="L227" s="78">
        <v>3.0800000000000001E-2</v>
      </c>
      <c r="M227" s="78">
        <v>3.6600000000000001E-2</v>
      </c>
      <c r="N227" s="77">
        <v>11068.58</v>
      </c>
      <c r="O227" s="77">
        <v>98.08</v>
      </c>
      <c r="P227" s="77">
        <v>10.856063263999999</v>
      </c>
      <c r="Q227" s="78">
        <v>2.0000000000000001E-4</v>
      </c>
      <c r="R227" s="78">
        <v>0</v>
      </c>
      <c r="W227" s="94"/>
    </row>
    <row r="228" spans="2:23">
      <c r="B228" t="s">
        <v>3446</v>
      </c>
      <c r="C228" t="s">
        <v>2476</v>
      </c>
      <c r="D228" s="103">
        <v>7355</v>
      </c>
      <c r="E228"/>
      <c r="F228" t="s">
        <v>917</v>
      </c>
      <c r="G228" s="86">
        <v>43842</v>
      </c>
      <c r="H228" t="s">
        <v>1018</v>
      </c>
      <c r="I228" s="77">
        <v>0.16</v>
      </c>
      <c r="J228" t="s">
        <v>127</v>
      </c>
      <c r="K228" t="s">
        <v>102</v>
      </c>
      <c r="L228" s="78">
        <v>2.0799999999999999E-2</v>
      </c>
      <c r="M228" s="78">
        <v>6.4699999999999994E-2</v>
      </c>
      <c r="N228" s="77">
        <v>28968.62</v>
      </c>
      <c r="O228" s="77">
        <v>99.76</v>
      </c>
      <c r="P228" s="77">
        <v>28.899095312</v>
      </c>
      <c r="Q228" s="78">
        <v>4.0000000000000002E-4</v>
      </c>
      <c r="R228" s="78">
        <v>1E-4</v>
      </c>
      <c r="W228" s="94"/>
    </row>
    <row r="229" spans="2:23">
      <c r="B229" t="s">
        <v>3433</v>
      </c>
      <c r="C229" t="s">
        <v>2481</v>
      </c>
      <c r="D229" s="103">
        <v>539177</v>
      </c>
      <c r="E229"/>
      <c r="F229" t="s">
        <v>564</v>
      </c>
      <c r="G229" s="86">
        <v>45015</v>
      </c>
      <c r="H229" t="s">
        <v>149</v>
      </c>
      <c r="I229" s="77">
        <v>5.22</v>
      </c>
      <c r="J229" t="s">
        <v>339</v>
      </c>
      <c r="K229" t="s">
        <v>102</v>
      </c>
      <c r="L229" s="78">
        <v>4.5499999999999999E-2</v>
      </c>
      <c r="M229" s="78">
        <v>3.8699999999999998E-2</v>
      </c>
      <c r="N229" s="77">
        <v>261452.32</v>
      </c>
      <c r="O229" s="77">
        <v>106.04</v>
      </c>
      <c r="P229" s="77">
        <v>277.24404012799999</v>
      </c>
      <c r="Q229" s="78">
        <v>4.3E-3</v>
      </c>
      <c r="R229" s="78">
        <v>5.9999999999999995E-4</v>
      </c>
      <c r="W229" s="94"/>
    </row>
    <row r="230" spans="2:23">
      <c r="B230" t="s">
        <v>3396</v>
      </c>
      <c r="C230" t="s">
        <v>2481</v>
      </c>
      <c r="D230" s="103">
        <v>8047</v>
      </c>
      <c r="E230"/>
      <c r="F230" t="s">
        <v>564</v>
      </c>
      <c r="G230" s="86">
        <v>44143</v>
      </c>
      <c r="H230" t="s">
        <v>149</v>
      </c>
      <c r="I230" s="77">
        <v>6.83</v>
      </c>
      <c r="J230" t="s">
        <v>681</v>
      </c>
      <c r="K230" t="s">
        <v>102</v>
      </c>
      <c r="L230" s="78">
        <v>2.52E-2</v>
      </c>
      <c r="M230" s="78">
        <v>3.2899999999999999E-2</v>
      </c>
      <c r="N230" s="77">
        <v>77457</v>
      </c>
      <c r="O230" s="77">
        <v>105.98</v>
      </c>
      <c r="P230" s="77">
        <v>82.088928600000003</v>
      </c>
      <c r="Q230" s="78">
        <v>1.2999999999999999E-3</v>
      </c>
      <c r="R230" s="78">
        <v>2.0000000000000001E-4</v>
      </c>
      <c r="W230" s="94"/>
    </row>
    <row r="231" spans="2:23">
      <c r="B231" t="s">
        <v>3396</v>
      </c>
      <c r="C231" t="s">
        <v>2481</v>
      </c>
      <c r="D231" s="103">
        <v>7265</v>
      </c>
      <c r="E231"/>
      <c r="F231" t="s">
        <v>564</v>
      </c>
      <c r="G231" s="86">
        <v>43779</v>
      </c>
      <c r="H231" t="s">
        <v>149</v>
      </c>
      <c r="I231" s="77">
        <v>7.13</v>
      </c>
      <c r="J231" t="s">
        <v>681</v>
      </c>
      <c r="K231" t="s">
        <v>102</v>
      </c>
      <c r="L231" s="78">
        <v>2.53E-2</v>
      </c>
      <c r="M231" s="78">
        <v>3.6299999999999999E-2</v>
      </c>
      <c r="N231" s="77">
        <v>24629.84</v>
      </c>
      <c r="O231" s="77">
        <v>102.55</v>
      </c>
      <c r="P231" s="77">
        <v>25.257900920000001</v>
      </c>
      <c r="Q231" s="78">
        <v>4.0000000000000002E-4</v>
      </c>
      <c r="R231" s="78">
        <v>1E-4</v>
      </c>
      <c r="W231" s="94"/>
    </row>
    <row r="232" spans="2:23">
      <c r="B232" t="s">
        <v>3396</v>
      </c>
      <c r="C232" t="s">
        <v>2481</v>
      </c>
      <c r="D232" s="103">
        <v>7342</v>
      </c>
      <c r="E232"/>
      <c r="F232" t="s">
        <v>564</v>
      </c>
      <c r="G232" s="86">
        <v>43835</v>
      </c>
      <c r="H232" t="s">
        <v>149</v>
      </c>
      <c r="I232" s="77">
        <v>7.13</v>
      </c>
      <c r="J232" t="s">
        <v>681</v>
      </c>
      <c r="K232" t="s">
        <v>102</v>
      </c>
      <c r="L232" s="78">
        <v>2.52E-2</v>
      </c>
      <c r="M232" s="78">
        <v>3.6700000000000003E-2</v>
      </c>
      <c r="N232" s="77">
        <v>13715.36</v>
      </c>
      <c r="O232" s="77">
        <v>102.27</v>
      </c>
      <c r="P232" s="77">
        <v>14.026698672</v>
      </c>
      <c r="Q232" s="78">
        <v>2.0000000000000001E-4</v>
      </c>
      <c r="R232" s="78">
        <v>0</v>
      </c>
      <c r="W232" s="94"/>
    </row>
    <row r="233" spans="2:23">
      <c r="B233" t="s">
        <v>3396</v>
      </c>
      <c r="C233" t="s">
        <v>2481</v>
      </c>
      <c r="D233" s="103">
        <v>501113</v>
      </c>
      <c r="E233"/>
      <c r="F233" t="s">
        <v>564</v>
      </c>
      <c r="G233" s="86">
        <v>43138</v>
      </c>
      <c r="H233" t="s">
        <v>149</v>
      </c>
      <c r="I233" s="77">
        <v>7.11</v>
      </c>
      <c r="J233" t="s">
        <v>681</v>
      </c>
      <c r="K233" t="s">
        <v>102</v>
      </c>
      <c r="L233" s="78">
        <v>2.6200000000000001E-2</v>
      </c>
      <c r="M233" s="78">
        <v>3.6700000000000003E-2</v>
      </c>
      <c r="N233" s="77">
        <v>50796.18</v>
      </c>
      <c r="O233" s="77">
        <v>104.47</v>
      </c>
      <c r="P233" s="77">
        <v>53.066769246</v>
      </c>
      <c r="Q233" s="78">
        <v>8.0000000000000004E-4</v>
      </c>
      <c r="R233" s="78">
        <v>1E-4</v>
      </c>
      <c r="W233" s="94"/>
    </row>
    <row r="234" spans="2:23">
      <c r="B234" t="s">
        <v>3396</v>
      </c>
      <c r="C234" t="s">
        <v>2481</v>
      </c>
      <c r="D234" s="103">
        <v>514296</v>
      </c>
      <c r="E234"/>
      <c r="F234" t="s">
        <v>564</v>
      </c>
      <c r="G234" s="86">
        <v>43227</v>
      </c>
      <c r="H234" t="s">
        <v>149</v>
      </c>
      <c r="I234" s="77">
        <v>7.17</v>
      </c>
      <c r="J234" t="s">
        <v>681</v>
      </c>
      <c r="K234" t="s">
        <v>102</v>
      </c>
      <c r="L234" s="78">
        <v>2.7799999999999998E-2</v>
      </c>
      <c r="M234" s="78">
        <v>3.2500000000000001E-2</v>
      </c>
      <c r="N234" s="77">
        <v>8101.27</v>
      </c>
      <c r="O234" s="77">
        <v>108.81</v>
      </c>
      <c r="P234" s="77">
        <v>8.8149918869999997</v>
      </c>
      <c r="Q234" s="78">
        <v>1E-4</v>
      </c>
      <c r="R234" s="78">
        <v>0</v>
      </c>
      <c r="W234" s="94"/>
    </row>
    <row r="235" spans="2:23">
      <c r="B235" t="s">
        <v>3396</v>
      </c>
      <c r="C235" t="s">
        <v>2481</v>
      </c>
      <c r="D235" s="103">
        <v>520294</v>
      </c>
      <c r="E235"/>
      <c r="F235" t="s">
        <v>564</v>
      </c>
      <c r="G235" s="86">
        <v>43279</v>
      </c>
      <c r="H235" t="s">
        <v>149</v>
      </c>
      <c r="I235" s="77">
        <v>7.18</v>
      </c>
      <c r="J235" t="s">
        <v>681</v>
      </c>
      <c r="K235" t="s">
        <v>102</v>
      </c>
      <c r="L235" s="78">
        <v>2.7799999999999998E-2</v>
      </c>
      <c r="M235" s="78">
        <v>3.1600000000000003E-2</v>
      </c>
      <c r="N235" s="77">
        <v>9474.68</v>
      </c>
      <c r="O235" s="77">
        <v>108.57</v>
      </c>
      <c r="P235" s="77">
        <v>10.286660076</v>
      </c>
      <c r="Q235" s="78">
        <v>2.0000000000000001E-4</v>
      </c>
      <c r="R235" s="78">
        <v>0</v>
      </c>
      <c r="W235" s="94"/>
    </row>
    <row r="236" spans="2:23">
      <c r="B236" t="s">
        <v>3396</v>
      </c>
      <c r="C236" t="s">
        <v>2481</v>
      </c>
      <c r="D236" s="103">
        <v>6471</v>
      </c>
      <c r="E236"/>
      <c r="F236" t="s">
        <v>564</v>
      </c>
      <c r="G236" s="86">
        <v>43321</v>
      </c>
      <c r="H236" t="s">
        <v>149</v>
      </c>
      <c r="I236" s="77">
        <v>7.18</v>
      </c>
      <c r="J236" t="s">
        <v>681</v>
      </c>
      <c r="K236" t="s">
        <v>102</v>
      </c>
      <c r="L236" s="78">
        <v>2.8500000000000001E-2</v>
      </c>
      <c r="M236" s="78">
        <v>3.1199999999999999E-2</v>
      </c>
      <c r="N236" s="77">
        <v>53075.81</v>
      </c>
      <c r="O236" s="77">
        <v>109.3</v>
      </c>
      <c r="P236" s="77">
        <v>58.011860329999998</v>
      </c>
      <c r="Q236" s="78">
        <v>8.9999999999999998E-4</v>
      </c>
      <c r="R236" s="78">
        <v>1E-4</v>
      </c>
      <c r="W236" s="94"/>
    </row>
    <row r="237" spans="2:23">
      <c r="B237" t="s">
        <v>3396</v>
      </c>
      <c r="C237" t="s">
        <v>2481</v>
      </c>
      <c r="D237" s="103">
        <v>529736</v>
      </c>
      <c r="E237"/>
      <c r="F237" t="s">
        <v>564</v>
      </c>
      <c r="G237" s="86">
        <v>43417</v>
      </c>
      <c r="H237" t="s">
        <v>149</v>
      </c>
      <c r="I237" s="77">
        <v>7.13</v>
      </c>
      <c r="J237" t="s">
        <v>681</v>
      </c>
      <c r="K237" t="s">
        <v>102</v>
      </c>
      <c r="L237" s="78">
        <v>3.0800000000000001E-2</v>
      </c>
      <c r="M237" s="78">
        <v>3.2199999999999999E-2</v>
      </c>
      <c r="N237" s="77">
        <v>60429.22</v>
      </c>
      <c r="O237" s="77">
        <v>110.12</v>
      </c>
      <c r="P237" s="77">
        <v>66.544657064000006</v>
      </c>
      <c r="Q237" s="78">
        <v>1E-3</v>
      </c>
      <c r="R237" s="78">
        <v>1E-4</v>
      </c>
      <c r="W237" s="94"/>
    </row>
    <row r="238" spans="2:23">
      <c r="B238" t="s">
        <v>3396</v>
      </c>
      <c r="C238" t="s">
        <v>2481</v>
      </c>
      <c r="D238" s="103">
        <v>6720</v>
      </c>
      <c r="E238"/>
      <c r="F238" t="s">
        <v>564</v>
      </c>
      <c r="G238" s="86">
        <v>43485</v>
      </c>
      <c r="H238" t="s">
        <v>149</v>
      </c>
      <c r="I238" s="77">
        <v>7.16</v>
      </c>
      <c r="J238" t="s">
        <v>681</v>
      </c>
      <c r="K238" t="s">
        <v>102</v>
      </c>
      <c r="L238" s="78">
        <v>3.0200000000000001E-2</v>
      </c>
      <c r="M238" s="78">
        <v>3.0599999999999999E-2</v>
      </c>
      <c r="N238" s="77">
        <v>76364.31</v>
      </c>
      <c r="O238" s="77">
        <v>111.13</v>
      </c>
      <c r="P238" s="77">
        <v>84.863657703000001</v>
      </c>
      <c r="Q238" s="78">
        <v>1.2999999999999999E-3</v>
      </c>
      <c r="R238" s="78">
        <v>2.0000000000000001E-4</v>
      </c>
      <c r="W238" s="94"/>
    </row>
    <row r="239" spans="2:23">
      <c r="B239" t="s">
        <v>3396</v>
      </c>
      <c r="C239" t="s">
        <v>2481</v>
      </c>
      <c r="D239" s="103">
        <v>6818</v>
      </c>
      <c r="E239"/>
      <c r="F239" t="s">
        <v>564</v>
      </c>
      <c r="G239" s="86">
        <v>43541</v>
      </c>
      <c r="H239" t="s">
        <v>149</v>
      </c>
      <c r="I239" s="77">
        <v>7.19</v>
      </c>
      <c r="J239" t="s">
        <v>681</v>
      </c>
      <c r="K239" t="s">
        <v>102</v>
      </c>
      <c r="L239" s="78">
        <v>2.7300000000000001E-2</v>
      </c>
      <c r="M239" s="78">
        <v>3.1600000000000003E-2</v>
      </c>
      <c r="N239" s="77">
        <v>6557.76</v>
      </c>
      <c r="O239" s="77">
        <v>108.13</v>
      </c>
      <c r="P239" s="77">
        <v>7.090905888</v>
      </c>
      <c r="Q239" s="78">
        <v>1E-4</v>
      </c>
      <c r="R239" s="78">
        <v>0</v>
      </c>
      <c r="W239" s="94"/>
    </row>
    <row r="240" spans="2:23">
      <c r="B240" t="s">
        <v>3396</v>
      </c>
      <c r="C240" t="s">
        <v>2481</v>
      </c>
      <c r="D240" s="103">
        <v>6925</v>
      </c>
      <c r="E240"/>
      <c r="F240" t="s">
        <v>564</v>
      </c>
      <c r="G240" s="86">
        <v>43613</v>
      </c>
      <c r="H240" t="s">
        <v>149</v>
      </c>
      <c r="I240" s="77">
        <v>7.2</v>
      </c>
      <c r="J240" t="s">
        <v>681</v>
      </c>
      <c r="K240" t="s">
        <v>102</v>
      </c>
      <c r="L240" s="78">
        <v>2.52E-2</v>
      </c>
      <c r="M240" s="78">
        <v>3.27E-2</v>
      </c>
      <c r="N240" s="77">
        <v>20155.18</v>
      </c>
      <c r="O240" s="77">
        <v>104.93</v>
      </c>
      <c r="P240" s="77">
        <v>21.148830373999999</v>
      </c>
      <c r="Q240" s="78">
        <v>2.9999999999999997E-4</v>
      </c>
      <c r="R240" s="78">
        <v>0</v>
      </c>
      <c r="W240" s="94"/>
    </row>
    <row r="241" spans="2:23">
      <c r="B241" t="s">
        <v>3396</v>
      </c>
      <c r="C241" t="s">
        <v>2481</v>
      </c>
      <c r="D241" s="103">
        <v>70481</v>
      </c>
      <c r="E241"/>
      <c r="F241" t="s">
        <v>564</v>
      </c>
      <c r="G241" s="86">
        <v>43657</v>
      </c>
      <c r="H241" t="s">
        <v>149</v>
      </c>
      <c r="I241" s="77">
        <v>7.12</v>
      </c>
      <c r="J241" t="s">
        <v>681</v>
      </c>
      <c r="K241" t="s">
        <v>102</v>
      </c>
      <c r="L241" s="78">
        <v>2.52E-2</v>
      </c>
      <c r="M241" s="78">
        <v>3.6700000000000003E-2</v>
      </c>
      <c r="N241" s="77">
        <v>19885.2</v>
      </c>
      <c r="O241" s="77">
        <v>101.34</v>
      </c>
      <c r="P241" s="77">
        <v>20.15166168</v>
      </c>
      <c r="Q241" s="78">
        <v>2.9999999999999997E-4</v>
      </c>
      <c r="R241" s="78">
        <v>0</v>
      </c>
      <c r="W241" s="94"/>
    </row>
    <row r="242" spans="2:23">
      <c r="B242" t="s">
        <v>3389</v>
      </c>
      <c r="C242" t="s">
        <v>2476</v>
      </c>
      <c r="D242" s="103">
        <v>75611</v>
      </c>
      <c r="E242"/>
      <c r="F242" t="s">
        <v>626</v>
      </c>
      <c r="G242" s="86">
        <v>43920</v>
      </c>
      <c r="H242" t="s">
        <v>149</v>
      </c>
      <c r="I242" s="77">
        <v>4.18</v>
      </c>
      <c r="J242" t="s">
        <v>132</v>
      </c>
      <c r="K242" t="s">
        <v>102</v>
      </c>
      <c r="L242" s="78">
        <v>4.8899999999999999E-2</v>
      </c>
      <c r="M242" s="78">
        <v>5.8700000000000002E-2</v>
      </c>
      <c r="N242" s="77">
        <v>269318.43</v>
      </c>
      <c r="O242" s="77">
        <v>97.45</v>
      </c>
      <c r="P242" s="77">
        <v>262.45081003500002</v>
      </c>
      <c r="Q242" s="78">
        <v>4.0000000000000001E-3</v>
      </c>
      <c r="R242" s="78">
        <v>5.9999999999999995E-4</v>
      </c>
      <c r="W242" s="94"/>
    </row>
    <row r="243" spans="2:23">
      <c r="B243" t="s">
        <v>3389</v>
      </c>
      <c r="C243" t="s">
        <v>2476</v>
      </c>
      <c r="D243" s="103">
        <v>8991</v>
      </c>
      <c r="E243"/>
      <c r="F243" t="s">
        <v>626</v>
      </c>
      <c r="G243" s="86">
        <v>44636</v>
      </c>
      <c r="H243" t="s">
        <v>149</v>
      </c>
      <c r="I243" s="77">
        <v>4.49</v>
      </c>
      <c r="J243" t="s">
        <v>132</v>
      </c>
      <c r="K243" t="s">
        <v>102</v>
      </c>
      <c r="L243" s="78">
        <v>4.2799999999999998E-2</v>
      </c>
      <c r="M243" s="78">
        <v>7.5800000000000006E-2</v>
      </c>
      <c r="N243" s="77">
        <v>245276.14</v>
      </c>
      <c r="O243" s="77">
        <v>87.77</v>
      </c>
      <c r="P243" s="77">
        <v>215.27886807799999</v>
      </c>
      <c r="Q243" s="78">
        <v>3.3E-3</v>
      </c>
      <c r="R243" s="78">
        <v>5.0000000000000001E-4</v>
      </c>
      <c r="W243" s="94"/>
    </row>
    <row r="244" spans="2:23">
      <c r="B244" t="s">
        <v>3389</v>
      </c>
      <c r="C244" t="s">
        <v>2476</v>
      </c>
      <c r="D244" s="103">
        <v>9112</v>
      </c>
      <c r="E244"/>
      <c r="F244" t="s">
        <v>626</v>
      </c>
      <c r="G244" s="86">
        <v>44722</v>
      </c>
      <c r="H244" t="s">
        <v>149</v>
      </c>
      <c r="I244" s="77">
        <v>4.4400000000000004</v>
      </c>
      <c r="J244" t="s">
        <v>132</v>
      </c>
      <c r="K244" t="s">
        <v>102</v>
      </c>
      <c r="L244" s="78">
        <v>5.28E-2</v>
      </c>
      <c r="M244" s="78">
        <v>7.0999999999999994E-2</v>
      </c>
      <c r="N244" s="77">
        <v>392724.78</v>
      </c>
      <c r="O244" s="77">
        <v>93.99</v>
      </c>
      <c r="P244" s="77">
        <v>369.122020722</v>
      </c>
      <c r="Q244" s="78">
        <v>5.7000000000000002E-3</v>
      </c>
      <c r="R244" s="78">
        <v>8.0000000000000004E-4</v>
      </c>
      <c r="W244" s="94"/>
    </row>
    <row r="245" spans="2:23">
      <c r="B245" t="s">
        <v>3389</v>
      </c>
      <c r="C245" t="s">
        <v>2476</v>
      </c>
      <c r="D245" s="103">
        <v>9247</v>
      </c>
      <c r="E245"/>
      <c r="F245" t="s">
        <v>626</v>
      </c>
      <c r="G245" s="86">
        <v>44816</v>
      </c>
      <c r="H245" t="s">
        <v>149</v>
      </c>
      <c r="I245" s="77">
        <v>4.37</v>
      </c>
      <c r="J245" t="s">
        <v>132</v>
      </c>
      <c r="K245" t="s">
        <v>102</v>
      </c>
      <c r="L245" s="78">
        <v>5.6000000000000001E-2</v>
      </c>
      <c r="M245" s="78">
        <v>8.2199999999999995E-2</v>
      </c>
      <c r="N245" s="77">
        <v>485645.01</v>
      </c>
      <c r="O245" s="77">
        <v>91.23</v>
      </c>
      <c r="P245" s="77">
        <v>443.05394262300001</v>
      </c>
      <c r="Q245" s="78">
        <v>6.7999999999999996E-3</v>
      </c>
      <c r="R245" s="78">
        <v>8.9999999999999998E-4</v>
      </c>
      <c r="W245" s="94"/>
    </row>
    <row r="246" spans="2:23">
      <c r="B246" t="s">
        <v>3389</v>
      </c>
      <c r="C246" t="s">
        <v>2476</v>
      </c>
      <c r="D246" s="103">
        <v>9486</v>
      </c>
      <c r="E246"/>
      <c r="F246" t="s">
        <v>626</v>
      </c>
      <c r="G246" s="86">
        <v>44976</v>
      </c>
      <c r="H246" t="s">
        <v>149</v>
      </c>
      <c r="I246" s="77">
        <v>4.3899999999999997</v>
      </c>
      <c r="J246" t="s">
        <v>132</v>
      </c>
      <c r="K246" t="s">
        <v>102</v>
      </c>
      <c r="L246" s="78">
        <v>6.2E-2</v>
      </c>
      <c r="M246" s="78">
        <v>6.7599999999999993E-2</v>
      </c>
      <c r="N246" s="77">
        <v>475059.39</v>
      </c>
      <c r="O246" s="77">
        <v>99.54</v>
      </c>
      <c r="P246" s="77">
        <v>472.87411680600002</v>
      </c>
      <c r="Q246" s="78">
        <v>7.3000000000000001E-3</v>
      </c>
      <c r="R246" s="78">
        <v>1E-3</v>
      </c>
      <c r="W246" s="94"/>
    </row>
    <row r="247" spans="2:23">
      <c r="B247" t="s">
        <v>3389</v>
      </c>
      <c r="C247" t="s">
        <v>2476</v>
      </c>
      <c r="D247" s="103">
        <v>9567</v>
      </c>
      <c r="E247"/>
      <c r="F247" t="s">
        <v>626</v>
      </c>
      <c r="G247" s="86">
        <v>45056</v>
      </c>
      <c r="H247" t="s">
        <v>149</v>
      </c>
      <c r="I247" s="77">
        <v>4.38</v>
      </c>
      <c r="J247" t="s">
        <v>132</v>
      </c>
      <c r="K247" t="s">
        <v>102</v>
      </c>
      <c r="L247" s="78">
        <v>6.3399999999999998E-2</v>
      </c>
      <c r="M247" s="78">
        <v>6.7799999999999999E-2</v>
      </c>
      <c r="N247" s="77">
        <v>515693.75</v>
      </c>
      <c r="O247" s="77">
        <v>100.08</v>
      </c>
      <c r="P247" s="77">
        <v>516.10630500000002</v>
      </c>
      <c r="Q247" s="78">
        <v>7.9000000000000008E-3</v>
      </c>
      <c r="R247" s="78">
        <v>1.1000000000000001E-3</v>
      </c>
      <c r="W247" s="94"/>
    </row>
    <row r="248" spans="2:23">
      <c r="B248" t="s">
        <v>3389</v>
      </c>
      <c r="C248" t="s">
        <v>2476</v>
      </c>
      <c r="D248" s="103">
        <v>7894</v>
      </c>
      <c r="E248"/>
      <c r="F248" t="s">
        <v>626</v>
      </c>
      <c r="G248" s="86">
        <v>44068</v>
      </c>
      <c r="H248" t="s">
        <v>149</v>
      </c>
      <c r="I248" s="77">
        <v>4.13</v>
      </c>
      <c r="J248" t="s">
        <v>132</v>
      </c>
      <c r="K248" t="s">
        <v>102</v>
      </c>
      <c r="L248" s="78">
        <v>4.5100000000000001E-2</v>
      </c>
      <c r="M248" s="78">
        <v>6.8900000000000003E-2</v>
      </c>
      <c r="N248" s="77">
        <v>333772.51</v>
      </c>
      <c r="O248" s="77">
        <v>92.06</v>
      </c>
      <c r="P248" s="77">
        <v>307.27097270600001</v>
      </c>
      <c r="Q248" s="78">
        <v>4.7000000000000002E-3</v>
      </c>
      <c r="R248" s="78">
        <v>5.9999999999999995E-4</v>
      </c>
      <c r="W248" s="94"/>
    </row>
    <row r="249" spans="2:23">
      <c r="B249" t="s">
        <v>3389</v>
      </c>
      <c r="C249" t="s">
        <v>2476</v>
      </c>
      <c r="D249" s="103">
        <v>80760</v>
      </c>
      <c r="E249"/>
      <c r="F249" t="s">
        <v>626</v>
      </c>
      <c r="G249" s="86">
        <v>44160</v>
      </c>
      <c r="H249" t="s">
        <v>149</v>
      </c>
      <c r="I249" s="77">
        <v>3.99</v>
      </c>
      <c r="J249" t="s">
        <v>132</v>
      </c>
      <c r="K249" t="s">
        <v>102</v>
      </c>
      <c r="L249" s="78">
        <v>4.5499999999999999E-2</v>
      </c>
      <c r="M249" s="78">
        <v>9.2899999999999996E-2</v>
      </c>
      <c r="N249" s="77">
        <v>306554.90999999997</v>
      </c>
      <c r="O249" s="77">
        <v>84.27</v>
      </c>
      <c r="P249" s="77">
        <v>258.33382265699998</v>
      </c>
      <c r="Q249" s="78">
        <v>4.0000000000000001E-3</v>
      </c>
      <c r="R249" s="78">
        <v>5.0000000000000001E-4</v>
      </c>
      <c r="W249" s="94"/>
    </row>
    <row r="250" spans="2:23">
      <c r="B250" t="s">
        <v>3389</v>
      </c>
      <c r="C250" t="s">
        <v>2476</v>
      </c>
      <c r="D250" s="103">
        <v>9311</v>
      </c>
      <c r="E250"/>
      <c r="F250" t="s">
        <v>626</v>
      </c>
      <c r="G250" s="86">
        <v>44880</v>
      </c>
      <c r="H250" t="s">
        <v>149</v>
      </c>
      <c r="I250" s="77">
        <v>3.81</v>
      </c>
      <c r="J250" t="s">
        <v>132</v>
      </c>
      <c r="K250" t="s">
        <v>102</v>
      </c>
      <c r="L250" s="78">
        <v>7.2700000000000001E-2</v>
      </c>
      <c r="M250" s="78">
        <v>9.9000000000000005E-2</v>
      </c>
      <c r="N250" s="77">
        <v>271841.52</v>
      </c>
      <c r="O250" s="77">
        <v>93.02</v>
      </c>
      <c r="P250" s="77">
        <v>252.866981904</v>
      </c>
      <c r="Q250" s="78">
        <v>3.8999999999999998E-3</v>
      </c>
      <c r="R250" s="78">
        <v>5.0000000000000001E-4</v>
      </c>
      <c r="W250" s="94"/>
    </row>
    <row r="251" spans="2:23">
      <c r="B251" t="s">
        <v>3447</v>
      </c>
      <c r="C251" t="s">
        <v>2476</v>
      </c>
      <c r="D251" s="103">
        <v>8811</v>
      </c>
      <c r="E251"/>
      <c r="F251" t="s">
        <v>920</v>
      </c>
      <c r="G251" s="86">
        <v>44550</v>
      </c>
      <c r="H251" t="s">
        <v>1018</v>
      </c>
      <c r="I251" s="77">
        <v>4.88</v>
      </c>
      <c r="J251" t="s">
        <v>330</v>
      </c>
      <c r="K251" t="s">
        <v>102</v>
      </c>
      <c r="L251" s="78">
        <v>7.85E-2</v>
      </c>
      <c r="M251" s="78">
        <v>7.8899999999999998E-2</v>
      </c>
      <c r="N251" s="77">
        <v>412107.86</v>
      </c>
      <c r="O251" s="77">
        <v>102.61</v>
      </c>
      <c r="P251" s="77">
        <v>422.863875146</v>
      </c>
      <c r="Q251" s="78">
        <v>6.4999999999999997E-3</v>
      </c>
      <c r="R251" s="78">
        <v>8.9999999999999998E-4</v>
      </c>
      <c r="W251" s="94"/>
    </row>
    <row r="252" spans="2:23">
      <c r="B252" t="s">
        <v>3448</v>
      </c>
      <c r="C252" t="s">
        <v>2481</v>
      </c>
      <c r="D252" s="103">
        <v>455954</v>
      </c>
      <c r="E252"/>
      <c r="F252" t="s">
        <v>920</v>
      </c>
      <c r="G252" s="86">
        <v>42732</v>
      </c>
      <c r="H252" t="s">
        <v>1018</v>
      </c>
      <c r="I252" s="77">
        <v>2.0099999999999998</v>
      </c>
      <c r="J252" t="s">
        <v>127</v>
      </c>
      <c r="K252" t="s">
        <v>102</v>
      </c>
      <c r="L252" s="78">
        <v>2.1600000000000001E-2</v>
      </c>
      <c r="M252" s="78">
        <v>3.0300000000000001E-2</v>
      </c>
      <c r="N252" s="77">
        <v>81082.98</v>
      </c>
      <c r="O252" s="77">
        <v>110.78</v>
      </c>
      <c r="P252" s="77">
        <v>89.823725244000002</v>
      </c>
      <c r="Q252" s="78">
        <v>1.4E-3</v>
      </c>
      <c r="R252" s="78">
        <v>2.0000000000000001E-4</v>
      </c>
      <c r="W252" s="94"/>
    </row>
    <row r="253" spans="2:23">
      <c r="B253" t="s">
        <v>3398</v>
      </c>
      <c r="C253" t="s">
        <v>2481</v>
      </c>
      <c r="D253" s="103">
        <v>9700</v>
      </c>
      <c r="E253"/>
      <c r="F253" t="s">
        <v>626</v>
      </c>
      <c r="G253" s="86">
        <v>45195</v>
      </c>
      <c r="H253" t="s">
        <v>149</v>
      </c>
      <c r="I253" s="77">
        <v>1.96</v>
      </c>
      <c r="J253" t="s">
        <v>127</v>
      </c>
      <c r="K253" t="s">
        <v>102</v>
      </c>
      <c r="L253" s="78">
        <v>6.7500000000000004E-2</v>
      </c>
      <c r="M253" s="78">
        <v>7.1599999999999997E-2</v>
      </c>
      <c r="N253" s="77">
        <v>37168.1</v>
      </c>
      <c r="O253" s="77">
        <v>99.58</v>
      </c>
      <c r="P253" s="77">
        <v>37.01199398</v>
      </c>
      <c r="Q253" s="78">
        <v>5.9999999999999995E-4</v>
      </c>
      <c r="R253" s="78">
        <v>1E-4</v>
      </c>
      <c r="W253" s="94"/>
    </row>
    <row r="254" spans="2:23">
      <c r="B254" t="s">
        <v>3398</v>
      </c>
      <c r="C254" t="s">
        <v>2481</v>
      </c>
      <c r="D254" s="103">
        <v>9738</v>
      </c>
      <c r="E254"/>
      <c r="F254" t="s">
        <v>626</v>
      </c>
      <c r="G254" s="86">
        <v>45195</v>
      </c>
      <c r="H254" t="s">
        <v>149</v>
      </c>
      <c r="I254" s="77">
        <v>1.96</v>
      </c>
      <c r="J254" t="s">
        <v>127</v>
      </c>
      <c r="K254" t="s">
        <v>102</v>
      </c>
      <c r="L254" s="78">
        <v>6.7500000000000004E-2</v>
      </c>
      <c r="M254" s="78">
        <v>7.1599999999999997E-2</v>
      </c>
      <c r="N254" s="77">
        <v>14217.99</v>
      </c>
      <c r="O254" s="77">
        <v>99.85</v>
      </c>
      <c r="P254" s="77">
        <v>14.196663015</v>
      </c>
      <c r="Q254" s="78">
        <v>2.0000000000000001E-4</v>
      </c>
      <c r="R254" s="78">
        <v>0</v>
      </c>
      <c r="W254" s="94"/>
    </row>
    <row r="255" spans="2:23">
      <c r="B255" t="s">
        <v>3398</v>
      </c>
      <c r="C255" t="s">
        <v>2481</v>
      </c>
      <c r="D255" s="103">
        <v>9739</v>
      </c>
      <c r="E255"/>
      <c r="F255" t="s">
        <v>626</v>
      </c>
      <c r="G255" s="86">
        <v>45169</v>
      </c>
      <c r="H255" t="s">
        <v>149</v>
      </c>
      <c r="I255" s="77">
        <v>2.08</v>
      </c>
      <c r="J255" t="s">
        <v>127</v>
      </c>
      <c r="K255" t="s">
        <v>102</v>
      </c>
      <c r="L255" s="78">
        <v>6.9500000000000006E-2</v>
      </c>
      <c r="M255" s="78">
        <v>7.2499999999999995E-2</v>
      </c>
      <c r="N255" s="77">
        <v>92187.26</v>
      </c>
      <c r="O255" s="77">
        <v>99.79</v>
      </c>
      <c r="P255" s="77">
        <v>91.993666754000003</v>
      </c>
      <c r="Q255" s="78">
        <v>1.4E-3</v>
      </c>
      <c r="R255" s="78">
        <v>2.0000000000000001E-4</v>
      </c>
      <c r="W255" s="94"/>
    </row>
    <row r="256" spans="2:23">
      <c r="B256" t="s">
        <v>3398</v>
      </c>
      <c r="C256" t="s">
        <v>2481</v>
      </c>
      <c r="D256" s="103">
        <v>9791</v>
      </c>
      <c r="E256"/>
      <c r="F256" t="s">
        <v>626</v>
      </c>
      <c r="G256" s="86">
        <v>45195</v>
      </c>
      <c r="H256" t="s">
        <v>149</v>
      </c>
      <c r="I256" s="77">
        <v>2.08</v>
      </c>
      <c r="J256" t="s">
        <v>127</v>
      </c>
      <c r="K256" t="s">
        <v>102</v>
      </c>
      <c r="L256" s="78">
        <v>6.9500000000000006E-2</v>
      </c>
      <c r="M256" s="78">
        <v>7.2400000000000006E-2</v>
      </c>
      <c r="N256" s="77">
        <v>48604.54</v>
      </c>
      <c r="O256" s="77">
        <v>99.8</v>
      </c>
      <c r="P256" s="77">
        <v>48.507330920000001</v>
      </c>
      <c r="Q256" s="78">
        <v>6.9999999999999999E-4</v>
      </c>
      <c r="R256" s="78">
        <v>1E-4</v>
      </c>
      <c r="W256" s="94"/>
    </row>
    <row r="257" spans="2:23">
      <c r="B257" t="s">
        <v>3398</v>
      </c>
      <c r="C257" t="s">
        <v>2481</v>
      </c>
      <c r="D257" s="103">
        <v>9790</v>
      </c>
      <c r="E257"/>
      <c r="F257" t="s">
        <v>626</v>
      </c>
      <c r="G257" s="86">
        <v>45195</v>
      </c>
      <c r="H257" t="s">
        <v>149</v>
      </c>
      <c r="I257" s="77">
        <v>1.96</v>
      </c>
      <c r="J257" t="s">
        <v>127</v>
      </c>
      <c r="K257" t="s">
        <v>102</v>
      </c>
      <c r="L257" s="78">
        <v>6.7500000000000004E-2</v>
      </c>
      <c r="M257" s="78">
        <v>7.1599999999999997E-2</v>
      </c>
      <c r="N257" s="77">
        <v>27341.42</v>
      </c>
      <c r="O257" s="77">
        <v>99.58</v>
      </c>
      <c r="P257" s="77">
        <v>27.226586036</v>
      </c>
      <c r="Q257" s="78">
        <v>4.0000000000000002E-4</v>
      </c>
      <c r="R257" s="78">
        <v>1E-4</v>
      </c>
      <c r="W257" s="94"/>
    </row>
    <row r="258" spans="2:23">
      <c r="B258" t="s">
        <v>3398</v>
      </c>
      <c r="C258" t="s">
        <v>2481</v>
      </c>
      <c r="D258" s="103">
        <v>9199</v>
      </c>
      <c r="E258"/>
      <c r="F258" t="s">
        <v>626</v>
      </c>
      <c r="G258" s="86">
        <v>45195</v>
      </c>
      <c r="H258" t="s">
        <v>149</v>
      </c>
      <c r="I258" s="77">
        <v>1.96</v>
      </c>
      <c r="J258" t="s">
        <v>127</v>
      </c>
      <c r="K258" t="s">
        <v>102</v>
      </c>
      <c r="L258" s="78">
        <v>8.3500000000000005E-2</v>
      </c>
      <c r="M258" s="78">
        <v>7.1599999999999997E-2</v>
      </c>
      <c r="N258" s="77">
        <v>139280.23000000001</v>
      </c>
      <c r="O258" s="77">
        <v>99.58</v>
      </c>
      <c r="P258" s="77">
        <v>138.69525303399999</v>
      </c>
      <c r="Q258" s="78">
        <v>2.0999999999999999E-3</v>
      </c>
      <c r="R258" s="78">
        <v>2.9999999999999997E-4</v>
      </c>
      <c r="W258" s="94"/>
    </row>
    <row r="259" spans="2:23">
      <c r="B259" t="s">
        <v>3398</v>
      </c>
      <c r="C259" t="s">
        <v>2481</v>
      </c>
      <c r="D259" s="103">
        <v>8814</v>
      </c>
      <c r="E259"/>
      <c r="F259" t="s">
        <v>626</v>
      </c>
      <c r="G259" s="86">
        <v>45195</v>
      </c>
      <c r="H259" t="s">
        <v>149</v>
      </c>
      <c r="I259" s="77">
        <v>1.96</v>
      </c>
      <c r="J259" t="s">
        <v>127</v>
      </c>
      <c r="K259" t="s">
        <v>102</v>
      </c>
      <c r="L259" s="78">
        <v>7.5300000000000006E-2</v>
      </c>
      <c r="M259" s="78">
        <v>7.1599999999999997E-2</v>
      </c>
      <c r="N259" s="77">
        <v>66151.95</v>
      </c>
      <c r="O259" s="77">
        <v>99.58</v>
      </c>
      <c r="P259" s="77">
        <v>65.874111810000002</v>
      </c>
      <c r="Q259" s="78">
        <v>1E-3</v>
      </c>
      <c r="R259" s="78">
        <v>1E-4</v>
      </c>
      <c r="W259" s="94"/>
    </row>
    <row r="260" spans="2:23">
      <c r="B260" t="s">
        <v>3398</v>
      </c>
      <c r="C260" t="s">
        <v>2481</v>
      </c>
      <c r="D260" s="103">
        <v>8776</v>
      </c>
      <c r="E260"/>
      <c r="F260" t="s">
        <v>626</v>
      </c>
      <c r="G260" s="86">
        <v>45195</v>
      </c>
      <c r="H260" t="s">
        <v>149</v>
      </c>
      <c r="I260" s="77">
        <v>1.96</v>
      </c>
      <c r="J260" t="s">
        <v>127</v>
      </c>
      <c r="K260" t="s">
        <v>102</v>
      </c>
      <c r="L260" s="78">
        <v>7.1499999999999994E-2</v>
      </c>
      <c r="M260" s="78">
        <v>7.1599999999999997E-2</v>
      </c>
      <c r="N260" s="77">
        <v>243317.15</v>
      </c>
      <c r="O260" s="77">
        <v>99.58</v>
      </c>
      <c r="P260" s="77">
        <v>242.29521797000001</v>
      </c>
      <c r="Q260" s="78">
        <v>3.7000000000000002E-3</v>
      </c>
      <c r="R260" s="78">
        <v>5.0000000000000001E-4</v>
      </c>
      <c r="W260" s="94"/>
    </row>
    <row r="261" spans="2:23">
      <c r="B261" t="s">
        <v>3398</v>
      </c>
      <c r="C261" t="s">
        <v>2481</v>
      </c>
      <c r="D261" s="103">
        <v>90031</v>
      </c>
      <c r="E261"/>
      <c r="F261" t="s">
        <v>626</v>
      </c>
      <c r="G261" s="86">
        <v>45195</v>
      </c>
      <c r="H261" t="s">
        <v>149</v>
      </c>
      <c r="I261" s="77">
        <v>1.96</v>
      </c>
      <c r="J261" t="s">
        <v>127</v>
      </c>
      <c r="K261" t="s">
        <v>102</v>
      </c>
      <c r="L261" s="78">
        <v>7.7499999999999999E-2</v>
      </c>
      <c r="M261" s="78">
        <v>7.1599999999999997E-2</v>
      </c>
      <c r="N261" s="77">
        <v>95059.839999999997</v>
      </c>
      <c r="O261" s="77">
        <v>99.58</v>
      </c>
      <c r="P261" s="77">
        <v>94.660588672000003</v>
      </c>
      <c r="Q261" s="78">
        <v>1.5E-3</v>
      </c>
      <c r="R261" s="78">
        <v>2.0000000000000001E-4</v>
      </c>
      <c r="W261" s="94"/>
    </row>
    <row r="262" spans="2:23">
      <c r="B262" t="s">
        <v>3398</v>
      </c>
      <c r="C262" t="s">
        <v>2481</v>
      </c>
      <c r="D262" s="103">
        <v>9096</v>
      </c>
      <c r="E262"/>
      <c r="F262" t="s">
        <v>626</v>
      </c>
      <c r="G262" s="86">
        <v>45195</v>
      </c>
      <c r="H262" t="s">
        <v>149</v>
      </c>
      <c r="I262" s="77">
        <v>1.96</v>
      </c>
      <c r="J262" t="s">
        <v>127</v>
      </c>
      <c r="K262" t="s">
        <v>102</v>
      </c>
      <c r="L262" s="78">
        <v>8.3500000000000005E-2</v>
      </c>
      <c r="M262" s="78">
        <v>7.1599999999999997E-2</v>
      </c>
      <c r="N262" s="77">
        <v>96237.06</v>
      </c>
      <c r="O262" s="77">
        <v>99.58</v>
      </c>
      <c r="P262" s="77">
        <v>95.832864348000001</v>
      </c>
      <c r="Q262" s="78">
        <v>1.5E-3</v>
      </c>
      <c r="R262" s="78">
        <v>2.0000000000000001E-4</v>
      </c>
      <c r="W262" s="94"/>
    </row>
    <row r="263" spans="2:23">
      <c r="B263" t="s">
        <v>3398</v>
      </c>
      <c r="C263" t="s">
        <v>2481</v>
      </c>
      <c r="D263" s="103">
        <v>9127</v>
      </c>
      <c r="E263"/>
      <c r="F263" t="s">
        <v>626</v>
      </c>
      <c r="G263" s="86">
        <v>45195</v>
      </c>
      <c r="H263" t="s">
        <v>149</v>
      </c>
      <c r="I263" s="77">
        <v>1.96</v>
      </c>
      <c r="J263" t="s">
        <v>127</v>
      </c>
      <c r="K263" t="s">
        <v>102</v>
      </c>
      <c r="L263" s="78">
        <v>8.3500000000000005E-2</v>
      </c>
      <c r="M263" s="78">
        <v>7.1599999999999997E-2</v>
      </c>
      <c r="N263" s="77">
        <v>56450.74</v>
      </c>
      <c r="O263" s="77">
        <v>99.58</v>
      </c>
      <c r="P263" s="77">
        <v>56.213646892</v>
      </c>
      <c r="Q263" s="78">
        <v>8.9999999999999998E-4</v>
      </c>
      <c r="R263" s="78">
        <v>1E-4</v>
      </c>
      <c r="W263" s="94"/>
    </row>
    <row r="264" spans="2:23">
      <c r="B264" t="s">
        <v>3398</v>
      </c>
      <c r="C264" t="s">
        <v>2481</v>
      </c>
      <c r="D264" s="103">
        <v>9255</v>
      </c>
      <c r="E264"/>
      <c r="F264" t="s">
        <v>626</v>
      </c>
      <c r="G264" s="86">
        <v>45195</v>
      </c>
      <c r="H264" t="s">
        <v>149</v>
      </c>
      <c r="I264" s="77">
        <v>1.96</v>
      </c>
      <c r="J264" t="s">
        <v>127</v>
      </c>
      <c r="K264" t="s">
        <v>102</v>
      </c>
      <c r="L264" s="78">
        <v>8.3500000000000005E-2</v>
      </c>
      <c r="M264" s="78">
        <v>7.1599999999999997E-2</v>
      </c>
      <c r="N264" s="77">
        <v>90018.18</v>
      </c>
      <c r="O264" s="77">
        <v>99.58</v>
      </c>
      <c r="P264" s="77">
        <v>89.640103644000007</v>
      </c>
      <c r="Q264" s="78">
        <v>1.4E-3</v>
      </c>
      <c r="R264" s="78">
        <v>2.0000000000000001E-4</v>
      </c>
      <c r="W264" s="94"/>
    </row>
    <row r="265" spans="2:23">
      <c r="B265" t="s">
        <v>3398</v>
      </c>
      <c r="C265" t="s">
        <v>2481</v>
      </c>
      <c r="D265" s="103">
        <v>9287</v>
      </c>
      <c r="E265"/>
      <c r="F265" t="s">
        <v>626</v>
      </c>
      <c r="G265" s="86">
        <v>45195</v>
      </c>
      <c r="H265" t="s">
        <v>149</v>
      </c>
      <c r="I265" s="77">
        <v>1.96</v>
      </c>
      <c r="J265" t="s">
        <v>127</v>
      </c>
      <c r="K265" t="s">
        <v>102</v>
      </c>
      <c r="L265" s="78">
        <v>8.3500000000000005E-2</v>
      </c>
      <c r="M265" s="78">
        <v>7.1599999999999997E-2</v>
      </c>
      <c r="N265" s="77">
        <v>48625.38</v>
      </c>
      <c r="O265" s="77">
        <v>99.58</v>
      </c>
      <c r="P265" s="77">
        <v>48.421153404000002</v>
      </c>
      <c r="Q265" s="78">
        <v>6.9999999999999999E-4</v>
      </c>
      <c r="R265" s="78">
        <v>1E-4</v>
      </c>
      <c r="W265" s="94"/>
    </row>
    <row r="266" spans="2:23">
      <c r="B266" t="s">
        <v>3398</v>
      </c>
      <c r="C266" t="s">
        <v>2481</v>
      </c>
      <c r="D266" s="103">
        <v>9339</v>
      </c>
      <c r="E266"/>
      <c r="F266" t="s">
        <v>626</v>
      </c>
      <c r="G266" s="86">
        <v>45195</v>
      </c>
      <c r="H266" t="s">
        <v>149</v>
      </c>
      <c r="I266" s="77">
        <v>1.96</v>
      </c>
      <c r="J266" t="s">
        <v>127</v>
      </c>
      <c r="K266" t="s">
        <v>102</v>
      </c>
      <c r="L266" s="78">
        <v>8.3500000000000005E-2</v>
      </c>
      <c r="M266" s="78">
        <v>7.1599999999999997E-2</v>
      </c>
      <c r="N266" s="77">
        <v>67428.91</v>
      </c>
      <c r="O266" s="77">
        <v>99.58</v>
      </c>
      <c r="P266" s="77">
        <v>67.145708577999997</v>
      </c>
      <c r="Q266" s="78">
        <v>1E-3</v>
      </c>
      <c r="R266" s="78">
        <v>1E-4</v>
      </c>
      <c r="W266" s="94"/>
    </row>
    <row r="267" spans="2:23">
      <c r="B267" t="s">
        <v>3398</v>
      </c>
      <c r="C267" t="s">
        <v>2481</v>
      </c>
      <c r="D267" s="103">
        <v>93881</v>
      </c>
      <c r="E267"/>
      <c r="F267" t="s">
        <v>626</v>
      </c>
      <c r="G267" s="86">
        <v>45195</v>
      </c>
      <c r="H267" t="s">
        <v>149</v>
      </c>
      <c r="I267" s="77">
        <v>1.96</v>
      </c>
      <c r="J267" t="s">
        <v>127</v>
      </c>
      <c r="K267" t="s">
        <v>102</v>
      </c>
      <c r="L267" s="78">
        <v>8.3500000000000005E-2</v>
      </c>
      <c r="M267" s="78">
        <v>7.1599999999999997E-2</v>
      </c>
      <c r="N267" s="77">
        <v>126240.9</v>
      </c>
      <c r="O267" s="77">
        <v>99.58</v>
      </c>
      <c r="P267" s="77">
        <v>125.71068821999999</v>
      </c>
      <c r="Q267" s="78">
        <v>1.9E-3</v>
      </c>
      <c r="R267" s="78">
        <v>2.9999999999999997E-4</v>
      </c>
      <c r="W267" s="94"/>
    </row>
    <row r="268" spans="2:23">
      <c r="B268" t="s">
        <v>3398</v>
      </c>
      <c r="C268" t="s">
        <v>2481</v>
      </c>
      <c r="D268" s="103">
        <v>9455</v>
      </c>
      <c r="E268"/>
      <c r="F268" t="s">
        <v>626</v>
      </c>
      <c r="G268" s="86">
        <v>45195</v>
      </c>
      <c r="H268" t="s">
        <v>149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91745.02</v>
      </c>
      <c r="O268" s="77">
        <v>99.58</v>
      </c>
      <c r="P268" s="77">
        <v>91.359690916000005</v>
      </c>
      <c r="Q268" s="78">
        <v>1.4E-3</v>
      </c>
      <c r="R268" s="78">
        <v>2.0000000000000001E-4</v>
      </c>
      <c r="W268" s="94"/>
    </row>
    <row r="269" spans="2:23">
      <c r="B269" t="s">
        <v>3398</v>
      </c>
      <c r="C269" t="s">
        <v>2481</v>
      </c>
      <c r="D269" s="103">
        <v>9553</v>
      </c>
      <c r="E269"/>
      <c r="F269" t="s">
        <v>626</v>
      </c>
      <c r="G269" s="86">
        <v>45195</v>
      </c>
      <c r="H269" t="s">
        <v>149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64386.19</v>
      </c>
      <c r="O269" s="77">
        <v>99.58</v>
      </c>
      <c r="P269" s="77">
        <v>64.115768001999996</v>
      </c>
      <c r="Q269" s="78">
        <v>1E-3</v>
      </c>
      <c r="R269" s="78">
        <v>1E-4</v>
      </c>
      <c r="W269" s="94"/>
    </row>
    <row r="270" spans="2:23">
      <c r="B270" t="s">
        <v>3398</v>
      </c>
      <c r="C270" t="s">
        <v>2481</v>
      </c>
      <c r="D270" s="103">
        <v>95930</v>
      </c>
      <c r="E270"/>
      <c r="F270" t="s">
        <v>626</v>
      </c>
      <c r="G270" s="86">
        <v>45195</v>
      </c>
      <c r="H270" t="s">
        <v>149</v>
      </c>
      <c r="I270" s="77">
        <v>1.96</v>
      </c>
      <c r="J270" t="s">
        <v>127</v>
      </c>
      <c r="K270" t="s">
        <v>102</v>
      </c>
      <c r="L270" s="78">
        <v>8.3500000000000005E-2</v>
      </c>
      <c r="M270" s="78">
        <v>7.1599999999999997E-2</v>
      </c>
      <c r="N270" s="77">
        <v>97537.91</v>
      </c>
      <c r="O270" s="77">
        <v>99.58</v>
      </c>
      <c r="P270" s="77">
        <v>97.128250777999995</v>
      </c>
      <c r="Q270" s="78">
        <v>1.5E-3</v>
      </c>
      <c r="R270" s="78">
        <v>2.0000000000000001E-4</v>
      </c>
      <c r="W270" s="94"/>
    </row>
    <row r="271" spans="2:23">
      <c r="B271" t="s">
        <v>3398</v>
      </c>
      <c r="C271" t="s">
        <v>2481</v>
      </c>
      <c r="D271" s="103">
        <v>9632</v>
      </c>
      <c r="E271"/>
      <c r="F271" t="s">
        <v>626</v>
      </c>
      <c r="G271" s="86">
        <v>45195</v>
      </c>
      <c r="H271" t="s">
        <v>149</v>
      </c>
      <c r="I271" s="77">
        <v>1.96</v>
      </c>
      <c r="J271" t="s">
        <v>127</v>
      </c>
      <c r="K271" t="s">
        <v>102</v>
      </c>
      <c r="L271" s="78">
        <v>6.7500000000000004E-2</v>
      </c>
      <c r="M271" s="78">
        <v>7.1599999999999997E-2</v>
      </c>
      <c r="N271" s="77">
        <v>78612.42</v>
      </c>
      <c r="O271" s="77">
        <v>99.58</v>
      </c>
      <c r="P271" s="77">
        <v>78.282247835999996</v>
      </c>
      <c r="Q271" s="78">
        <v>1.1999999999999999E-3</v>
      </c>
      <c r="R271" s="78">
        <v>2.0000000000000001E-4</v>
      </c>
      <c r="W271" s="94"/>
    </row>
    <row r="272" spans="2:23">
      <c r="B272" s="83" t="s">
        <v>3449</v>
      </c>
      <c r="C272" t="s">
        <v>2476</v>
      </c>
      <c r="D272" s="103">
        <v>4647</v>
      </c>
      <c r="E272"/>
      <c r="F272" t="s">
        <v>658</v>
      </c>
      <c r="G272" s="86">
        <v>42372</v>
      </c>
      <c r="H272" t="s">
        <v>149</v>
      </c>
      <c r="I272" s="77">
        <v>9.6199999999999992</v>
      </c>
      <c r="J272" t="s">
        <v>127</v>
      </c>
      <c r="K272" t="s">
        <v>102</v>
      </c>
      <c r="L272" s="78">
        <v>6.7000000000000004E-2</v>
      </c>
      <c r="M272" s="78">
        <v>3.4000000000000002E-2</v>
      </c>
      <c r="N272" s="77">
        <v>118365.37</v>
      </c>
      <c r="O272" s="77">
        <v>153.57</v>
      </c>
      <c r="P272" s="77">
        <v>181.773698709</v>
      </c>
      <c r="Q272" s="78">
        <v>2.8E-3</v>
      </c>
      <c r="R272" s="78">
        <v>4.0000000000000002E-4</v>
      </c>
      <c r="W272" s="94"/>
    </row>
    <row r="273" spans="2:23">
      <c r="B273" t="s">
        <v>3395</v>
      </c>
      <c r="C273" t="s">
        <v>2481</v>
      </c>
      <c r="D273" s="103">
        <v>9280</v>
      </c>
      <c r="E273"/>
      <c r="F273" t="s">
        <v>658</v>
      </c>
      <c r="G273" s="86">
        <v>44858</v>
      </c>
      <c r="H273" t="s">
        <v>149</v>
      </c>
      <c r="I273" s="77">
        <v>5.65</v>
      </c>
      <c r="J273" t="s">
        <v>681</v>
      </c>
      <c r="K273" t="s">
        <v>102</v>
      </c>
      <c r="L273" s="78">
        <v>3.49E-2</v>
      </c>
      <c r="M273" s="78">
        <v>4.5400000000000003E-2</v>
      </c>
      <c r="N273" s="77">
        <v>11989.52</v>
      </c>
      <c r="O273" s="77">
        <v>98.34</v>
      </c>
      <c r="P273" s="77">
        <v>11.790493968</v>
      </c>
      <c r="Q273" s="78">
        <v>2.0000000000000001E-4</v>
      </c>
      <c r="R273" s="78">
        <v>0</v>
      </c>
      <c r="W273" s="94"/>
    </row>
    <row r="274" spans="2:23">
      <c r="B274" t="s">
        <v>3395</v>
      </c>
      <c r="C274" t="s">
        <v>2481</v>
      </c>
      <c r="D274" s="103">
        <v>9281</v>
      </c>
      <c r="E274"/>
      <c r="F274" t="s">
        <v>658</v>
      </c>
      <c r="G274" s="86">
        <v>44858</v>
      </c>
      <c r="H274" t="s">
        <v>149</v>
      </c>
      <c r="I274" s="77">
        <v>5.68</v>
      </c>
      <c r="J274" t="s">
        <v>681</v>
      </c>
      <c r="K274" t="s">
        <v>102</v>
      </c>
      <c r="L274" s="78">
        <v>3.49E-2</v>
      </c>
      <c r="M274" s="78">
        <v>4.53E-2</v>
      </c>
      <c r="N274" s="77">
        <v>9926.74</v>
      </c>
      <c r="O274" s="77">
        <v>98.33</v>
      </c>
      <c r="P274" s="77">
        <v>9.7609634419999995</v>
      </c>
      <c r="Q274" s="78">
        <v>1E-4</v>
      </c>
      <c r="R274" s="78">
        <v>0</v>
      </c>
      <c r="W274" s="94"/>
    </row>
    <row r="275" spans="2:23">
      <c r="B275" t="s">
        <v>3395</v>
      </c>
      <c r="C275" t="s">
        <v>2481</v>
      </c>
      <c r="D275" s="103">
        <v>9277</v>
      </c>
      <c r="E275"/>
      <c r="F275" t="s">
        <v>658</v>
      </c>
      <c r="G275" s="86">
        <v>44858</v>
      </c>
      <c r="H275" t="s">
        <v>149</v>
      </c>
      <c r="I275" s="77">
        <v>5.57</v>
      </c>
      <c r="J275" t="s">
        <v>681</v>
      </c>
      <c r="K275" t="s">
        <v>102</v>
      </c>
      <c r="L275" s="78">
        <v>3.49E-2</v>
      </c>
      <c r="M275" s="78">
        <v>4.5499999999999999E-2</v>
      </c>
      <c r="N275" s="77">
        <v>12415.06</v>
      </c>
      <c r="O275" s="77">
        <v>98.35</v>
      </c>
      <c r="P275" s="77">
        <v>12.210211510000001</v>
      </c>
      <c r="Q275" s="78">
        <v>2.0000000000000001E-4</v>
      </c>
      <c r="R275" s="78">
        <v>0</v>
      </c>
      <c r="W275" s="94"/>
    </row>
    <row r="276" spans="2:23">
      <c r="B276" t="s">
        <v>3395</v>
      </c>
      <c r="C276" t="s">
        <v>2481</v>
      </c>
      <c r="D276" s="103">
        <v>9278</v>
      </c>
      <c r="E276"/>
      <c r="F276" t="s">
        <v>658</v>
      </c>
      <c r="G276" s="86">
        <v>44858</v>
      </c>
      <c r="H276" t="s">
        <v>149</v>
      </c>
      <c r="I276" s="77">
        <v>5.6</v>
      </c>
      <c r="J276" t="s">
        <v>681</v>
      </c>
      <c r="K276" t="s">
        <v>102</v>
      </c>
      <c r="L276" s="78">
        <v>3.49E-2</v>
      </c>
      <c r="M276" s="78">
        <v>4.5400000000000003E-2</v>
      </c>
      <c r="N276" s="77">
        <v>15106.21</v>
      </c>
      <c r="O276" s="77">
        <v>98.35</v>
      </c>
      <c r="P276" s="77">
        <v>14.856957534999999</v>
      </c>
      <c r="Q276" s="78">
        <v>2.0000000000000001E-4</v>
      </c>
      <c r="R276" s="78">
        <v>0</v>
      </c>
      <c r="W276" s="94"/>
    </row>
    <row r="277" spans="2:23">
      <c r="B277" t="s">
        <v>3395</v>
      </c>
      <c r="C277" t="s">
        <v>2481</v>
      </c>
      <c r="D277" s="103">
        <v>9279</v>
      </c>
      <c r="E277"/>
      <c r="F277" t="s">
        <v>658</v>
      </c>
      <c r="G277" s="86">
        <v>44858</v>
      </c>
      <c r="H277" t="s">
        <v>149</v>
      </c>
      <c r="I277" s="77">
        <v>5.77</v>
      </c>
      <c r="J277" t="s">
        <v>681</v>
      </c>
      <c r="K277" t="s">
        <v>102</v>
      </c>
      <c r="L277" s="78">
        <v>3.49E-2</v>
      </c>
      <c r="M277" s="78">
        <v>4.5199999999999997E-2</v>
      </c>
      <c r="N277" s="77">
        <v>8984.98</v>
      </c>
      <c r="O277" s="77">
        <v>98.32</v>
      </c>
      <c r="P277" s="77">
        <v>8.8340323359999999</v>
      </c>
      <c r="Q277" s="78">
        <v>1E-4</v>
      </c>
      <c r="R277" s="78">
        <v>0</v>
      </c>
      <c r="W277" s="94"/>
    </row>
    <row r="278" spans="2:23">
      <c r="B278" t="s">
        <v>3397</v>
      </c>
      <c r="C278" t="s">
        <v>2476</v>
      </c>
      <c r="D278" s="103">
        <v>9637</v>
      </c>
      <c r="E278"/>
      <c r="F278" t="s">
        <v>658</v>
      </c>
      <c r="G278" s="86">
        <v>45104</v>
      </c>
      <c r="H278" t="s">
        <v>149</v>
      </c>
      <c r="I278" s="77">
        <v>2.4900000000000002</v>
      </c>
      <c r="J278" t="s">
        <v>330</v>
      </c>
      <c r="K278" t="s">
        <v>102</v>
      </c>
      <c r="L278" s="78">
        <v>5.2200000000000003E-2</v>
      </c>
      <c r="M278" s="78">
        <v>6.0600000000000001E-2</v>
      </c>
      <c r="N278" s="77">
        <v>96753.2</v>
      </c>
      <c r="O278" s="77">
        <v>100.32</v>
      </c>
      <c r="P278" s="77">
        <v>97.062810240000005</v>
      </c>
      <c r="Q278" s="78">
        <v>1.5E-3</v>
      </c>
      <c r="R278" s="78">
        <v>2.0000000000000001E-4</v>
      </c>
      <c r="W278" s="94"/>
    </row>
    <row r="279" spans="2:23">
      <c r="B279" t="s">
        <v>3401</v>
      </c>
      <c r="C279" t="s">
        <v>2476</v>
      </c>
      <c r="D279" s="103">
        <v>9577</v>
      </c>
      <c r="E279"/>
      <c r="F279" t="s">
        <v>658</v>
      </c>
      <c r="G279" s="86">
        <v>45063</v>
      </c>
      <c r="H279" t="s">
        <v>149</v>
      </c>
      <c r="I279" s="77">
        <v>3.58</v>
      </c>
      <c r="J279" t="s">
        <v>330</v>
      </c>
      <c r="K279" t="s">
        <v>102</v>
      </c>
      <c r="L279" s="78">
        <v>4.4299999999999999E-2</v>
      </c>
      <c r="M279" s="78">
        <v>4.53E-2</v>
      </c>
      <c r="N279" s="77">
        <v>145129.79999999999</v>
      </c>
      <c r="O279" s="77">
        <v>101.37</v>
      </c>
      <c r="P279" s="77">
        <v>147.11807826</v>
      </c>
      <c r="Q279" s="78">
        <v>2.3E-3</v>
      </c>
      <c r="R279" s="78">
        <v>2.9999999999999997E-4</v>
      </c>
      <c r="W279" s="94"/>
    </row>
    <row r="280" spans="2:23">
      <c r="B280" t="s">
        <v>3450</v>
      </c>
      <c r="C280" t="s">
        <v>2481</v>
      </c>
      <c r="D280" s="103">
        <v>508309</v>
      </c>
      <c r="E280"/>
      <c r="F280" t="s">
        <v>897</v>
      </c>
      <c r="G280" s="86">
        <v>43185</v>
      </c>
      <c r="H280" t="s">
        <v>2713</v>
      </c>
      <c r="I280" s="77">
        <v>3.8</v>
      </c>
      <c r="J280" t="s">
        <v>904</v>
      </c>
      <c r="K280" t="s">
        <v>116</v>
      </c>
      <c r="L280" s="78">
        <v>4.2200000000000001E-2</v>
      </c>
      <c r="M280" s="78">
        <v>7.9600000000000004E-2</v>
      </c>
      <c r="N280" s="77">
        <v>55514.85</v>
      </c>
      <c r="O280" s="77">
        <v>88.150000000000318</v>
      </c>
      <c r="P280" s="77">
        <v>139.73771965526299</v>
      </c>
      <c r="Q280" s="78">
        <v>2.0999999999999999E-3</v>
      </c>
      <c r="R280" s="78">
        <v>2.9999999999999997E-4</v>
      </c>
      <c r="W280" s="94"/>
    </row>
    <row r="281" spans="2:23">
      <c r="B281" t="s">
        <v>3452</v>
      </c>
      <c r="C281" t="s">
        <v>2481</v>
      </c>
      <c r="D281" s="103">
        <v>6826</v>
      </c>
      <c r="E281"/>
      <c r="F281" t="s">
        <v>3472</v>
      </c>
      <c r="G281" s="86">
        <v>43550</v>
      </c>
      <c r="H281" t="s">
        <v>209</v>
      </c>
      <c r="I281" s="77">
        <v>1.93</v>
      </c>
      <c r="J281" t="s">
        <v>904</v>
      </c>
      <c r="K281" t="s">
        <v>106</v>
      </c>
      <c r="L281" s="78">
        <v>8.4199999999999997E-2</v>
      </c>
      <c r="M281" s="78">
        <v>8.5500000000000007E-2</v>
      </c>
      <c r="N281" s="77">
        <v>88075.38</v>
      </c>
      <c r="O281" s="77">
        <v>102.75</v>
      </c>
      <c r="P281" s="77">
        <v>348.32469640455002</v>
      </c>
      <c r="Q281" s="78">
        <v>5.3E-3</v>
      </c>
      <c r="R281" s="78">
        <v>6.9999999999999999E-4</v>
      </c>
      <c r="W281" s="94"/>
    </row>
    <row r="282" spans="2:23">
      <c r="B282" t="s">
        <v>3451</v>
      </c>
      <c r="C282" t="s">
        <v>2481</v>
      </c>
      <c r="D282" s="103">
        <v>6528</v>
      </c>
      <c r="E282"/>
      <c r="F282" t="s">
        <v>3472</v>
      </c>
      <c r="G282" s="86">
        <v>43373</v>
      </c>
      <c r="H282" t="s">
        <v>209</v>
      </c>
      <c r="I282" s="77">
        <v>4.3</v>
      </c>
      <c r="J282" t="s">
        <v>904</v>
      </c>
      <c r="K282" t="s">
        <v>113</v>
      </c>
      <c r="L282" s="78">
        <v>3.0300000000000001E-2</v>
      </c>
      <c r="M282" s="78">
        <v>7.8600000000000003E-2</v>
      </c>
      <c r="N282" s="77">
        <v>150871.47</v>
      </c>
      <c r="O282" s="77">
        <v>83.980000000000032</v>
      </c>
      <c r="P282" s="77">
        <v>595.53675493635205</v>
      </c>
      <c r="Q282" s="78">
        <v>9.1000000000000004E-3</v>
      </c>
      <c r="R282" s="78">
        <v>1.1999999999999999E-3</v>
      </c>
      <c r="W282" s="94"/>
    </row>
    <row r="283" spans="2:23">
      <c r="B283" t="s">
        <v>3410</v>
      </c>
      <c r="C283" t="s">
        <v>2481</v>
      </c>
      <c r="D283" s="103">
        <v>8860</v>
      </c>
      <c r="E283"/>
      <c r="F283" t="s">
        <v>3472</v>
      </c>
      <c r="G283" s="86">
        <v>44585</v>
      </c>
      <c r="H283" t="s">
        <v>209</v>
      </c>
      <c r="I283" s="77">
        <v>2.34</v>
      </c>
      <c r="J283" t="s">
        <v>1023</v>
      </c>
      <c r="K283" t="s">
        <v>110</v>
      </c>
      <c r="L283" s="78">
        <v>6.1100000000000002E-2</v>
      </c>
      <c r="M283" s="78">
        <v>7.0199999999999999E-2</v>
      </c>
      <c r="N283" s="77">
        <v>9097.9699999999993</v>
      </c>
      <c r="O283" s="77">
        <v>102.2</v>
      </c>
      <c r="P283" s="77">
        <v>37.72714356705</v>
      </c>
      <c r="Q283" s="78">
        <v>5.9999999999999995E-4</v>
      </c>
      <c r="R283" s="78">
        <v>1E-4</v>
      </c>
      <c r="W283" s="94"/>
    </row>
    <row r="284" spans="2:23">
      <c r="B284" t="s">
        <v>3410</v>
      </c>
      <c r="C284" t="s">
        <v>2481</v>
      </c>
      <c r="D284" s="103">
        <v>8918</v>
      </c>
      <c r="E284"/>
      <c r="F284" t="s">
        <v>3472</v>
      </c>
      <c r="G284" s="86">
        <v>44553</v>
      </c>
      <c r="H284" t="s">
        <v>209</v>
      </c>
      <c r="I284" s="77">
        <v>2.34</v>
      </c>
      <c r="J284" t="s">
        <v>1023</v>
      </c>
      <c r="K284" t="s">
        <v>110</v>
      </c>
      <c r="L284" s="78">
        <v>6.1100000000000002E-2</v>
      </c>
      <c r="M284" s="78">
        <v>7.0400000000000004E-2</v>
      </c>
      <c r="N284" s="77">
        <v>1149.22</v>
      </c>
      <c r="O284" s="77">
        <v>102.15</v>
      </c>
      <c r="P284" s="77">
        <v>4.7632137932249998</v>
      </c>
      <c r="Q284" s="78">
        <v>1E-4</v>
      </c>
      <c r="R284" s="78">
        <v>0</v>
      </c>
      <c r="W284" s="94"/>
    </row>
    <row r="285" spans="2:23">
      <c r="B285" t="s">
        <v>3410</v>
      </c>
      <c r="C285" t="s">
        <v>2481</v>
      </c>
      <c r="D285" s="103">
        <v>9037</v>
      </c>
      <c r="E285"/>
      <c r="F285" t="s">
        <v>3472</v>
      </c>
      <c r="G285" s="86">
        <v>44671</v>
      </c>
      <c r="H285" t="s">
        <v>209</v>
      </c>
      <c r="I285" s="77">
        <v>2.34</v>
      </c>
      <c r="J285" t="s">
        <v>1023</v>
      </c>
      <c r="K285" t="s">
        <v>110</v>
      </c>
      <c r="L285" s="78">
        <v>6.1100000000000002E-2</v>
      </c>
      <c r="M285" s="78">
        <v>7.0199999999999999E-2</v>
      </c>
      <c r="N285" s="77">
        <v>718.26</v>
      </c>
      <c r="O285" s="77">
        <v>102.2</v>
      </c>
      <c r="P285" s="77">
        <v>2.9784554288999998</v>
      </c>
      <c r="Q285" s="78">
        <v>0</v>
      </c>
      <c r="R285" s="78">
        <v>0</v>
      </c>
      <c r="W285" s="94"/>
    </row>
    <row r="286" spans="2:23">
      <c r="B286" t="s">
        <v>3410</v>
      </c>
      <c r="C286" t="s">
        <v>2481</v>
      </c>
      <c r="D286" s="103">
        <v>9130</v>
      </c>
      <c r="E286"/>
      <c r="F286" t="s">
        <v>3472</v>
      </c>
      <c r="G286" s="86">
        <v>44742</v>
      </c>
      <c r="H286" t="s">
        <v>209</v>
      </c>
      <c r="I286" s="77">
        <v>2.34</v>
      </c>
      <c r="J286" t="s">
        <v>1023</v>
      </c>
      <c r="K286" t="s">
        <v>110</v>
      </c>
      <c r="L286" s="78">
        <v>6.1100000000000002E-2</v>
      </c>
      <c r="M286" s="78">
        <v>7.0199999999999999E-2</v>
      </c>
      <c r="N286" s="77">
        <v>4309.5600000000004</v>
      </c>
      <c r="O286" s="77">
        <v>102.2</v>
      </c>
      <c r="P286" s="77">
        <v>17.870732573400002</v>
      </c>
      <c r="Q286" s="78">
        <v>2.9999999999999997E-4</v>
      </c>
      <c r="R286" s="78">
        <v>0</v>
      </c>
      <c r="W286" s="94"/>
    </row>
    <row r="287" spans="2:23">
      <c r="B287" t="s">
        <v>3410</v>
      </c>
      <c r="C287" t="s">
        <v>2481</v>
      </c>
      <c r="D287" s="103">
        <v>8829</v>
      </c>
      <c r="E287"/>
      <c r="F287" t="s">
        <v>3472</v>
      </c>
      <c r="G287" s="86">
        <v>44553</v>
      </c>
      <c r="H287" t="s">
        <v>209</v>
      </c>
      <c r="I287" s="77">
        <v>2.34</v>
      </c>
      <c r="J287" t="s">
        <v>1023</v>
      </c>
      <c r="K287" t="s">
        <v>110</v>
      </c>
      <c r="L287" s="78">
        <v>6.1199999999999997E-2</v>
      </c>
      <c r="M287" s="78">
        <v>6.9900000000000004E-2</v>
      </c>
      <c r="N287" s="77">
        <v>86909.52</v>
      </c>
      <c r="O287" s="77">
        <v>102.2</v>
      </c>
      <c r="P287" s="77">
        <v>360.39335570280002</v>
      </c>
      <c r="Q287" s="78">
        <v>5.4999999999999997E-3</v>
      </c>
      <c r="R287" s="78">
        <v>8.0000000000000004E-4</v>
      </c>
      <c r="W287" s="94"/>
    </row>
    <row r="288" spans="2:23">
      <c r="B288" t="s">
        <v>3413</v>
      </c>
      <c r="C288" t="s">
        <v>2476</v>
      </c>
      <c r="D288" s="103">
        <v>597852</v>
      </c>
      <c r="E288"/>
      <c r="F288" t="s">
        <v>3472</v>
      </c>
      <c r="G288" s="86"/>
      <c r="H288" t="s">
        <v>209</v>
      </c>
      <c r="I288" s="77">
        <v>0.01</v>
      </c>
      <c r="J288" t="s">
        <v>123</v>
      </c>
      <c r="K288" t="s">
        <v>102</v>
      </c>
      <c r="L288" s="78">
        <v>0</v>
      </c>
      <c r="M288" s="78">
        <v>1E-4</v>
      </c>
      <c r="N288" s="77">
        <v>-859.63</v>
      </c>
      <c r="O288" s="77">
        <v>166.88372100000001</v>
      </c>
      <c r="P288" s="77">
        <v>-1.4345825308322999</v>
      </c>
      <c r="Q288" s="78">
        <v>0</v>
      </c>
      <c r="R288" s="78">
        <v>0</v>
      </c>
    </row>
    <row r="289" spans="2:23">
      <c r="B289" t="s">
        <v>3391</v>
      </c>
      <c r="C289" t="s">
        <v>2481</v>
      </c>
      <c r="D289" s="103">
        <v>9295</v>
      </c>
      <c r="E289"/>
      <c r="F289" t="s">
        <v>3472</v>
      </c>
      <c r="G289" s="86">
        <v>44871</v>
      </c>
      <c r="H289" t="s">
        <v>209</v>
      </c>
      <c r="I289" s="77">
        <v>4.95</v>
      </c>
      <c r="J289" t="s">
        <v>330</v>
      </c>
      <c r="K289" t="s">
        <v>102</v>
      </c>
      <c r="L289" s="78">
        <v>0.05</v>
      </c>
      <c r="M289" s="78">
        <v>6.9900000000000004E-2</v>
      </c>
      <c r="N289" s="77">
        <v>146833.14000000001</v>
      </c>
      <c r="O289" s="77">
        <v>95.31</v>
      </c>
      <c r="P289" s="77">
        <v>139.94666573399999</v>
      </c>
      <c r="Q289" s="78">
        <v>2.0999999999999999E-3</v>
      </c>
      <c r="R289" s="78">
        <v>2.9999999999999997E-4</v>
      </c>
      <c r="W289" s="94"/>
    </row>
    <row r="290" spans="2:23">
      <c r="B290" t="s">
        <v>3391</v>
      </c>
      <c r="C290" t="s">
        <v>2481</v>
      </c>
      <c r="D290" s="103">
        <v>9475</v>
      </c>
      <c r="E290"/>
      <c r="F290" t="s">
        <v>3472</v>
      </c>
      <c r="G290" s="86">
        <v>44969</v>
      </c>
      <c r="H290" t="s">
        <v>209</v>
      </c>
      <c r="I290" s="77">
        <v>4.95</v>
      </c>
      <c r="J290" t="s">
        <v>330</v>
      </c>
      <c r="K290" t="s">
        <v>102</v>
      </c>
      <c r="L290" s="78">
        <v>0.05</v>
      </c>
      <c r="M290" s="78">
        <v>6.6600000000000006E-2</v>
      </c>
      <c r="N290" s="77">
        <v>104308.22</v>
      </c>
      <c r="O290" s="77">
        <v>96.02</v>
      </c>
      <c r="P290" s="77">
        <v>100.156752844</v>
      </c>
      <c r="Q290" s="78">
        <v>1.5E-3</v>
      </c>
      <c r="R290" s="78">
        <v>2.0000000000000001E-4</v>
      </c>
      <c r="W290" s="94"/>
    </row>
    <row r="291" spans="2:23">
      <c r="B291" t="s">
        <v>3391</v>
      </c>
      <c r="C291" t="s">
        <v>2481</v>
      </c>
      <c r="D291" s="103">
        <v>9535</v>
      </c>
      <c r="E291"/>
      <c r="F291" t="s">
        <v>3472</v>
      </c>
      <c r="G291" s="86">
        <v>45018</v>
      </c>
      <c r="H291" t="s">
        <v>209</v>
      </c>
      <c r="I291" s="77">
        <v>4.95</v>
      </c>
      <c r="J291" t="s">
        <v>330</v>
      </c>
      <c r="K291" t="s">
        <v>102</v>
      </c>
      <c r="L291" s="78">
        <v>0.05</v>
      </c>
      <c r="M291" s="78">
        <v>4.2999999999999997E-2</v>
      </c>
      <c r="N291" s="77">
        <v>49910.63</v>
      </c>
      <c r="O291" s="77">
        <v>106.38</v>
      </c>
      <c r="P291" s="77">
        <v>53.094928193999998</v>
      </c>
      <c r="Q291" s="78">
        <v>8.0000000000000004E-4</v>
      </c>
      <c r="R291" s="78">
        <v>1E-4</v>
      </c>
      <c r="W291" s="94"/>
    </row>
    <row r="292" spans="2:23">
      <c r="B292" t="s">
        <v>3391</v>
      </c>
      <c r="C292" t="s">
        <v>2481</v>
      </c>
      <c r="D292" s="103">
        <v>9641</v>
      </c>
      <c r="E292"/>
      <c r="F292" t="s">
        <v>3472</v>
      </c>
      <c r="G292" s="86">
        <v>45109</v>
      </c>
      <c r="H292" t="s">
        <v>209</v>
      </c>
      <c r="I292" s="77">
        <v>4.95</v>
      </c>
      <c r="J292" t="s">
        <v>330</v>
      </c>
      <c r="K292" t="s">
        <v>102</v>
      </c>
      <c r="L292" s="78">
        <v>0.05</v>
      </c>
      <c r="M292" s="78">
        <v>5.2200000000000003E-2</v>
      </c>
      <c r="N292" s="77">
        <v>45094.48</v>
      </c>
      <c r="O292" s="77">
        <v>100.42</v>
      </c>
      <c r="P292" s="77">
        <v>45.283876816000003</v>
      </c>
      <c r="Q292" s="78">
        <v>6.9999999999999999E-4</v>
      </c>
      <c r="R292" s="78">
        <v>1E-4</v>
      </c>
      <c r="W292" s="94"/>
    </row>
    <row r="293" spans="2:23">
      <c r="B293" t="s">
        <v>3413</v>
      </c>
      <c r="C293" t="s">
        <v>2476</v>
      </c>
      <c r="D293" s="103">
        <v>7330</v>
      </c>
      <c r="E293"/>
      <c r="F293" t="s">
        <v>3472</v>
      </c>
      <c r="G293" s="86"/>
      <c r="H293" t="s">
        <v>209</v>
      </c>
      <c r="I293" s="77">
        <v>0.01</v>
      </c>
      <c r="J293" t="s">
        <v>123</v>
      </c>
      <c r="K293" t="s">
        <v>102</v>
      </c>
      <c r="L293" s="78">
        <v>0</v>
      </c>
      <c r="M293" s="78">
        <v>1E-4</v>
      </c>
      <c r="N293" s="77">
        <v>-39.909999999999997</v>
      </c>
      <c r="O293" s="77">
        <v>100</v>
      </c>
      <c r="P293" s="77">
        <v>-3.9910000000000001E-2</v>
      </c>
      <c r="Q293" s="78">
        <v>0</v>
      </c>
      <c r="R293" s="78">
        <v>0</v>
      </c>
    </row>
    <row r="294" spans="2:23">
      <c r="B294" t="s">
        <v>3413</v>
      </c>
      <c r="C294" t="s">
        <v>2476</v>
      </c>
      <c r="D294" s="103">
        <v>7329</v>
      </c>
      <c r="E294"/>
      <c r="F294" t="s">
        <v>3472</v>
      </c>
      <c r="G294" s="86"/>
      <c r="H294" t="s">
        <v>209</v>
      </c>
      <c r="I294" s="77">
        <v>0.01</v>
      </c>
      <c r="J294" t="s">
        <v>123</v>
      </c>
      <c r="K294" t="s">
        <v>102</v>
      </c>
      <c r="L294" s="78">
        <v>0</v>
      </c>
      <c r="M294" s="78">
        <v>1E-4</v>
      </c>
      <c r="N294" s="77">
        <v>-56.18</v>
      </c>
      <c r="O294" s="77">
        <v>100</v>
      </c>
      <c r="P294" s="77">
        <v>-5.6180000000000001E-2</v>
      </c>
      <c r="Q294" s="78">
        <v>0</v>
      </c>
      <c r="R294" s="78">
        <v>0</v>
      </c>
    </row>
    <row r="295" spans="2:23">
      <c r="B295" t="s">
        <v>3390</v>
      </c>
      <c r="C295" t="s">
        <v>2481</v>
      </c>
      <c r="D295" s="103">
        <v>908395120</v>
      </c>
      <c r="E295"/>
      <c r="F295" t="s">
        <v>3472</v>
      </c>
      <c r="G295" s="86">
        <v>44712</v>
      </c>
      <c r="H295" t="s">
        <v>209</v>
      </c>
      <c r="I295" s="77">
        <v>5.68</v>
      </c>
      <c r="J295" t="s">
        <v>681</v>
      </c>
      <c r="K295" t="s">
        <v>102</v>
      </c>
      <c r="L295" s="78">
        <v>4.4999999999999998E-2</v>
      </c>
      <c r="M295" s="78">
        <v>8.7099999999999997E-2</v>
      </c>
      <c r="N295" s="77">
        <v>7169.19</v>
      </c>
      <c r="O295" s="77">
        <v>87.97</v>
      </c>
      <c r="P295" s="77">
        <v>6.3067364430000001</v>
      </c>
      <c r="Q295" s="78">
        <v>1E-4</v>
      </c>
      <c r="R295" s="78">
        <v>0</v>
      </c>
    </row>
    <row r="296" spans="2:23">
      <c r="B296" t="s">
        <v>3390</v>
      </c>
      <c r="C296" t="s">
        <v>2481</v>
      </c>
      <c r="D296" s="103">
        <v>4314</v>
      </c>
      <c r="E296"/>
      <c r="F296" t="s">
        <v>3472</v>
      </c>
      <c r="G296" s="86">
        <v>42151</v>
      </c>
      <c r="H296" t="s">
        <v>209</v>
      </c>
      <c r="I296" s="77">
        <v>5.68</v>
      </c>
      <c r="J296" t="s">
        <v>681</v>
      </c>
      <c r="K296" t="s">
        <v>102</v>
      </c>
      <c r="L296" s="78">
        <v>4.4999999999999998E-2</v>
      </c>
      <c r="M296" s="78">
        <v>8.7099999999999997E-2</v>
      </c>
      <c r="N296" s="77">
        <v>26254.78</v>
      </c>
      <c r="O296" s="77">
        <v>88.85</v>
      </c>
      <c r="P296" s="77">
        <v>23.327372029999999</v>
      </c>
      <c r="Q296" s="78">
        <v>4.0000000000000002E-4</v>
      </c>
      <c r="R296" s="78">
        <v>0</v>
      </c>
      <c r="W296" s="94"/>
    </row>
    <row r="297" spans="2:23">
      <c r="B297" t="s">
        <v>3390</v>
      </c>
      <c r="C297" t="s">
        <v>2481</v>
      </c>
      <c r="D297" s="103">
        <v>443656</v>
      </c>
      <c r="E297"/>
      <c r="F297" t="s">
        <v>3472</v>
      </c>
      <c r="G297" s="86">
        <v>42625</v>
      </c>
      <c r="H297" t="s">
        <v>209</v>
      </c>
      <c r="I297" s="77">
        <v>5.68</v>
      </c>
      <c r="J297" t="s">
        <v>681</v>
      </c>
      <c r="K297" t="s">
        <v>102</v>
      </c>
      <c r="L297" s="78">
        <v>4.4999999999999998E-2</v>
      </c>
      <c r="M297" s="78">
        <v>8.7099999999999997E-2</v>
      </c>
      <c r="N297" s="77">
        <v>10175.450000000001</v>
      </c>
      <c r="O297" s="77">
        <v>88.75</v>
      </c>
      <c r="P297" s="77">
        <v>9.0307118749999997</v>
      </c>
      <c r="Q297" s="78">
        <v>1E-4</v>
      </c>
      <c r="R297" s="78">
        <v>0</v>
      </c>
      <c r="W297" s="94"/>
    </row>
    <row r="298" spans="2:23">
      <c r="B298" t="s">
        <v>3390</v>
      </c>
      <c r="C298" t="s">
        <v>2481</v>
      </c>
      <c r="D298" s="103">
        <v>908395160</v>
      </c>
      <c r="E298"/>
      <c r="F298" t="s">
        <v>3472</v>
      </c>
      <c r="G298" s="86">
        <v>44712</v>
      </c>
      <c r="H298" t="s">
        <v>209</v>
      </c>
      <c r="I298" s="77">
        <v>5.68</v>
      </c>
      <c r="J298" t="s">
        <v>681</v>
      </c>
      <c r="K298" t="s">
        <v>102</v>
      </c>
      <c r="L298" s="78">
        <v>4.4999999999999998E-2</v>
      </c>
      <c r="M298" s="78">
        <v>8.7099999999999997E-2</v>
      </c>
      <c r="N298" s="77">
        <v>13127.21</v>
      </c>
      <c r="O298" s="77">
        <v>88.22</v>
      </c>
      <c r="P298" s="77">
        <v>11.580824661999999</v>
      </c>
      <c r="Q298" s="78">
        <v>2.0000000000000001E-4</v>
      </c>
      <c r="R298" s="78">
        <v>0</v>
      </c>
    </row>
    <row r="299" spans="2:23">
      <c r="B299" t="s">
        <v>3390</v>
      </c>
      <c r="C299" t="s">
        <v>2481</v>
      </c>
      <c r="D299" s="103">
        <v>384577</v>
      </c>
      <c r="E299"/>
      <c r="F299" t="s">
        <v>3472</v>
      </c>
      <c r="G299" s="86">
        <v>42166</v>
      </c>
      <c r="H299" t="s">
        <v>209</v>
      </c>
      <c r="I299" s="77">
        <v>5.68</v>
      </c>
      <c r="J299" t="s">
        <v>681</v>
      </c>
      <c r="K299" t="s">
        <v>102</v>
      </c>
      <c r="L299" s="78">
        <v>4.4999999999999998E-2</v>
      </c>
      <c r="M299" s="78">
        <v>8.7099999999999997E-2</v>
      </c>
      <c r="N299" s="77">
        <v>24702.87</v>
      </c>
      <c r="O299" s="77">
        <v>88.85</v>
      </c>
      <c r="P299" s="77">
        <v>21.948499994999999</v>
      </c>
      <c r="Q299" s="78">
        <v>2.9999999999999997E-4</v>
      </c>
      <c r="R299" s="78">
        <v>0</v>
      </c>
      <c r="W299" s="94"/>
    </row>
    <row r="300" spans="2:23">
      <c r="B300" t="s">
        <v>3390</v>
      </c>
      <c r="C300" t="s">
        <v>2481</v>
      </c>
      <c r="D300" s="103">
        <v>403836</v>
      </c>
      <c r="E300"/>
      <c r="F300" t="s">
        <v>3472</v>
      </c>
      <c r="G300" s="86">
        <v>42348</v>
      </c>
      <c r="H300" t="s">
        <v>209</v>
      </c>
      <c r="I300" s="77">
        <v>5.68</v>
      </c>
      <c r="J300" t="s">
        <v>681</v>
      </c>
      <c r="K300" t="s">
        <v>102</v>
      </c>
      <c r="L300" s="78">
        <v>4.4999999999999998E-2</v>
      </c>
      <c r="M300" s="78">
        <v>8.7099999999999997E-2</v>
      </c>
      <c r="N300" s="77">
        <v>22732.23</v>
      </c>
      <c r="O300" s="77">
        <v>88.67</v>
      </c>
      <c r="P300" s="77">
        <v>20.156668341</v>
      </c>
      <c r="Q300" s="78">
        <v>2.9999999999999997E-4</v>
      </c>
      <c r="R300" s="78">
        <v>0</v>
      </c>
      <c r="W300" s="94"/>
    </row>
    <row r="301" spans="2:23">
      <c r="B301" t="s">
        <v>3390</v>
      </c>
      <c r="C301" t="s">
        <v>2481</v>
      </c>
      <c r="D301" s="103">
        <v>415814</v>
      </c>
      <c r="E301"/>
      <c r="F301" t="s">
        <v>3472</v>
      </c>
      <c r="G301" s="86">
        <v>42439</v>
      </c>
      <c r="H301" t="s">
        <v>209</v>
      </c>
      <c r="I301" s="77">
        <v>5.68</v>
      </c>
      <c r="J301" t="s">
        <v>681</v>
      </c>
      <c r="K301" t="s">
        <v>102</v>
      </c>
      <c r="L301" s="78">
        <v>4.4999999999999998E-2</v>
      </c>
      <c r="M301" s="78">
        <v>8.7099999999999997E-2</v>
      </c>
      <c r="N301" s="77">
        <v>26998.74</v>
      </c>
      <c r="O301" s="77">
        <v>89.57</v>
      </c>
      <c r="P301" s="77">
        <v>24.182771418000002</v>
      </c>
      <c r="Q301" s="78">
        <v>4.0000000000000002E-4</v>
      </c>
      <c r="R301" s="78">
        <v>1E-4</v>
      </c>
      <c r="W301" s="94"/>
    </row>
    <row r="302" spans="2:23">
      <c r="B302" t="s">
        <v>3390</v>
      </c>
      <c r="C302" t="s">
        <v>2481</v>
      </c>
      <c r="D302" s="103">
        <v>433981</v>
      </c>
      <c r="E302"/>
      <c r="F302" t="s">
        <v>3472</v>
      </c>
      <c r="G302" s="86">
        <v>42549</v>
      </c>
      <c r="H302" t="s">
        <v>209</v>
      </c>
      <c r="I302" s="77">
        <v>5.69</v>
      </c>
      <c r="J302" t="s">
        <v>681</v>
      </c>
      <c r="K302" t="s">
        <v>102</v>
      </c>
      <c r="L302" s="78">
        <v>4.4999999999999998E-2</v>
      </c>
      <c r="M302" s="78">
        <v>8.5900000000000004E-2</v>
      </c>
      <c r="N302" s="77">
        <v>18990.599999999999</v>
      </c>
      <c r="O302" s="77">
        <v>89.95</v>
      </c>
      <c r="P302" s="77">
        <v>17.082044700000001</v>
      </c>
      <c r="Q302" s="78">
        <v>2.9999999999999997E-4</v>
      </c>
      <c r="R302" s="78">
        <v>0</v>
      </c>
      <c r="W302" s="94"/>
    </row>
    <row r="303" spans="2:23">
      <c r="B303" t="s">
        <v>3390</v>
      </c>
      <c r="C303" t="s">
        <v>2481</v>
      </c>
      <c r="D303" s="103">
        <v>482977</v>
      </c>
      <c r="E303"/>
      <c r="F303" t="s">
        <v>3472</v>
      </c>
      <c r="G303" s="86">
        <v>42989</v>
      </c>
      <c r="H303" t="s">
        <v>209</v>
      </c>
      <c r="I303" s="77">
        <v>5.68</v>
      </c>
      <c r="J303" t="s">
        <v>681</v>
      </c>
      <c r="K303" t="s">
        <v>102</v>
      </c>
      <c r="L303" s="78">
        <v>4.4999999999999998E-2</v>
      </c>
      <c r="M303" s="78">
        <v>8.7099999999999997E-2</v>
      </c>
      <c r="N303" s="77">
        <v>11692.66</v>
      </c>
      <c r="O303" s="77">
        <v>89.38</v>
      </c>
      <c r="P303" s="77">
        <v>10.450899507999999</v>
      </c>
      <c r="Q303" s="78">
        <v>2.0000000000000001E-4</v>
      </c>
      <c r="R303" s="78">
        <v>0</v>
      </c>
      <c r="W303" s="94"/>
    </row>
    <row r="304" spans="2:23">
      <c r="B304" t="s">
        <v>3390</v>
      </c>
      <c r="C304" t="s">
        <v>2481</v>
      </c>
      <c r="D304" s="103">
        <v>491620</v>
      </c>
      <c r="E304"/>
      <c r="F304" t="s">
        <v>3472</v>
      </c>
      <c r="G304" s="86">
        <v>43080</v>
      </c>
      <c r="H304" t="s">
        <v>209</v>
      </c>
      <c r="I304" s="77">
        <v>5.68</v>
      </c>
      <c r="J304" t="s">
        <v>681</v>
      </c>
      <c r="K304" t="s">
        <v>102</v>
      </c>
      <c r="L304" s="78">
        <v>4.4999999999999998E-2</v>
      </c>
      <c r="M304" s="78">
        <v>8.7099999999999997E-2</v>
      </c>
      <c r="N304" s="77">
        <v>3622.79</v>
      </c>
      <c r="O304" s="77">
        <v>88.76</v>
      </c>
      <c r="P304" s="77">
        <v>3.215588404</v>
      </c>
      <c r="Q304" s="78">
        <v>0</v>
      </c>
      <c r="R304" s="78">
        <v>0</v>
      </c>
      <c r="W304" s="94"/>
    </row>
    <row r="305" spans="2:23">
      <c r="B305" t="s">
        <v>3390</v>
      </c>
      <c r="C305" t="s">
        <v>2481</v>
      </c>
      <c r="D305" s="103">
        <v>505821</v>
      </c>
      <c r="E305"/>
      <c r="F305" t="s">
        <v>3472</v>
      </c>
      <c r="G305" s="86">
        <v>43171</v>
      </c>
      <c r="H305" t="s">
        <v>209</v>
      </c>
      <c r="I305" s="77">
        <v>5.57</v>
      </c>
      <c r="J305" t="s">
        <v>681</v>
      </c>
      <c r="K305" t="s">
        <v>102</v>
      </c>
      <c r="L305" s="78">
        <v>4.4999999999999998E-2</v>
      </c>
      <c r="M305" s="78">
        <v>8.7999999999999995E-2</v>
      </c>
      <c r="N305" s="77">
        <v>2706.9</v>
      </c>
      <c r="O305" s="77">
        <v>89.38</v>
      </c>
      <c r="P305" s="77">
        <v>2.4194272200000002</v>
      </c>
      <c r="Q305" s="78">
        <v>0</v>
      </c>
      <c r="R305" s="78">
        <v>0</v>
      </c>
      <c r="W305" s="94"/>
    </row>
    <row r="306" spans="2:23">
      <c r="B306" t="s">
        <v>3390</v>
      </c>
      <c r="C306" t="s">
        <v>2481</v>
      </c>
      <c r="D306" s="103">
        <v>524544</v>
      </c>
      <c r="E306"/>
      <c r="F306" t="s">
        <v>3472</v>
      </c>
      <c r="G306" s="86">
        <v>43341</v>
      </c>
      <c r="H306" t="s">
        <v>209</v>
      </c>
      <c r="I306" s="77">
        <v>5.71</v>
      </c>
      <c r="J306" t="s">
        <v>681</v>
      </c>
      <c r="K306" t="s">
        <v>102</v>
      </c>
      <c r="L306" s="78">
        <v>4.4999999999999998E-2</v>
      </c>
      <c r="M306" s="78">
        <v>8.4500000000000006E-2</v>
      </c>
      <c r="N306" s="77">
        <v>6790.95</v>
      </c>
      <c r="O306" s="77">
        <v>89.38</v>
      </c>
      <c r="P306" s="77">
        <v>6.0697511100000003</v>
      </c>
      <c r="Q306" s="78">
        <v>1E-4</v>
      </c>
      <c r="R306" s="78">
        <v>0</v>
      </c>
      <c r="W306" s="94"/>
    </row>
    <row r="307" spans="2:23">
      <c r="B307" t="s">
        <v>3390</v>
      </c>
      <c r="C307" t="s">
        <v>2481</v>
      </c>
      <c r="D307" s="103">
        <v>77390</v>
      </c>
      <c r="E307"/>
      <c r="F307" t="s">
        <v>3472</v>
      </c>
      <c r="G307" s="86">
        <v>43990</v>
      </c>
      <c r="H307" t="s">
        <v>209</v>
      </c>
      <c r="I307" s="77">
        <v>5.68</v>
      </c>
      <c r="J307" t="s">
        <v>681</v>
      </c>
      <c r="K307" t="s">
        <v>102</v>
      </c>
      <c r="L307" s="78">
        <v>4.4999999999999998E-2</v>
      </c>
      <c r="M307" s="78">
        <v>8.7099999999999997E-2</v>
      </c>
      <c r="N307" s="77">
        <v>7004.1</v>
      </c>
      <c r="O307" s="77">
        <v>88.06</v>
      </c>
      <c r="P307" s="77">
        <v>6.1678104600000001</v>
      </c>
      <c r="Q307" s="78">
        <v>1E-4</v>
      </c>
      <c r="R307" s="78">
        <v>0</v>
      </c>
      <c r="W307" s="94"/>
    </row>
    <row r="308" spans="2:23">
      <c r="B308" t="s">
        <v>3390</v>
      </c>
      <c r="C308" t="s">
        <v>2481</v>
      </c>
      <c r="D308" s="103">
        <v>463236</v>
      </c>
      <c r="E308"/>
      <c r="F308" t="s">
        <v>3472</v>
      </c>
      <c r="G308" s="86">
        <v>42803</v>
      </c>
      <c r="H308" t="s">
        <v>209</v>
      </c>
      <c r="I308" s="77">
        <v>5.68</v>
      </c>
      <c r="J308" t="s">
        <v>681</v>
      </c>
      <c r="K308" t="s">
        <v>102</v>
      </c>
      <c r="L308" s="78">
        <v>4.4999999999999998E-2</v>
      </c>
      <c r="M308" s="78">
        <v>8.7099999999999997E-2</v>
      </c>
      <c r="N308" s="77">
        <v>49336.67</v>
      </c>
      <c r="O308" s="77">
        <v>89.48</v>
      </c>
      <c r="P308" s="77">
        <v>44.146452316000001</v>
      </c>
      <c r="Q308" s="78">
        <v>6.9999999999999999E-4</v>
      </c>
      <c r="R308" s="78">
        <v>1E-4</v>
      </c>
      <c r="W308" s="94"/>
    </row>
    <row r="309" spans="2:23">
      <c r="B309" t="s">
        <v>3390</v>
      </c>
      <c r="C309" t="s">
        <v>2481</v>
      </c>
      <c r="D309" s="103">
        <v>455012</v>
      </c>
      <c r="E309"/>
      <c r="F309" t="s">
        <v>3472</v>
      </c>
      <c r="G309" s="86">
        <v>42716</v>
      </c>
      <c r="H309" t="s">
        <v>209</v>
      </c>
      <c r="I309" s="77">
        <v>5.68</v>
      </c>
      <c r="J309" t="s">
        <v>681</v>
      </c>
      <c r="K309" t="s">
        <v>102</v>
      </c>
      <c r="L309" s="78">
        <v>4.4999999999999998E-2</v>
      </c>
      <c r="M309" s="78">
        <v>8.7099999999999997E-2</v>
      </c>
      <c r="N309" s="77">
        <v>7698.33</v>
      </c>
      <c r="O309" s="77">
        <v>88.94</v>
      </c>
      <c r="P309" s="77">
        <v>6.8468947020000002</v>
      </c>
      <c r="Q309" s="78">
        <v>1E-4</v>
      </c>
      <c r="R309" s="78">
        <v>0</v>
      </c>
      <c r="W309" s="94"/>
    </row>
    <row r="310" spans="2:23">
      <c r="B310" t="s">
        <v>3390</v>
      </c>
      <c r="C310" t="s">
        <v>2481</v>
      </c>
      <c r="D310" s="103">
        <v>472334</v>
      </c>
      <c r="E310"/>
      <c r="F310" t="s">
        <v>3472</v>
      </c>
      <c r="G310" s="86">
        <v>42898</v>
      </c>
      <c r="H310" t="s">
        <v>209</v>
      </c>
      <c r="I310" s="77">
        <v>5.68</v>
      </c>
      <c r="J310" t="s">
        <v>681</v>
      </c>
      <c r="K310" t="s">
        <v>102</v>
      </c>
      <c r="L310" s="78">
        <v>4.4999999999999998E-2</v>
      </c>
      <c r="M310" s="78">
        <v>8.7099999999999997E-2</v>
      </c>
      <c r="N310" s="77">
        <v>9278.9599999999991</v>
      </c>
      <c r="O310" s="77">
        <v>89.03</v>
      </c>
      <c r="P310" s="77">
        <v>8.2610580880000004</v>
      </c>
      <c r="Q310" s="78">
        <v>1E-4</v>
      </c>
      <c r="R310" s="78">
        <v>0</v>
      </c>
      <c r="W310" s="94"/>
    </row>
    <row r="311" spans="2:23">
      <c r="B311" t="s">
        <v>3390</v>
      </c>
      <c r="C311" t="s">
        <v>2481</v>
      </c>
      <c r="D311" s="103">
        <v>440022</v>
      </c>
      <c r="E311"/>
      <c r="F311" t="s">
        <v>3472</v>
      </c>
      <c r="G311" s="86">
        <v>42604</v>
      </c>
      <c r="H311" t="s">
        <v>209</v>
      </c>
      <c r="I311" s="77">
        <v>5.68</v>
      </c>
      <c r="J311" t="s">
        <v>681</v>
      </c>
      <c r="K311" t="s">
        <v>102</v>
      </c>
      <c r="L311" s="78">
        <v>4.4999999999999998E-2</v>
      </c>
      <c r="M311" s="78">
        <v>8.7099999999999997E-2</v>
      </c>
      <c r="N311" s="77">
        <v>24833.51</v>
      </c>
      <c r="O311" s="77">
        <v>88.75</v>
      </c>
      <c r="P311" s="77">
        <v>22.039740125000002</v>
      </c>
      <c r="Q311" s="78">
        <v>2.9999999999999997E-4</v>
      </c>
      <c r="R311" s="78">
        <v>0</v>
      </c>
      <c r="W311" s="94"/>
    </row>
    <row r="312" spans="2:23">
      <c r="B312" t="s">
        <v>3390</v>
      </c>
      <c r="C312" t="s">
        <v>2481</v>
      </c>
      <c r="D312" s="103">
        <v>345369</v>
      </c>
      <c r="E312"/>
      <c r="F312" t="s">
        <v>3472</v>
      </c>
      <c r="G312" s="86">
        <v>41816</v>
      </c>
      <c r="H312" t="s">
        <v>209</v>
      </c>
      <c r="I312" s="77">
        <v>5.68</v>
      </c>
      <c r="J312" t="s">
        <v>681</v>
      </c>
      <c r="K312" t="s">
        <v>102</v>
      </c>
      <c r="L312" s="78">
        <v>4.4999999999999998E-2</v>
      </c>
      <c r="M312" s="78">
        <v>8.7099999999999997E-2</v>
      </c>
      <c r="N312" s="77">
        <v>36542.080000000002</v>
      </c>
      <c r="O312" s="77">
        <v>88.31</v>
      </c>
      <c r="P312" s="77">
        <v>32.270310848000001</v>
      </c>
      <c r="Q312" s="78">
        <v>5.0000000000000001E-4</v>
      </c>
      <c r="R312" s="78">
        <v>1E-4</v>
      </c>
      <c r="W312" s="94"/>
    </row>
    <row r="313" spans="2:23">
      <c r="B313" s="79" t="s">
        <v>2484</v>
      </c>
      <c r="I313" s="81">
        <v>0</v>
      </c>
      <c r="M313" s="80">
        <v>0</v>
      </c>
      <c r="N313" s="81">
        <v>0</v>
      </c>
      <c r="P313" s="81">
        <v>0</v>
      </c>
      <c r="Q313" s="80">
        <v>0</v>
      </c>
      <c r="R313" s="80">
        <v>0</v>
      </c>
    </row>
    <row r="314" spans="2:23">
      <c r="B314" t="s">
        <v>208</v>
      </c>
      <c r="D314" s="103">
        <v>0</v>
      </c>
      <c r="F314" t="s">
        <v>208</v>
      </c>
      <c r="I314" s="77">
        <v>0</v>
      </c>
      <c r="J314" t="s">
        <v>208</v>
      </c>
      <c r="K314" t="s">
        <v>208</v>
      </c>
      <c r="L314" s="78">
        <v>0</v>
      </c>
      <c r="M314" s="78">
        <v>0</v>
      </c>
      <c r="N314" s="77">
        <v>0</v>
      </c>
      <c r="O314" s="77">
        <v>0</v>
      </c>
      <c r="P314" s="77">
        <v>0</v>
      </c>
      <c r="Q314" s="78">
        <v>0</v>
      </c>
      <c r="R314" s="78">
        <v>0</v>
      </c>
    </row>
    <row r="315" spans="2:23">
      <c r="B315" s="79" t="s">
        <v>2485</v>
      </c>
      <c r="I315" s="81">
        <v>0</v>
      </c>
      <c r="M315" s="80">
        <v>0</v>
      </c>
      <c r="N315" s="81">
        <v>0</v>
      </c>
      <c r="P315" s="81">
        <v>0</v>
      </c>
      <c r="Q315" s="80">
        <v>0</v>
      </c>
      <c r="R315" s="80">
        <v>0</v>
      </c>
    </row>
    <row r="316" spans="2:23">
      <c r="B316" s="79" t="s">
        <v>2486</v>
      </c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2:23">
      <c r="B317" t="s">
        <v>208</v>
      </c>
      <c r="D317" s="103">
        <v>0</v>
      </c>
      <c r="F317" t="s">
        <v>208</v>
      </c>
      <c r="I317" s="77">
        <v>0</v>
      </c>
      <c r="J317" t="s">
        <v>208</v>
      </c>
      <c r="K317" t="s">
        <v>208</v>
      </c>
      <c r="L317" s="78">
        <v>0</v>
      </c>
      <c r="M317" s="78">
        <v>0</v>
      </c>
      <c r="N317" s="77">
        <v>0</v>
      </c>
      <c r="O317" s="77">
        <v>0</v>
      </c>
      <c r="P317" s="77">
        <v>0</v>
      </c>
      <c r="Q317" s="78">
        <v>0</v>
      </c>
      <c r="R317" s="78">
        <v>0</v>
      </c>
    </row>
    <row r="318" spans="2:23">
      <c r="B318" s="79" t="s">
        <v>2487</v>
      </c>
      <c r="I318" s="81">
        <v>0</v>
      </c>
      <c r="M318" s="80">
        <v>0</v>
      </c>
      <c r="N318" s="81">
        <v>0</v>
      </c>
      <c r="P318" s="81">
        <v>0</v>
      </c>
      <c r="Q318" s="80">
        <v>0</v>
      </c>
      <c r="R318" s="80">
        <v>0</v>
      </c>
    </row>
    <row r="319" spans="2:23">
      <c r="B319" t="s">
        <v>208</v>
      </c>
      <c r="D319" s="103">
        <v>0</v>
      </c>
      <c r="F319" t="s">
        <v>208</v>
      </c>
      <c r="I319" s="77">
        <v>0</v>
      </c>
      <c r="J319" t="s">
        <v>208</v>
      </c>
      <c r="K319" t="s">
        <v>208</v>
      </c>
      <c r="L319" s="78">
        <v>0</v>
      </c>
      <c r="M319" s="78">
        <v>0</v>
      </c>
      <c r="N319" s="77">
        <v>0</v>
      </c>
      <c r="O319" s="77">
        <v>0</v>
      </c>
      <c r="P319" s="77">
        <v>0</v>
      </c>
      <c r="Q319" s="78">
        <v>0</v>
      </c>
      <c r="R319" s="78">
        <v>0</v>
      </c>
    </row>
    <row r="320" spans="2:23">
      <c r="B320" s="79" t="s">
        <v>2488</v>
      </c>
      <c r="I320" s="81">
        <v>0</v>
      </c>
      <c r="M320" s="80">
        <v>0</v>
      </c>
      <c r="N320" s="81">
        <v>0</v>
      </c>
      <c r="P320" s="81">
        <v>0</v>
      </c>
      <c r="Q320" s="80">
        <v>0</v>
      </c>
      <c r="R320" s="80">
        <v>0</v>
      </c>
    </row>
    <row r="321" spans="2:23">
      <c r="B321" t="s">
        <v>208</v>
      </c>
      <c r="D321" s="103">
        <v>0</v>
      </c>
      <c r="F321" t="s">
        <v>208</v>
      </c>
      <c r="I321" s="77">
        <v>0</v>
      </c>
      <c r="J321" t="s">
        <v>208</v>
      </c>
      <c r="K321" t="s">
        <v>208</v>
      </c>
      <c r="L321" s="78">
        <v>0</v>
      </c>
      <c r="M321" s="78">
        <v>0</v>
      </c>
      <c r="N321" s="77">
        <v>0</v>
      </c>
      <c r="O321" s="77">
        <v>0</v>
      </c>
      <c r="P321" s="77">
        <v>0</v>
      </c>
      <c r="Q321" s="78">
        <v>0</v>
      </c>
      <c r="R321" s="78">
        <v>0</v>
      </c>
    </row>
    <row r="322" spans="2:23">
      <c r="B322" s="79" t="s">
        <v>2489</v>
      </c>
      <c r="I322" s="81">
        <v>0</v>
      </c>
      <c r="M322" s="80">
        <v>0</v>
      </c>
      <c r="N322" s="81">
        <v>0</v>
      </c>
      <c r="P322" s="81">
        <v>0</v>
      </c>
      <c r="Q322" s="80">
        <v>0</v>
      </c>
      <c r="R322" s="80">
        <v>0</v>
      </c>
    </row>
    <row r="323" spans="2:23">
      <c r="B323" t="s">
        <v>208</v>
      </c>
      <c r="D323" s="103">
        <v>0</v>
      </c>
      <c r="F323" t="s">
        <v>208</v>
      </c>
      <c r="I323" s="77">
        <v>0</v>
      </c>
      <c r="J323" t="s">
        <v>208</v>
      </c>
      <c r="K323" t="s">
        <v>208</v>
      </c>
      <c r="L323" s="78">
        <v>0</v>
      </c>
      <c r="M323" s="78">
        <v>0</v>
      </c>
      <c r="N323" s="77">
        <v>0</v>
      </c>
      <c r="O323" s="77">
        <v>0</v>
      </c>
      <c r="P323" s="77">
        <v>0</v>
      </c>
      <c r="Q323" s="78">
        <v>0</v>
      </c>
      <c r="R323" s="78">
        <v>0</v>
      </c>
    </row>
    <row r="324" spans="2:23">
      <c r="B324" s="79" t="s">
        <v>216</v>
      </c>
      <c r="I324" s="81">
        <v>2.19</v>
      </c>
      <c r="M324" s="80">
        <v>7.2900000000000006E-2</v>
      </c>
      <c r="N324" s="81">
        <v>6794453.1100000003</v>
      </c>
      <c r="P324" s="81">
        <v>17359.436257142977</v>
      </c>
      <c r="Q324" s="80">
        <v>0.26619999999999999</v>
      </c>
      <c r="R324" s="80">
        <v>3.6400000000000002E-2</v>
      </c>
    </row>
    <row r="325" spans="2:23">
      <c r="B325" s="79" t="s">
        <v>2490</v>
      </c>
      <c r="I325" s="81">
        <v>0</v>
      </c>
      <c r="M325" s="80">
        <v>0</v>
      </c>
      <c r="N325" s="81">
        <v>0</v>
      </c>
      <c r="P325" s="81">
        <v>0</v>
      </c>
      <c r="Q325" s="80">
        <v>0</v>
      </c>
      <c r="R325" s="80">
        <v>0</v>
      </c>
    </row>
    <row r="326" spans="2:23">
      <c r="B326" t="s">
        <v>208</v>
      </c>
      <c r="D326" s="103">
        <v>0</v>
      </c>
      <c r="F326" t="s">
        <v>208</v>
      </c>
      <c r="I326" s="77">
        <v>0</v>
      </c>
      <c r="J326" t="s">
        <v>208</v>
      </c>
      <c r="K326" t="s">
        <v>208</v>
      </c>
      <c r="L326" s="78">
        <v>0</v>
      </c>
      <c r="M326" s="78">
        <v>0</v>
      </c>
      <c r="N326" s="77">
        <v>0</v>
      </c>
      <c r="O326" s="77">
        <v>0</v>
      </c>
      <c r="P326" s="77">
        <v>0</v>
      </c>
      <c r="Q326" s="78">
        <v>0</v>
      </c>
      <c r="R326" s="78">
        <v>0</v>
      </c>
    </row>
    <row r="327" spans="2:23">
      <c r="B327" s="79" t="s">
        <v>2479</v>
      </c>
      <c r="I327" s="81">
        <v>0</v>
      </c>
      <c r="M327" s="80">
        <v>0</v>
      </c>
      <c r="N327" s="81">
        <v>0</v>
      </c>
      <c r="P327" s="81">
        <v>0</v>
      </c>
      <c r="Q327" s="80">
        <v>0</v>
      </c>
      <c r="R327" s="80">
        <v>0</v>
      </c>
    </row>
    <row r="328" spans="2:23">
      <c r="B328" t="s">
        <v>208</v>
      </c>
      <c r="D328" s="103">
        <v>0</v>
      </c>
      <c r="F328" t="s">
        <v>208</v>
      </c>
      <c r="I328" s="77">
        <v>0</v>
      </c>
      <c r="J328" t="s">
        <v>208</v>
      </c>
      <c r="K328" t="s">
        <v>208</v>
      </c>
      <c r="L328" s="78">
        <v>0</v>
      </c>
      <c r="M328" s="78">
        <v>0</v>
      </c>
      <c r="N328" s="77">
        <v>0</v>
      </c>
      <c r="O328" s="77">
        <v>0</v>
      </c>
      <c r="P328" s="77">
        <v>0</v>
      </c>
      <c r="Q328" s="78">
        <v>0</v>
      </c>
      <c r="R328" s="78">
        <v>0</v>
      </c>
    </row>
    <row r="329" spans="2:23">
      <c r="B329" s="79" t="s">
        <v>2480</v>
      </c>
      <c r="I329" s="81">
        <v>2.19</v>
      </c>
      <c r="M329" s="80">
        <v>7.2900000000000006E-2</v>
      </c>
      <c r="N329" s="81">
        <v>6794453.1100000003</v>
      </c>
      <c r="P329" s="81">
        <v>17359.436257142977</v>
      </c>
      <c r="Q329" s="80">
        <v>0.26619999999999999</v>
      </c>
      <c r="R329" s="80">
        <v>3.6400000000000002E-2</v>
      </c>
    </row>
    <row r="330" spans="2:23">
      <c r="B330" s="26" t="s">
        <v>3471</v>
      </c>
      <c r="C330" t="s">
        <v>2476</v>
      </c>
      <c r="D330" s="103">
        <v>6831</v>
      </c>
      <c r="E330"/>
      <c r="F330" t="s">
        <v>479</v>
      </c>
      <c r="G330" s="86">
        <v>43552</v>
      </c>
      <c r="H330" t="s">
        <v>206</v>
      </c>
      <c r="I330" s="77">
        <v>3.57</v>
      </c>
      <c r="J330" t="s">
        <v>681</v>
      </c>
      <c r="K330" t="s">
        <v>106</v>
      </c>
      <c r="L330" s="78">
        <v>4.5999999999999999E-2</v>
      </c>
      <c r="M330" s="78">
        <v>6.8099999999999994E-2</v>
      </c>
      <c r="N330" s="77">
        <v>112477.41</v>
      </c>
      <c r="O330" s="77">
        <v>93.03</v>
      </c>
      <c r="P330" s="77">
        <v>402.75064017902702</v>
      </c>
      <c r="Q330" s="78">
        <v>6.1999999999999998E-3</v>
      </c>
      <c r="R330" s="78">
        <v>8.0000000000000004E-4</v>
      </c>
      <c r="W330" s="94"/>
    </row>
    <row r="331" spans="2:23">
      <c r="B331" s="26" t="s">
        <v>3471</v>
      </c>
      <c r="C331" t="s">
        <v>2476</v>
      </c>
      <c r="D331" s="103">
        <v>508506</v>
      </c>
      <c r="E331"/>
      <c r="F331" t="s">
        <v>479</v>
      </c>
      <c r="G331" s="86">
        <v>43186</v>
      </c>
      <c r="H331" t="s">
        <v>206</v>
      </c>
      <c r="I331" s="77">
        <v>3.58</v>
      </c>
      <c r="J331" t="s">
        <v>681</v>
      </c>
      <c r="K331" t="s">
        <v>106</v>
      </c>
      <c r="L331" s="78">
        <v>4.8000000000000001E-2</v>
      </c>
      <c r="M331" s="78">
        <v>6.3700000000000007E-2</v>
      </c>
      <c r="N331" s="77">
        <v>225528.92</v>
      </c>
      <c r="O331" s="77">
        <v>95.11</v>
      </c>
      <c r="P331" s="77">
        <v>825.61263932038798</v>
      </c>
      <c r="Q331" s="78">
        <v>1.2699999999999999E-2</v>
      </c>
      <c r="R331" s="78">
        <v>1.6999999999999999E-3</v>
      </c>
      <c r="W331" s="94"/>
    </row>
    <row r="332" spans="2:23">
      <c r="B332" s="26" t="s">
        <v>3471</v>
      </c>
      <c r="C332" t="s">
        <v>2476</v>
      </c>
      <c r="D332" s="103">
        <v>75980</v>
      </c>
      <c r="E332"/>
      <c r="F332" t="s">
        <v>479</v>
      </c>
      <c r="G332" s="86">
        <v>43942</v>
      </c>
      <c r="H332" t="s">
        <v>206</v>
      </c>
      <c r="I332" s="77">
        <v>3.5</v>
      </c>
      <c r="J332" t="s">
        <v>681</v>
      </c>
      <c r="K332" t="s">
        <v>106</v>
      </c>
      <c r="L332" s="78">
        <v>5.4399999999999997E-2</v>
      </c>
      <c r="M332" s="78">
        <v>7.9600000000000004E-2</v>
      </c>
      <c r="N332" s="77">
        <v>114296.34</v>
      </c>
      <c r="O332" s="77">
        <v>92.36</v>
      </c>
      <c r="P332" s="77">
        <v>406.31621945277601</v>
      </c>
      <c r="Q332" s="78">
        <v>6.1999999999999998E-3</v>
      </c>
      <c r="R332" s="78">
        <v>8.9999999999999998E-4</v>
      </c>
      <c r="W332" s="94"/>
    </row>
    <row r="333" spans="2:23">
      <c r="B333" s="93" t="s">
        <v>3402</v>
      </c>
      <c r="C333" t="s">
        <v>2481</v>
      </c>
      <c r="D333" s="103">
        <v>9645</v>
      </c>
      <c r="E333"/>
      <c r="F333" t="s">
        <v>2483</v>
      </c>
      <c r="G333" s="86">
        <v>45114</v>
      </c>
      <c r="H333" t="s">
        <v>1018</v>
      </c>
      <c r="I333" s="77">
        <v>2.57</v>
      </c>
      <c r="J333" t="s">
        <v>1023</v>
      </c>
      <c r="K333" t="s">
        <v>202</v>
      </c>
      <c r="L333" s="78">
        <v>7.5800000000000006E-2</v>
      </c>
      <c r="M333" s="78">
        <v>8.3199999999999996E-2</v>
      </c>
      <c r="N333" s="77">
        <v>89964.83</v>
      </c>
      <c r="O333" s="77">
        <v>100.63</v>
      </c>
      <c r="P333" s="77">
        <v>32.455581621796497</v>
      </c>
      <c r="Q333" s="78">
        <v>5.0000000000000001E-4</v>
      </c>
      <c r="R333" s="78">
        <v>1E-4</v>
      </c>
      <c r="W333" s="94"/>
    </row>
    <row r="334" spans="2:23">
      <c r="B334" s="93" t="s">
        <v>3402</v>
      </c>
      <c r="C334" t="s">
        <v>2481</v>
      </c>
      <c r="D334" s="103">
        <v>9722</v>
      </c>
      <c r="E334"/>
      <c r="F334" t="s">
        <v>2483</v>
      </c>
      <c r="G334" s="86">
        <v>45169</v>
      </c>
      <c r="H334" t="s">
        <v>1018</v>
      </c>
      <c r="I334" s="77">
        <v>2.59</v>
      </c>
      <c r="J334" t="s">
        <v>1023</v>
      </c>
      <c r="K334" t="s">
        <v>202</v>
      </c>
      <c r="L334" s="78">
        <v>7.7299999999999994E-2</v>
      </c>
      <c r="M334" s="78">
        <v>8.1500000000000003E-2</v>
      </c>
      <c r="N334" s="77">
        <v>38065.19</v>
      </c>
      <c r="O334" s="77">
        <v>100.41</v>
      </c>
      <c r="P334" s="77">
        <v>13.7023207345215</v>
      </c>
      <c r="Q334" s="78">
        <v>2.0000000000000001E-4</v>
      </c>
      <c r="R334" s="78">
        <v>0</v>
      </c>
      <c r="W334" s="94"/>
    </row>
    <row r="335" spans="2:23">
      <c r="B335" t="s">
        <v>3454</v>
      </c>
      <c r="C335" t="s">
        <v>2481</v>
      </c>
      <c r="D335" s="103">
        <v>8763</v>
      </c>
      <c r="E335"/>
      <c r="F335" t="s">
        <v>2483</v>
      </c>
      <c r="G335" s="86">
        <v>44529</v>
      </c>
      <c r="H335" t="s">
        <v>1018</v>
      </c>
      <c r="I335" s="77">
        <v>2.57</v>
      </c>
      <c r="J335" t="s">
        <v>1023</v>
      </c>
      <c r="K335" t="s">
        <v>202</v>
      </c>
      <c r="L335" s="78">
        <v>7.6300000000000007E-2</v>
      </c>
      <c r="M335" s="78">
        <v>8.0799999999999997E-2</v>
      </c>
      <c r="N335" s="77">
        <v>869772.79</v>
      </c>
      <c r="O335" s="77">
        <v>101.22</v>
      </c>
      <c r="P335" s="77">
        <v>315.617670466623</v>
      </c>
      <c r="Q335" s="78">
        <v>4.7999999999999996E-3</v>
      </c>
      <c r="R335" s="78">
        <v>6.9999999999999999E-4</v>
      </c>
      <c r="W335" s="94"/>
    </row>
    <row r="336" spans="2:23">
      <c r="B336" t="s">
        <v>3454</v>
      </c>
      <c r="C336" t="s">
        <v>2481</v>
      </c>
      <c r="D336" s="103">
        <v>9327</v>
      </c>
      <c r="E336"/>
      <c r="F336" t="s">
        <v>2483</v>
      </c>
      <c r="G336" s="86">
        <v>44880</v>
      </c>
      <c r="H336" t="s">
        <v>1018</v>
      </c>
      <c r="I336" s="77">
        <v>2.59</v>
      </c>
      <c r="J336" t="s">
        <v>1023</v>
      </c>
      <c r="K336" t="s">
        <v>200</v>
      </c>
      <c r="L336" s="78">
        <v>6.9500000000000006E-2</v>
      </c>
      <c r="M336" s="78">
        <v>7.3200000000000001E-2</v>
      </c>
      <c r="N336" s="77">
        <v>23841.91</v>
      </c>
      <c r="O336" s="77">
        <v>102.26399983055049</v>
      </c>
      <c r="P336" s="77">
        <v>8.5238391043791992</v>
      </c>
      <c r="Q336" s="78">
        <v>1E-4</v>
      </c>
      <c r="R336" s="78">
        <v>0</v>
      </c>
      <c r="W336" s="94"/>
    </row>
    <row r="337" spans="2:23">
      <c r="B337" t="s">
        <v>3454</v>
      </c>
      <c r="C337" t="s">
        <v>2481</v>
      </c>
      <c r="D337" s="103">
        <v>9474</v>
      </c>
      <c r="E337"/>
      <c r="F337" t="s">
        <v>2483</v>
      </c>
      <c r="G337" s="86">
        <v>44977</v>
      </c>
      <c r="H337" t="s">
        <v>1018</v>
      </c>
      <c r="I337" s="77">
        <v>2.59</v>
      </c>
      <c r="J337" t="s">
        <v>1023</v>
      </c>
      <c r="K337" t="s">
        <v>200</v>
      </c>
      <c r="L337" s="78">
        <v>6.9500000000000006E-2</v>
      </c>
      <c r="M337" s="78">
        <v>7.3200000000000001E-2</v>
      </c>
      <c r="N337" s="77">
        <v>9229.7900000000009</v>
      </c>
      <c r="O337" s="77">
        <v>100.53</v>
      </c>
      <c r="P337" s="77">
        <v>3.2438362772952001</v>
      </c>
      <c r="Q337" s="78">
        <v>0</v>
      </c>
      <c r="R337" s="78">
        <v>0</v>
      </c>
      <c r="W337" s="94"/>
    </row>
    <row r="338" spans="2:23">
      <c r="B338" t="s">
        <v>3454</v>
      </c>
      <c r="C338" t="s">
        <v>2481</v>
      </c>
      <c r="D338" s="103">
        <v>9571</v>
      </c>
      <c r="E338"/>
      <c r="F338" t="s">
        <v>2483</v>
      </c>
      <c r="G338" s="86">
        <v>45069</v>
      </c>
      <c r="H338" t="s">
        <v>1018</v>
      </c>
      <c r="I338" s="77">
        <v>2.59</v>
      </c>
      <c r="J338" t="s">
        <v>1023</v>
      </c>
      <c r="K338" t="s">
        <v>200</v>
      </c>
      <c r="L338" s="78">
        <v>6.9500000000000006E-2</v>
      </c>
      <c r="M338" s="78">
        <v>7.3200000000000001E-2</v>
      </c>
      <c r="N338" s="77">
        <v>15144.22</v>
      </c>
      <c r="O338" s="77">
        <v>101.22</v>
      </c>
      <c r="P338" s="77">
        <v>5.3590112276064001</v>
      </c>
      <c r="Q338" s="78">
        <v>1E-4</v>
      </c>
      <c r="R338" s="78">
        <v>0</v>
      </c>
      <c r="W338" s="94"/>
    </row>
    <row r="339" spans="2:23">
      <c r="B339" t="s">
        <v>3407</v>
      </c>
      <c r="C339" t="s">
        <v>2481</v>
      </c>
      <c r="D339" s="103">
        <v>93821</v>
      </c>
      <c r="E339"/>
      <c r="F339" t="s">
        <v>2483</v>
      </c>
      <c r="G339" s="86">
        <v>44341</v>
      </c>
      <c r="H339" t="s">
        <v>1018</v>
      </c>
      <c r="I339" s="77">
        <v>0.48</v>
      </c>
      <c r="J339" t="s">
        <v>1023</v>
      </c>
      <c r="K339" t="s">
        <v>106</v>
      </c>
      <c r="L339" s="78">
        <v>7.9399999999999998E-2</v>
      </c>
      <c r="M339" s="78">
        <v>8.9700000000000002E-2</v>
      </c>
      <c r="N339" s="77">
        <v>89392.28</v>
      </c>
      <c r="O339" s="77">
        <v>99.9</v>
      </c>
      <c r="P339" s="77">
        <v>343.72681483427999</v>
      </c>
      <c r="Q339" s="78">
        <v>5.3E-3</v>
      </c>
      <c r="R339" s="78">
        <v>6.9999999999999999E-4</v>
      </c>
      <c r="W339" s="94"/>
    </row>
    <row r="340" spans="2:23">
      <c r="B340" t="s">
        <v>3407</v>
      </c>
      <c r="C340" t="s">
        <v>2481</v>
      </c>
      <c r="D340" s="103">
        <v>9410</v>
      </c>
      <c r="E340"/>
      <c r="F340" t="s">
        <v>2483</v>
      </c>
      <c r="G340" s="86">
        <v>44946</v>
      </c>
      <c r="H340" t="s">
        <v>1018</v>
      </c>
      <c r="I340" s="77">
        <v>0.48</v>
      </c>
      <c r="J340" t="s">
        <v>1023</v>
      </c>
      <c r="K340" t="s">
        <v>106</v>
      </c>
      <c r="L340" s="78">
        <v>7.9399999999999998E-2</v>
      </c>
      <c r="M340" s="78">
        <v>8.9700000000000002E-2</v>
      </c>
      <c r="N340" s="77">
        <v>249.32</v>
      </c>
      <c r="O340" s="77">
        <v>101.8978004171346</v>
      </c>
      <c r="P340" s="77">
        <v>0.97784459300399995</v>
      </c>
      <c r="Q340" s="78">
        <v>0</v>
      </c>
      <c r="R340" s="78">
        <v>0</v>
      </c>
      <c r="W340" s="94"/>
    </row>
    <row r="341" spans="2:23">
      <c r="B341" t="s">
        <v>3407</v>
      </c>
      <c r="C341" t="s">
        <v>2481</v>
      </c>
      <c r="D341" s="103">
        <v>9460</v>
      </c>
      <c r="E341"/>
      <c r="F341" t="s">
        <v>2483</v>
      </c>
      <c r="G341" s="86">
        <v>44978</v>
      </c>
      <c r="H341" t="s">
        <v>1018</v>
      </c>
      <c r="I341" s="77">
        <v>0.48</v>
      </c>
      <c r="J341" t="s">
        <v>1023</v>
      </c>
      <c r="K341" t="s">
        <v>106</v>
      </c>
      <c r="L341" s="78">
        <v>7.9399999999999998E-2</v>
      </c>
      <c r="M341" s="78">
        <v>8.9700000000000002E-2</v>
      </c>
      <c r="N341" s="77">
        <v>340.49</v>
      </c>
      <c r="O341" s="77">
        <v>100.03</v>
      </c>
      <c r="P341" s="77">
        <v>1.3109391738030001</v>
      </c>
      <c r="Q341" s="78">
        <v>0</v>
      </c>
      <c r="R341" s="78">
        <v>0</v>
      </c>
      <c r="W341" s="94"/>
    </row>
    <row r="342" spans="2:23">
      <c r="B342" t="s">
        <v>3407</v>
      </c>
      <c r="C342" t="s">
        <v>2481</v>
      </c>
      <c r="D342" s="103">
        <v>9511</v>
      </c>
      <c r="E342"/>
      <c r="F342" t="s">
        <v>2483</v>
      </c>
      <c r="G342" s="86">
        <v>45005</v>
      </c>
      <c r="H342" t="s">
        <v>1018</v>
      </c>
      <c r="I342" s="77">
        <v>0.48</v>
      </c>
      <c r="J342" t="s">
        <v>1023</v>
      </c>
      <c r="K342" t="s">
        <v>106</v>
      </c>
      <c r="L342" s="78">
        <v>7.9299999999999995E-2</v>
      </c>
      <c r="M342" s="78">
        <v>8.9599999999999999E-2</v>
      </c>
      <c r="N342" s="77">
        <v>176.8</v>
      </c>
      <c r="O342" s="77">
        <v>100.03</v>
      </c>
      <c r="P342" s="77">
        <v>0.68070735096000001</v>
      </c>
      <c r="Q342" s="78">
        <v>0</v>
      </c>
      <c r="R342" s="78">
        <v>0</v>
      </c>
      <c r="W342" s="94"/>
    </row>
    <row r="343" spans="2:23">
      <c r="B343" t="s">
        <v>3407</v>
      </c>
      <c r="C343" t="s">
        <v>2481</v>
      </c>
      <c r="D343" s="103">
        <v>9540</v>
      </c>
      <c r="E343"/>
      <c r="F343" t="s">
        <v>2483</v>
      </c>
      <c r="G343" s="86">
        <v>45036</v>
      </c>
      <c r="H343" t="s">
        <v>1018</v>
      </c>
      <c r="I343" s="77">
        <v>0.48</v>
      </c>
      <c r="J343" t="s">
        <v>1023</v>
      </c>
      <c r="K343" t="s">
        <v>106</v>
      </c>
      <c r="L343" s="78">
        <v>7.9399999999999998E-2</v>
      </c>
      <c r="M343" s="78">
        <v>8.9700000000000002E-2</v>
      </c>
      <c r="N343" s="77">
        <v>646.01</v>
      </c>
      <c r="O343" s="77">
        <v>100.03</v>
      </c>
      <c r="P343" s="77">
        <v>2.487238437747</v>
      </c>
      <c r="Q343" s="78">
        <v>0</v>
      </c>
      <c r="R343" s="78">
        <v>0</v>
      </c>
      <c r="W343" s="94"/>
    </row>
    <row r="344" spans="2:23">
      <c r="B344" t="s">
        <v>3407</v>
      </c>
      <c r="C344" t="s">
        <v>2481</v>
      </c>
      <c r="D344" s="103">
        <v>9562</v>
      </c>
      <c r="E344"/>
      <c r="F344" t="s">
        <v>2483</v>
      </c>
      <c r="G344" s="86">
        <v>45068</v>
      </c>
      <c r="H344" t="s">
        <v>1018</v>
      </c>
      <c r="I344" s="77">
        <v>0.48</v>
      </c>
      <c r="J344" t="s">
        <v>1023</v>
      </c>
      <c r="K344" t="s">
        <v>106</v>
      </c>
      <c r="L344" s="78">
        <v>7.9399999999999998E-2</v>
      </c>
      <c r="M344" s="78">
        <v>8.9700000000000002E-2</v>
      </c>
      <c r="N344" s="77">
        <v>349.12</v>
      </c>
      <c r="O344" s="77">
        <v>100.03</v>
      </c>
      <c r="P344" s="77">
        <v>1.344166008864</v>
      </c>
      <c r="Q344" s="78">
        <v>0</v>
      </c>
      <c r="R344" s="78">
        <v>0</v>
      </c>
      <c r="W344" s="94"/>
    </row>
    <row r="345" spans="2:23">
      <c r="B345" t="s">
        <v>3407</v>
      </c>
      <c r="C345" t="s">
        <v>2481</v>
      </c>
      <c r="D345" s="103">
        <v>9603</v>
      </c>
      <c r="E345"/>
      <c r="F345" t="s">
        <v>2483</v>
      </c>
      <c r="G345" s="86">
        <v>45097</v>
      </c>
      <c r="H345" t="s">
        <v>1018</v>
      </c>
      <c r="I345" s="77">
        <v>0.48</v>
      </c>
      <c r="J345" t="s">
        <v>1023</v>
      </c>
      <c r="K345" t="s">
        <v>106</v>
      </c>
      <c r="L345" s="78">
        <v>7.9399999999999998E-2</v>
      </c>
      <c r="M345" s="78">
        <v>8.9700000000000002E-2</v>
      </c>
      <c r="N345" s="77">
        <v>272.63</v>
      </c>
      <c r="O345" s="77">
        <v>100.53</v>
      </c>
      <c r="P345" s="77">
        <v>1.054914440211</v>
      </c>
      <c r="Q345" s="78">
        <v>0</v>
      </c>
      <c r="R345" s="78">
        <v>0</v>
      </c>
      <c r="W345" s="94"/>
    </row>
    <row r="346" spans="2:23">
      <c r="B346" t="s">
        <v>3407</v>
      </c>
      <c r="C346" t="s">
        <v>2481</v>
      </c>
      <c r="D346" s="103">
        <v>9659</v>
      </c>
      <c r="E346"/>
      <c r="F346" t="s">
        <v>2483</v>
      </c>
      <c r="G346" s="86">
        <v>45159</v>
      </c>
      <c r="H346" t="s">
        <v>1018</v>
      </c>
      <c r="I346" s="77">
        <v>0.48</v>
      </c>
      <c r="J346" t="s">
        <v>1023</v>
      </c>
      <c r="K346" t="s">
        <v>106</v>
      </c>
      <c r="L346" s="78">
        <v>7.9399999999999998E-2</v>
      </c>
      <c r="M346" s="78">
        <v>8.9700000000000002E-2</v>
      </c>
      <c r="N346" s="77">
        <v>669.06</v>
      </c>
      <c r="O346" s="77">
        <v>100.02</v>
      </c>
      <c r="P346" s="77">
        <v>2.5757269823879998</v>
      </c>
      <c r="Q346" s="78">
        <v>0</v>
      </c>
      <c r="R346" s="78">
        <v>0</v>
      </c>
      <c r="W346" s="94"/>
    </row>
    <row r="347" spans="2:23">
      <c r="B347" t="s">
        <v>3407</v>
      </c>
      <c r="C347" t="s">
        <v>2481</v>
      </c>
      <c r="D347" s="103">
        <v>9749</v>
      </c>
      <c r="E347"/>
      <c r="F347" t="s">
        <v>2483</v>
      </c>
      <c r="G347" s="86">
        <v>45189</v>
      </c>
      <c r="H347" t="s">
        <v>1018</v>
      </c>
      <c r="I347" s="77">
        <v>0.48</v>
      </c>
      <c r="J347" t="s">
        <v>1023</v>
      </c>
      <c r="K347" t="s">
        <v>106</v>
      </c>
      <c r="L347" s="78">
        <v>7.9399999999999998E-2</v>
      </c>
      <c r="M347" s="78">
        <v>8.9700000000000002E-2</v>
      </c>
      <c r="N347" s="77">
        <v>337.57</v>
      </c>
      <c r="O347" s="77">
        <v>99.9</v>
      </c>
      <c r="P347" s="77">
        <v>1.2980076230699999</v>
      </c>
      <c r="Q347" s="78">
        <v>0</v>
      </c>
      <c r="R347" s="78">
        <v>0</v>
      </c>
      <c r="W347" s="94"/>
    </row>
    <row r="348" spans="2:23">
      <c r="B348" t="s">
        <v>3404</v>
      </c>
      <c r="C348" t="s">
        <v>2481</v>
      </c>
      <c r="D348" s="103">
        <v>9459</v>
      </c>
      <c r="E348"/>
      <c r="F348" t="s">
        <v>917</v>
      </c>
      <c r="G348" s="86">
        <v>44195</v>
      </c>
      <c r="H348" t="s">
        <v>1018</v>
      </c>
      <c r="I348" s="77">
        <v>2.79</v>
      </c>
      <c r="J348" t="s">
        <v>1023</v>
      </c>
      <c r="K348" t="s">
        <v>113</v>
      </c>
      <c r="L348" s="78">
        <v>7.5300000000000006E-2</v>
      </c>
      <c r="M348" s="78">
        <v>7.5499999999999998E-2</v>
      </c>
      <c r="N348" s="77">
        <v>34378.26</v>
      </c>
      <c r="O348" s="77">
        <v>100.6</v>
      </c>
      <c r="P348" s="77">
        <v>162.55766429086799</v>
      </c>
      <c r="Q348" s="78">
        <v>2.5000000000000001E-3</v>
      </c>
      <c r="R348" s="78">
        <v>2.9999999999999997E-4</v>
      </c>
      <c r="W348" s="94"/>
    </row>
    <row r="349" spans="2:23">
      <c r="B349" t="s">
        <v>3404</v>
      </c>
      <c r="C349" t="s">
        <v>2481</v>
      </c>
      <c r="D349" s="103">
        <v>9448</v>
      </c>
      <c r="E349"/>
      <c r="F349" t="s">
        <v>917</v>
      </c>
      <c r="G349" s="86">
        <v>43788</v>
      </c>
      <c r="H349" t="s">
        <v>1018</v>
      </c>
      <c r="I349" s="77">
        <v>2.85</v>
      </c>
      <c r="J349" t="s">
        <v>1023</v>
      </c>
      <c r="K349" t="s">
        <v>110</v>
      </c>
      <c r="L349" s="78">
        <v>5.8200000000000002E-2</v>
      </c>
      <c r="M349" s="78">
        <v>5.8900000000000001E-2</v>
      </c>
      <c r="N349" s="77">
        <v>129882.45</v>
      </c>
      <c r="O349" s="77">
        <v>101.8099999999999</v>
      </c>
      <c r="P349" s="77">
        <v>536.536705414837</v>
      </c>
      <c r="Q349" s="78">
        <v>8.2000000000000007E-3</v>
      </c>
      <c r="R349" s="78">
        <v>1.1000000000000001E-3</v>
      </c>
      <c r="W349" s="94"/>
    </row>
    <row r="350" spans="2:23">
      <c r="B350" t="s">
        <v>3404</v>
      </c>
      <c r="C350" t="s">
        <v>2481</v>
      </c>
      <c r="D350" s="103">
        <v>9617</v>
      </c>
      <c r="E350"/>
      <c r="F350" t="s">
        <v>917</v>
      </c>
      <c r="G350" s="86">
        <v>45099</v>
      </c>
      <c r="H350" t="s">
        <v>1018</v>
      </c>
      <c r="I350" s="77">
        <v>2.85</v>
      </c>
      <c r="J350" t="s">
        <v>1023</v>
      </c>
      <c r="K350" t="s">
        <v>110</v>
      </c>
      <c r="L350" s="78">
        <v>5.8200000000000002E-2</v>
      </c>
      <c r="M350" s="78">
        <v>5.9299999999999999E-2</v>
      </c>
      <c r="N350" s="77">
        <v>2236.9</v>
      </c>
      <c r="O350" s="77">
        <v>100</v>
      </c>
      <c r="P350" s="77">
        <v>9.0762217500000002</v>
      </c>
      <c r="Q350" s="78">
        <v>1E-4</v>
      </c>
      <c r="R350" s="78">
        <v>0</v>
      </c>
      <c r="W350" s="94"/>
    </row>
    <row r="351" spans="2:23">
      <c r="B351" t="s">
        <v>3405</v>
      </c>
      <c r="C351" t="s">
        <v>2481</v>
      </c>
      <c r="D351" s="103">
        <v>9047</v>
      </c>
      <c r="E351"/>
      <c r="F351" t="s">
        <v>917</v>
      </c>
      <c r="G351" s="86">
        <v>44677</v>
      </c>
      <c r="H351" t="s">
        <v>1018</v>
      </c>
      <c r="I351" s="77">
        <v>2.74</v>
      </c>
      <c r="J351" t="s">
        <v>1023</v>
      </c>
      <c r="K351" t="s">
        <v>202</v>
      </c>
      <c r="L351" s="78">
        <v>0.1149</v>
      </c>
      <c r="M351" s="78">
        <v>0.1217</v>
      </c>
      <c r="N351" s="77">
        <v>265209.23</v>
      </c>
      <c r="O351" s="77">
        <v>102.82</v>
      </c>
      <c r="P351" s="77">
        <v>97.758694707531006</v>
      </c>
      <c r="Q351" s="78">
        <v>1.5E-3</v>
      </c>
      <c r="R351" s="78">
        <v>2.0000000000000001E-4</v>
      </c>
      <c r="W351" s="94"/>
    </row>
    <row r="352" spans="2:23">
      <c r="B352" t="s">
        <v>3405</v>
      </c>
      <c r="C352" t="s">
        <v>2481</v>
      </c>
      <c r="D352" s="103">
        <v>9048</v>
      </c>
      <c r="E352"/>
      <c r="F352" t="s">
        <v>917</v>
      </c>
      <c r="G352" s="86">
        <v>44677</v>
      </c>
      <c r="H352" t="s">
        <v>1018</v>
      </c>
      <c r="I352" s="77">
        <v>2.93</v>
      </c>
      <c r="J352" t="s">
        <v>1023</v>
      </c>
      <c r="K352" t="s">
        <v>202</v>
      </c>
      <c r="L352" s="78">
        <v>7.5700000000000003E-2</v>
      </c>
      <c r="M352" s="78">
        <v>7.8899999999999998E-2</v>
      </c>
      <c r="N352" s="77">
        <v>851409.73</v>
      </c>
      <c r="O352" s="77">
        <v>101.86</v>
      </c>
      <c r="P352" s="77">
        <v>310.90767342561298</v>
      </c>
      <c r="Q352" s="78">
        <v>4.7999999999999996E-3</v>
      </c>
      <c r="R352" s="78">
        <v>6.9999999999999999E-4</v>
      </c>
      <c r="W352" s="94"/>
    </row>
    <row r="353" spans="2:23">
      <c r="B353" t="s">
        <v>3405</v>
      </c>
      <c r="C353" t="s">
        <v>2481</v>
      </c>
      <c r="D353" s="103">
        <v>9074</v>
      </c>
      <c r="E353"/>
      <c r="F353" t="s">
        <v>917</v>
      </c>
      <c r="G353" s="86">
        <v>44684</v>
      </c>
      <c r="H353" t="s">
        <v>1018</v>
      </c>
      <c r="I353" s="77">
        <v>2.92</v>
      </c>
      <c r="J353" t="s">
        <v>1023</v>
      </c>
      <c r="K353" t="s">
        <v>202</v>
      </c>
      <c r="L353" s="78">
        <v>7.7700000000000005E-2</v>
      </c>
      <c r="M353" s="78">
        <v>8.8700000000000001E-2</v>
      </c>
      <c r="N353" s="77">
        <v>43070.21</v>
      </c>
      <c r="O353" s="77">
        <v>101.96</v>
      </c>
      <c r="P353" s="77">
        <v>15.743307422586</v>
      </c>
      <c r="Q353" s="78">
        <v>2.0000000000000001E-4</v>
      </c>
      <c r="R353" s="78">
        <v>0</v>
      </c>
      <c r="W353" s="94"/>
    </row>
    <row r="354" spans="2:23">
      <c r="B354" t="s">
        <v>3405</v>
      </c>
      <c r="C354" t="s">
        <v>2481</v>
      </c>
      <c r="D354" s="103">
        <v>9220</v>
      </c>
      <c r="E354"/>
      <c r="F354" t="s">
        <v>917</v>
      </c>
      <c r="G354" s="86">
        <v>44811</v>
      </c>
      <c r="H354" t="s">
        <v>1018</v>
      </c>
      <c r="I354" s="77">
        <v>2.95</v>
      </c>
      <c r="J354" t="s">
        <v>1023</v>
      </c>
      <c r="K354" t="s">
        <v>202</v>
      </c>
      <c r="L354" s="78">
        <v>7.9600000000000004E-2</v>
      </c>
      <c r="M354" s="78">
        <v>7.9899999999999999E-2</v>
      </c>
      <c r="N354" s="77">
        <v>63735.42</v>
      </c>
      <c r="O354" s="77">
        <v>101.42</v>
      </c>
      <c r="P354" s="77">
        <v>23.173605972594</v>
      </c>
      <c r="Q354" s="78">
        <v>4.0000000000000002E-4</v>
      </c>
      <c r="R354" s="78">
        <v>0</v>
      </c>
      <c r="W354" s="94"/>
    </row>
    <row r="355" spans="2:23">
      <c r="B355" t="s">
        <v>3405</v>
      </c>
      <c r="C355" t="s">
        <v>2481</v>
      </c>
      <c r="D355" s="103">
        <v>9599</v>
      </c>
      <c r="E355"/>
      <c r="F355" t="s">
        <v>917</v>
      </c>
      <c r="G355" s="86">
        <v>45089</v>
      </c>
      <c r="H355" t="s">
        <v>1018</v>
      </c>
      <c r="I355" s="77">
        <v>2.95</v>
      </c>
      <c r="J355" t="s">
        <v>1023</v>
      </c>
      <c r="K355" t="s">
        <v>202</v>
      </c>
      <c r="L355" s="78">
        <v>0.08</v>
      </c>
      <c r="M355" s="78">
        <v>8.3099999999999993E-2</v>
      </c>
      <c r="N355" s="77">
        <v>60732.13</v>
      </c>
      <c r="O355" s="77">
        <v>100.45</v>
      </c>
      <c r="P355" s="77">
        <v>21.870444713722499</v>
      </c>
      <c r="Q355" s="78">
        <v>2.9999999999999997E-4</v>
      </c>
      <c r="R355" s="78">
        <v>0</v>
      </c>
      <c r="W355" s="94"/>
    </row>
    <row r="356" spans="2:23">
      <c r="B356" t="s">
        <v>3405</v>
      </c>
      <c r="C356" t="s">
        <v>2481</v>
      </c>
      <c r="D356" s="103">
        <v>9748</v>
      </c>
      <c r="E356"/>
      <c r="F356" t="s">
        <v>917</v>
      </c>
      <c r="G356" s="86">
        <v>45180</v>
      </c>
      <c r="H356" t="s">
        <v>1018</v>
      </c>
      <c r="I356" s="77">
        <v>2.95</v>
      </c>
      <c r="J356" t="s">
        <v>1023</v>
      </c>
      <c r="K356" t="s">
        <v>202</v>
      </c>
      <c r="L356" s="78">
        <v>0.08</v>
      </c>
      <c r="M356" s="78">
        <v>8.3699999999999997E-2</v>
      </c>
      <c r="N356" s="77">
        <v>87943.18</v>
      </c>
      <c r="O356" s="77">
        <v>100.3</v>
      </c>
      <c r="P356" s="77">
        <v>31.62221292009</v>
      </c>
      <c r="Q356" s="78">
        <v>5.0000000000000001E-4</v>
      </c>
      <c r="R356" s="78">
        <v>1E-4</v>
      </c>
      <c r="W356" s="94"/>
    </row>
    <row r="357" spans="2:23">
      <c r="B357" t="s">
        <v>3455</v>
      </c>
      <c r="C357" t="s">
        <v>2481</v>
      </c>
      <c r="D357" s="103">
        <v>7088</v>
      </c>
      <c r="E357"/>
      <c r="F357" t="s">
        <v>890</v>
      </c>
      <c r="G357" s="86">
        <v>43684</v>
      </c>
      <c r="H357" t="s">
        <v>210</v>
      </c>
      <c r="I357" s="77">
        <v>7.21</v>
      </c>
      <c r="J357" t="s">
        <v>904</v>
      </c>
      <c r="K357" t="s">
        <v>106</v>
      </c>
      <c r="L357" s="78">
        <v>4.36E-2</v>
      </c>
      <c r="M357" s="78">
        <v>3.7900000000000003E-2</v>
      </c>
      <c r="N357" s="77">
        <v>79476.08</v>
      </c>
      <c r="O357" s="77">
        <v>105.35</v>
      </c>
      <c r="P357" s="77">
        <v>322.26926552771999</v>
      </c>
      <c r="Q357" s="78">
        <v>4.8999999999999998E-3</v>
      </c>
      <c r="R357" s="78">
        <v>6.9999999999999999E-4</v>
      </c>
      <c r="W357" s="94"/>
    </row>
    <row r="358" spans="2:23">
      <c r="B358" t="s">
        <v>3456</v>
      </c>
      <c r="C358" t="s">
        <v>2481</v>
      </c>
      <c r="D358" s="103">
        <v>7310</v>
      </c>
      <c r="E358"/>
      <c r="F358" t="s">
        <v>1015</v>
      </c>
      <c r="G358" s="86">
        <v>43811</v>
      </c>
      <c r="H358" t="s">
        <v>304</v>
      </c>
      <c r="I358" s="77">
        <v>7.07</v>
      </c>
      <c r="J358" t="s">
        <v>904</v>
      </c>
      <c r="K358" t="s">
        <v>106</v>
      </c>
      <c r="L358" s="78">
        <v>4.48E-2</v>
      </c>
      <c r="M358" s="78">
        <v>7.0499999999999993E-2</v>
      </c>
      <c r="N358" s="77">
        <v>25295.64</v>
      </c>
      <c r="O358" s="77">
        <v>87</v>
      </c>
      <c r="P358" s="77">
        <v>84.705738973199999</v>
      </c>
      <c r="Q358" s="78">
        <v>1.2999999999999999E-3</v>
      </c>
      <c r="R358" s="78">
        <v>2.0000000000000001E-4</v>
      </c>
      <c r="W358" s="94"/>
    </row>
    <row r="359" spans="2:23">
      <c r="B359" t="s">
        <v>3453</v>
      </c>
      <c r="C359" t="s">
        <v>2481</v>
      </c>
      <c r="D359" s="103">
        <v>6932</v>
      </c>
      <c r="E359"/>
      <c r="F359" t="s">
        <v>3472</v>
      </c>
      <c r="G359" s="86">
        <v>43098</v>
      </c>
      <c r="H359" t="s">
        <v>209</v>
      </c>
      <c r="I359" s="77">
        <v>1.49</v>
      </c>
      <c r="J359" t="s">
        <v>904</v>
      </c>
      <c r="K359" t="s">
        <v>106</v>
      </c>
      <c r="L359" s="78">
        <v>8.1699999999999995E-2</v>
      </c>
      <c r="M359" s="78">
        <v>7.0699999999999999E-2</v>
      </c>
      <c r="N359" s="77">
        <v>65109.59</v>
      </c>
      <c r="O359" s="77">
        <v>103.71</v>
      </c>
      <c r="P359" s="77">
        <v>259.90432463186102</v>
      </c>
      <c r="Q359" s="78">
        <v>4.0000000000000001E-3</v>
      </c>
      <c r="R359" s="78">
        <v>5.0000000000000001E-4</v>
      </c>
      <c r="W359" s="94"/>
    </row>
    <row r="360" spans="2:23">
      <c r="B360" t="s">
        <v>3453</v>
      </c>
      <c r="C360" t="s">
        <v>2481</v>
      </c>
      <c r="D360" s="103">
        <v>7291</v>
      </c>
      <c r="E360"/>
      <c r="F360" t="s">
        <v>3472</v>
      </c>
      <c r="G360" s="86">
        <v>43798</v>
      </c>
      <c r="H360" t="s">
        <v>209</v>
      </c>
      <c r="I360" s="77">
        <v>1.49</v>
      </c>
      <c r="J360" t="s">
        <v>904</v>
      </c>
      <c r="K360" t="s">
        <v>106</v>
      </c>
      <c r="L360" s="78">
        <v>8.1699999999999995E-2</v>
      </c>
      <c r="M360" s="78">
        <v>7.9399999999999998E-2</v>
      </c>
      <c r="N360" s="77">
        <v>3829.98</v>
      </c>
      <c r="O360" s="77">
        <v>103.6</v>
      </c>
      <c r="P360" s="77">
        <v>15.27229036872</v>
      </c>
      <c r="Q360" s="78">
        <v>2.0000000000000001E-4</v>
      </c>
      <c r="R360" s="78">
        <v>0</v>
      </c>
      <c r="W360" s="94"/>
    </row>
    <row r="361" spans="2:23">
      <c r="B361" t="s">
        <v>3461</v>
      </c>
      <c r="C361" t="s">
        <v>2481</v>
      </c>
      <c r="D361" s="103">
        <v>6872</v>
      </c>
      <c r="E361"/>
      <c r="F361" t="s">
        <v>3472</v>
      </c>
      <c r="G361" s="86">
        <v>43570</v>
      </c>
      <c r="H361" t="s">
        <v>209</v>
      </c>
      <c r="I361" s="77">
        <v>2.42</v>
      </c>
      <c r="J361" t="s">
        <v>904</v>
      </c>
      <c r="K361" t="s">
        <v>106</v>
      </c>
      <c r="L361" s="78">
        <v>7.6700000000000004E-2</v>
      </c>
      <c r="M361" s="78">
        <v>7.4899999999999994E-2</v>
      </c>
      <c r="N361" s="77">
        <v>39166.17</v>
      </c>
      <c r="O361" s="77">
        <v>102.3</v>
      </c>
      <c r="P361" s="77">
        <v>154.21785186158999</v>
      </c>
      <c r="Q361" s="78">
        <v>2.3999999999999998E-3</v>
      </c>
      <c r="R361" s="78">
        <v>2.9999999999999997E-4</v>
      </c>
      <c r="W361" s="94"/>
    </row>
    <row r="362" spans="2:23">
      <c r="B362" t="s">
        <v>3461</v>
      </c>
      <c r="C362" t="s">
        <v>2481</v>
      </c>
      <c r="D362" s="103">
        <v>6812</v>
      </c>
      <c r="E362"/>
      <c r="F362" t="s">
        <v>3472</v>
      </c>
      <c r="G362" s="86">
        <v>43536</v>
      </c>
      <c r="H362" t="s">
        <v>209</v>
      </c>
      <c r="I362" s="77">
        <v>2.42</v>
      </c>
      <c r="J362" t="s">
        <v>904</v>
      </c>
      <c r="K362" t="s">
        <v>106</v>
      </c>
      <c r="L362" s="78">
        <v>7.6700000000000004E-2</v>
      </c>
      <c r="M362" s="78">
        <v>7.4899999999999994E-2</v>
      </c>
      <c r="N362" s="77">
        <v>48540.9</v>
      </c>
      <c r="O362" s="77">
        <v>102.29</v>
      </c>
      <c r="P362" s="77">
        <v>191.11242096189</v>
      </c>
      <c r="Q362" s="78">
        <v>2.8999999999999998E-3</v>
      </c>
      <c r="R362" s="78">
        <v>4.0000000000000002E-4</v>
      </c>
      <c r="W362" s="94"/>
    </row>
    <row r="363" spans="2:23">
      <c r="B363" t="s">
        <v>3461</v>
      </c>
      <c r="C363" t="s">
        <v>2481</v>
      </c>
      <c r="D363" s="103">
        <v>7258</v>
      </c>
      <c r="E363"/>
      <c r="F363" t="s">
        <v>3472</v>
      </c>
      <c r="G363" s="86">
        <v>43774</v>
      </c>
      <c r="H363" t="s">
        <v>209</v>
      </c>
      <c r="I363" s="77">
        <v>2.42</v>
      </c>
      <c r="J363" t="s">
        <v>904</v>
      </c>
      <c r="K363" t="s">
        <v>106</v>
      </c>
      <c r="L363" s="78">
        <v>7.6700000000000004E-2</v>
      </c>
      <c r="M363" s="78">
        <v>7.3099999999999998E-2</v>
      </c>
      <c r="N363" s="77">
        <v>35768.870000000003</v>
      </c>
      <c r="O363" s="77">
        <v>102.3</v>
      </c>
      <c r="P363" s="77">
        <v>140.84089138448999</v>
      </c>
      <c r="Q363" s="78">
        <v>2.2000000000000001E-3</v>
      </c>
      <c r="R363" s="78">
        <v>2.9999999999999997E-4</v>
      </c>
      <c r="W363" s="94"/>
    </row>
    <row r="364" spans="2:23">
      <c r="B364" t="s">
        <v>3464</v>
      </c>
      <c r="C364" t="s">
        <v>2481</v>
      </c>
      <c r="D364" s="103">
        <v>6861</v>
      </c>
      <c r="E364"/>
      <c r="F364" t="s">
        <v>3472</v>
      </c>
      <c r="G364" s="86">
        <v>43563</v>
      </c>
      <c r="H364" t="s">
        <v>209</v>
      </c>
      <c r="I364" s="77">
        <v>0.52</v>
      </c>
      <c r="J364" t="s">
        <v>944</v>
      </c>
      <c r="K364" t="s">
        <v>106</v>
      </c>
      <c r="L364" s="78">
        <v>8.0299999999999996E-2</v>
      </c>
      <c r="M364" s="78">
        <v>8.9899999999999994E-2</v>
      </c>
      <c r="N364" s="77">
        <v>265079.53999999998</v>
      </c>
      <c r="O364" s="77">
        <v>100.33999999999961</v>
      </c>
      <c r="P364" s="77">
        <v>1023.76013936816</v>
      </c>
      <c r="Q364" s="78">
        <v>1.5699999999999999E-2</v>
      </c>
      <c r="R364" s="78">
        <v>2.0999999999999999E-3</v>
      </c>
      <c r="W364" s="94"/>
    </row>
    <row r="365" spans="2:23">
      <c r="B365" t="s">
        <v>3453</v>
      </c>
      <c r="C365" t="s">
        <v>2481</v>
      </c>
      <c r="D365" s="103">
        <v>9335</v>
      </c>
      <c r="E365"/>
      <c r="F365" t="s">
        <v>3472</v>
      </c>
      <c r="G365" s="86">
        <v>44064</v>
      </c>
      <c r="H365" t="s">
        <v>209</v>
      </c>
      <c r="I365" s="77">
        <v>2.4300000000000002</v>
      </c>
      <c r="J365" t="s">
        <v>904</v>
      </c>
      <c r="K365" t="s">
        <v>106</v>
      </c>
      <c r="L365" s="78">
        <v>8.9200000000000002E-2</v>
      </c>
      <c r="M365" s="78">
        <v>0.1023</v>
      </c>
      <c r="N365" s="77">
        <v>226161.97</v>
      </c>
      <c r="O365" s="77">
        <v>98.9</v>
      </c>
      <c r="P365" s="77">
        <v>860.92195088216999</v>
      </c>
      <c r="Q365" s="78">
        <v>1.32E-2</v>
      </c>
      <c r="R365" s="78">
        <v>1.8E-3</v>
      </c>
      <c r="W365" s="94"/>
    </row>
    <row r="366" spans="2:23">
      <c r="B366" t="s">
        <v>3453</v>
      </c>
      <c r="C366" t="s">
        <v>2481</v>
      </c>
      <c r="D366" s="103">
        <v>464740</v>
      </c>
      <c r="E366"/>
      <c r="F366" t="s">
        <v>3472</v>
      </c>
      <c r="G366" s="86">
        <v>42817</v>
      </c>
      <c r="H366" t="s">
        <v>209</v>
      </c>
      <c r="I366" s="77">
        <v>1.59</v>
      </c>
      <c r="J366" t="s">
        <v>904</v>
      </c>
      <c r="K366" t="s">
        <v>106</v>
      </c>
      <c r="L366" s="78">
        <v>5.7799999999999997E-2</v>
      </c>
      <c r="M366" s="78">
        <v>8.6400000000000005E-2</v>
      </c>
      <c r="N366" s="77">
        <v>24025.91</v>
      </c>
      <c r="O366" s="77">
        <v>97.41</v>
      </c>
      <c r="P366" s="77">
        <v>90.080606245419006</v>
      </c>
      <c r="Q366" s="78">
        <v>1.4E-3</v>
      </c>
      <c r="R366" s="78">
        <v>2.0000000000000001E-4</v>
      </c>
      <c r="W366" s="94"/>
    </row>
    <row r="367" spans="2:23">
      <c r="B367" t="s">
        <v>3459</v>
      </c>
      <c r="C367" t="s">
        <v>2481</v>
      </c>
      <c r="D367" s="103">
        <v>491862</v>
      </c>
      <c r="E367"/>
      <c r="F367" t="s">
        <v>3472</v>
      </c>
      <c r="G367" s="86">
        <v>43083</v>
      </c>
      <c r="H367" t="s">
        <v>209</v>
      </c>
      <c r="I367" s="77">
        <v>0.53</v>
      </c>
      <c r="J367" t="s">
        <v>904</v>
      </c>
      <c r="K367" t="s">
        <v>116</v>
      </c>
      <c r="L367" s="78">
        <v>7.0499999999999993E-2</v>
      </c>
      <c r="M367" s="78">
        <v>7.8E-2</v>
      </c>
      <c r="N367" s="77">
        <v>6493.81</v>
      </c>
      <c r="O367" s="77">
        <v>101.57</v>
      </c>
      <c r="P367" s="77">
        <v>18.8342007239435</v>
      </c>
      <c r="Q367" s="78">
        <v>2.9999999999999997E-4</v>
      </c>
      <c r="R367" s="78">
        <v>0</v>
      </c>
      <c r="W367" s="94"/>
    </row>
    <row r="368" spans="2:23">
      <c r="B368" t="s">
        <v>3459</v>
      </c>
      <c r="C368" t="s">
        <v>2481</v>
      </c>
      <c r="D368" s="103">
        <v>491863</v>
      </c>
      <c r="E368"/>
      <c r="F368" t="s">
        <v>3472</v>
      </c>
      <c r="G368" s="86">
        <v>43083</v>
      </c>
      <c r="H368" t="s">
        <v>209</v>
      </c>
      <c r="I368" s="77">
        <v>5.04</v>
      </c>
      <c r="J368" t="s">
        <v>904</v>
      </c>
      <c r="K368" t="s">
        <v>116</v>
      </c>
      <c r="L368" s="78">
        <v>7.1999999999999995E-2</v>
      </c>
      <c r="M368" s="78">
        <v>7.4700000000000003E-2</v>
      </c>
      <c r="N368" s="77">
        <v>14077.8</v>
      </c>
      <c r="O368" s="77">
        <v>101.98</v>
      </c>
      <c r="P368" s="77">
        <v>40.995101226419997</v>
      </c>
      <c r="Q368" s="78">
        <v>5.9999999999999995E-4</v>
      </c>
      <c r="R368" s="78">
        <v>1E-4</v>
      </c>
      <c r="W368" s="94"/>
    </row>
    <row r="369" spans="2:23">
      <c r="B369" t="s">
        <v>3459</v>
      </c>
      <c r="C369" t="s">
        <v>2481</v>
      </c>
      <c r="D369" s="103">
        <v>491864</v>
      </c>
      <c r="E369"/>
      <c r="F369" t="s">
        <v>3472</v>
      </c>
      <c r="G369" s="86">
        <v>43083</v>
      </c>
      <c r="H369" t="s">
        <v>209</v>
      </c>
      <c r="I369" s="77">
        <v>5.22</v>
      </c>
      <c r="J369" t="s">
        <v>904</v>
      </c>
      <c r="K369" t="s">
        <v>116</v>
      </c>
      <c r="L369" s="78">
        <v>4.4999999999999998E-2</v>
      </c>
      <c r="M369" s="78">
        <v>7.51E-2</v>
      </c>
      <c r="N369" s="77">
        <v>56311.19</v>
      </c>
      <c r="O369" s="77">
        <v>87.209999999999695</v>
      </c>
      <c r="P369" s="77">
        <v>140.230717515544</v>
      </c>
      <c r="Q369" s="78">
        <v>2.2000000000000001E-3</v>
      </c>
      <c r="R369" s="78">
        <v>2.9999999999999997E-4</v>
      </c>
      <c r="W369" s="94"/>
    </row>
    <row r="370" spans="2:23">
      <c r="B370" t="s">
        <v>3470</v>
      </c>
      <c r="C370" t="s">
        <v>2481</v>
      </c>
      <c r="D370" s="103">
        <v>9186</v>
      </c>
      <c r="E370"/>
      <c r="F370" t="s">
        <v>3472</v>
      </c>
      <c r="G370" s="86">
        <v>44778</v>
      </c>
      <c r="H370" t="s">
        <v>209</v>
      </c>
      <c r="I370" s="77">
        <v>3.39</v>
      </c>
      <c r="J370" t="s">
        <v>934</v>
      </c>
      <c r="K370" t="s">
        <v>110</v>
      </c>
      <c r="L370" s="78">
        <v>7.1900000000000006E-2</v>
      </c>
      <c r="M370" s="78">
        <v>7.3099999999999998E-2</v>
      </c>
      <c r="N370" s="77">
        <v>94634.31</v>
      </c>
      <c r="O370" s="77">
        <v>104.35000000000014</v>
      </c>
      <c r="P370" s="77">
        <v>400.68178683288801</v>
      </c>
      <c r="Q370" s="78">
        <v>6.1000000000000004E-3</v>
      </c>
      <c r="R370" s="78">
        <v>8.0000000000000004E-4</v>
      </c>
      <c r="W370" s="94"/>
    </row>
    <row r="371" spans="2:23">
      <c r="B371" t="s">
        <v>3470</v>
      </c>
      <c r="C371" t="s">
        <v>2481</v>
      </c>
      <c r="D371" s="103">
        <v>9187</v>
      </c>
      <c r="E371"/>
      <c r="F371" t="s">
        <v>3472</v>
      </c>
      <c r="G371" s="86">
        <v>44778</v>
      </c>
      <c r="H371" t="s">
        <v>209</v>
      </c>
      <c r="I371" s="77">
        <v>3.3</v>
      </c>
      <c r="J371" t="s">
        <v>934</v>
      </c>
      <c r="K371" t="s">
        <v>106</v>
      </c>
      <c r="L371" s="78">
        <v>8.2699999999999996E-2</v>
      </c>
      <c r="M371" s="78">
        <v>8.9099999999999999E-2</v>
      </c>
      <c r="N371" s="77">
        <v>260592.57</v>
      </c>
      <c r="O371" s="77">
        <v>103.9</v>
      </c>
      <c r="P371" s="77">
        <v>1042.1386132052701</v>
      </c>
      <c r="Q371" s="78">
        <v>1.6E-2</v>
      </c>
      <c r="R371" s="78">
        <v>2.2000000000000001E-3</v>
      </c>
      <c r="W371" s="94"/>
    </row>
    <row r="372" spans="2:23">
      <c r="B372" t="s">
        <v>3457</v>
      </c>
      <c r="C372" t="s">
        <v>2481</v>
      </c>
      <c r="D372" s="103">
        <v>469140</v>
      </c>
      <c r="E372"/>
      <c r="F372" t="s">
        <v>3472</v>
      </c>
      <c r="G372" s="86">
        <v>45116</v>
      </c>
      <c r="H372" t="s">
        <v>209</v>
      </c>
      <c r="I372" s="77">
        <v>0.73</v>
      </c>
      <c r="J372" t="s">
        <v>904</v>
      </c>
      <c r="K372" t="s">
        <v>106</v>
      </c>
      <c r="L372" s="78">
        <v>8.1600000000000006E-2</v>
      </c>
      <c r="M372" s="78">
        <v>8.3599999999999994E-2</v>
      </c>
      <c r="N372" s="77">
        <v>17097.169999999998</v>
      </c>
      <c r="O372" s="77">
        <v>100.28</v>
      </c>
      <c r="P372" s="77">
        <v>65.991266950523993</v>
      </c>
      <c r="Q372" s="78">
        <v>1E-3</v>
      </c>
      <c r="R372" s="78">
        <v>1E-4</v>
      </c>
      <c r="W372" s="94"/>
    </row>
    <row r="373" spans="2:23">
      <c r="B373" t="s">
        <v>3457</v>
      </c>
      <c r="C373" t="s">
        <v>2481</v>
      </c>
      <c r="D373" s="103">
        <v>9657</v>
      </c>
      <c r="E373"/>
      <c r="F373" t="s">
        <v>3472</v>
      </c>
      <c r="G373" s="86">
        <v>45116</v>
      </c>
      <c r="H373" t="s">
        <v>209</v>
      </c>
      <c r="I373" s="77">
        <v>0.55000000000000004</v>
      </c>
      <c r="J373" t="s">
        <v>904</v>
      </c>
      <c r="K373" t="s">
        <v>106</v>
      </c>
      <c r="L373" s="78">
        <v>8.1600000000000006E-2</v>
      </c>
      <c r="M373" s="78">
        <v>8.3599999999999994E-2</v>
      </c>
      <c r="N373" s="77">
        <v>142.22</v>
      </c>
      <c r="O373" s="77">
        <v>99</v>
      </c>
      <c r="P373" s="77">
        <v>0.54193073219999999</v>
      </c>
      <c r="Q373" s="78">
        <v>0</v>
      </c>
      <c r="R373" s="78">
        <v>0</v>
      </c>
      <c r="W373" s="94"/>
    </row>
    <row r="374" spans="2:23">
      <c r="B374" t="s">
        <v>3466</v>
      </c>
      <c r="C374" t="s">
        <v>2481</v>
      </c>
      <c r="D374" s="103">
        <v>8706</v>
      </c>
      <c r="E374"/>
      <c r="F374" t="s">
        <v>3472</v>
      </c>
      <c r="G374" s="86">
        <v>44498</v>
      </c>
      <c r="H374" t="s">
        <v>209</v>
      </c>
      <c r="I374" s="77">
        <v>3.09</v>
      </c>
      <c r="J374" t="s">
        <v>904</v>
      </c>
      <c r="K374" t="s">
        <v>106</v>
      </c>
      <c r="L374" s="78">
        <v>8.6400000000000005E-2</v>
      </c>
      <c r="M374" s="78">
        <v>8.9200000000000002E-2</v>
      </c>
      <c r="N374" s="77">
        <v>117529.73</v>
      </c>
      <c r="O374" s="77">
        <v>102.59</v>
      </c>
      <c r="P374" s="77">
        <v>464.08836377694303</v>
      </c>
      <c r="Q374" s="78">
        <v>7.1000000000000004E-3</v>
      </c>
      <c r="R374" s="78">
        <v>1E-3</v>
      </c>
      <c r="W374" s="94"/>
    </row>
    <row r="375" spans="2:23">
      <c r="B375" t="s">
        <v>3406</v>
      </c>
      <c r="C375" t="s">
        <v>2481</v>
      </c>
      <c r="D375" s="103">
        <v>8702</v>
      </c>
      <c r="E375"/>
      <c r="F375" t="s">
        <v>3472</v>
      </c>
      <c r="G375" s="86">
        <v>44497</v>
      </c>
      <c r="H375" t="s">
        <v>209</v>
      </c>
      <c r="I375" s="77">
        <v>0.12</v>
      </c>
      <c r="J375" t="s">
        <v>944</v>
      </c>
      <c r="K375" t="s">
        <v>106</v>
      </c>
      <c r="L375" s="78">
        <v>7.2700000000000001E-2</v>
      </c>
      <c r="M375" s="78">
        <v>7.9299999999999995E-2</v>
      </c>
      <c r="N375" s="77">
        <v>209.87</v>
      </c>
      <c r="O375" s="77">
        <v>100.23</v>
      </c>
      <c r="P375" s="77">
        <v>0.80964754614900003</v>
      </c>
      <c r="Q375" s="78">
        <v>0</v>
      </c>
      <c r="R375" s="78">
        <v>0</v>
      </c>
      <c r="W375" s="94"/>
    </row>
    <row r="376" spans="2:23">
      <c r="B376" t="s">
        <v>3406</v>
      </c>
      <c r="C376" t="s">
        <v>2481</v>
      </c>
      <c r="D376" s="103">
        <v>9118</v>
      </c>
      <c r="E376"/>
      <c r="F376" t="s">
        <v>3472</v>
      </c>
      <c r="G376" s="86">
        <v>44733</v>
      </c>
      <c r="H376" t="s">
        <v>209</v>
      </c>
      <c r="I376" s="77">
        <v>0.12</v>
      </c>
      <c r="J376" t="s">
        <v>944</v>
      </c>
      <c r="K376" t="s">
        <v>106</v>
      </c>
      <c r="L376" s="78">
        <v>7.2700000000000001E-2</v>
      </c>
      <c r="M376" s="78">
        <v>7.9299999999999995E-2</v>
      </c>
      <c r="N376" s="77">
        <v>835.75</v>
      </c>
      <c r="O376" s="77">
        <v>100.23</v>
      </c>
      <c r="P376" s="77">
        <v>3.2242003940249999</v>
      </c>
      <c r="Q376" s="78">
        <v>0</v>
      </c>
      <c r="R376" s="78">
        <v>0</v>
      </c>
      <c r="W376" s="94"/>
    </row>
    <row r="377" spans="2:23">
      <c r="B377" t="s">
        <v>3406</v>
      </c>
      <c r="C377" t="s">
        <v>2481</v>
      </c>
      <c r="D377" s="103">
        <v>9233</v>
      </c>
      <c r="E377"/>
      <c r="F377" t="s">
        <v>3472</v>
      </c>
      <c r="G377" s="86">
        <v>44819</v>
      </c>
      <c r="H377" t="s">
        <v>209</v>
      </c>
      <c r="I377" s="77">
        <v>0.12</v>
      </c>
      <c r="J377" t="s">
        <v>944</v>
      </c>
      <c r="K377" t="s">
        <v>106</v>
      </c>
      <c r="L377" s="78">
        <v>7.2700000000000001E-2</v>
      </c>
      <c r="M377" s="78">
        <v>7.9299999999999995E-2</v>
      </c>
      <c r="N377" s="77">
        <v>164.05</v>
      </c>
      <c r="O377" s="77">
        <v>100.62</v>
      </c>
      <c r="P377" s="77">
        <v>0.63534330639000003</v>
      </c>
      <c r="Q377" s="78">
        <v>0</v>
      </c>
      <c r="R377" s="78">
        <v>0</v>
      </c>
      <c r="W377" s="94"/>
    </row>
    <row r="378" spans="2:23">
      <c r="B378" t="s">
        <v>3406</v>
      </c>
      <c r="C378" t="s">
        <v>2481</v>
      </c>
      <c r="D378" s="103">
        <v>9276</v>
      </c>
      <c r="E378"/>
      <c r="F378" t="s">
        <v>3472</v>
      </c>
      <c r="G378" s="86">
        <v>44854</v>
      </c>
      <c r="H378" t="s">
        <v>209</v>
      </c>
      <c r="I378" s="77">
        <v>0.12</v>
      </c>
      <c r="J378" t="s">
        <v>944</v>
      </c>
      <c r="K378" t="s">
        <v>106</v>
      </c>
      <c r="L378" s="78">
        <v>7.2700000000000001E-2</v>
      </c>
      <c r="M378" s="78">
        <v>7.9299999999999995E-2</v>
      </c>
      <c r="N378" s="77">
        <v>39.36</v>
      </c>
      <c r="O378" s="77">
        <v>100.62</v>
      </c>
      <c r="P378" s="77">
        <v>0.15243591916800001</v>
      </c>
      <c r="Q378" s="78">
        <v>0</v>
      </c>
      <c r="R378" s="78">
        <v>0</v>
      </c>
      <c r="W378" s="94"/>
    </row>
    <row r="379" spans="2:23">
      <c r="B379" t="s">
        <v>3406</v>
      </c>
      <c r="C379" t="s">
        <v>2481</v>
      </c>
      <c r="D379" s="103">
        <v>9430</v>
      </c>
      <c r="E379"/>
      <c r="F379" t="s">
        <v>3472</v>
      </c>
      <c r="G379" s="86">
        <v>44950</v>
      </c>
      <c r="H379" t="s">
        <v>209</v>
      </c>
      <c r="I379" s="77">
        <v>0.12</v>
      </c>
      <c r="J379" t="s">
        <v>944</v>
      </c>
      <c r="K379" t="s">
        <v>106</v>
      </c>
      <c r="L379" s="78">
        <v>7.2700000000000001E-2</v>
      </c>
      <c r="M379" s="78">
        <v>7.9299999999999995E-2</v>
      </c>
      <c r="N379" s="77">
        <v>215.09</v>
      </c>
      <c r="O379" s="77">
        <v>100.62</v>
      </c>
      <c r="P379" s="77">
        <v>0.83301427474199996</v>
      </c>
      <c r="Q379" s="78">
        <v>0</v>
      </c>
      <c r="R379" s="78">
        <v>0</v>
      </c>
      <c r="W379" s="94"/>
    </row>
    <row r="380" spans="2:23">
      <c r="B380" t="s">
        <v>3406</v>
      </c>
      <c r="C380" t="s">
        <v>2481</v>
      </c>
      <c r="D380" s="103">
        <v>9539</v>
      </c>
      <c r="E380"/>
      <c r="F380" t="s">
        <v>3472</v>
      </c>
      <c r="G380" s="86">
        <v>45029</v>
      </c>
      <c r="H380" t="s">
        <v>209</v>
      </c>
      <c r="I380" s="77">
        <v>0.12</v>
      </c>
      <c r="J380" t="s">
        <v>944</v>
      </c>
      <c r="K380" t="s">
        <v>106</v>
      </c>
      <c r="L380" s="78">
        <v>7.2700000000000001E-2</v>
      </c>
      <c r="M380" s="78">
        <v>7.9299999999999995E-2</v>
      </c>
      <c r="N380" s="77">
        <v>71.7</v>
      </c>
      <c r="O380" s="77">
        <v>100.62</v>
      </c>
      <c r="P380" s="77">
        <v>0.27768433446000002</v>
      </c>
      <c r="Q380" s="78">
        <v>0</v>
      </c>
      <c r="R380" s="78">
        <v>0</v>
      </c>
      <c r="W380" s="94"/>
    </row>
    <row r="381" spans="2:23">
      <c r="B381" t="s">
        <v>3406</v>
      </c>
      <c r="C381" t="s">
        <v>2481</v>
      </c>
      <c r="D381" s="103">
        <v>8119</v>
      </c>
      <c r="E381"/>
      <c r="F381" t="s">
        <v>3472</v>
      </c>
      <c r="G381" s="86">
        <v>44169</v>
      </c>
      <c r="H381" t="s">
        <v>209</v>
      </c>
      <c r="I381" s="77">
        <v>0.12</v>
      </c>
      <c r="J381" t="s">
        <v>944</v>
      </c>
      <c r="K381" t="s">
        <v>106</v>
      </c>
      <c r="L381" s="78">
        <v>7.2700000000000001E-2</v>
      </c>
      <c r="M381" s="78">
        <v>7.9299999999999995E-2</v>
      </c>
      <c r="N381" s="77">
        <v>667.57</v>
      </c>
      <c r="O381" s="77">
        <v>100.9</v>
      </c>
      <c r="P381" s="77">
        <v>2.59260222237</v>
      </c>
      <c r="Q381" s="78">
        <v>0</v>
      </c>
      <c r="R381" s="78">
        <v>0</v>
      </c>
      <c r="W381" s="94"/>
    </row>
    <row r="382" spans="2:23">
      <c r="B382" t="s">
        <v>3406</v>
      </c>
      <c r="C382" t="s">
        <v>2481</v>
      </c>
      <c r="D382" s="103">
        <v>8418</v>
      </c>
      <c r="E382"/>
      <c r="F382" t="s">
        <v>3472</v>
      </c>
      <c r="G382" s="86">
        <v>44326</v>
      </c>
      <c r="H382" t="s">
        <v>209</v>
      </c>
      <c r="I382" s="77">
        <v>0.12</v>
      </c>
      <c r="J382" t="s">
        <v>944</v>
      </c>
      <c r="K382" t="s">
        <v>106</v>
      </c>
      <c r="L382" s="78">
        <v>7.2700000000000001E-2</v>
      </c>
      <c r="M382" s="78">
        <v>7.9299999999999995E-2</v>
      </c>
      <c r="N382" s="77">
        <v>141.25</v>
      </c>
      <c r="O382" s="77">
        <v>100.62</v>
      </c>
      <c r="P382" s="77">
        <v>0.54704201175</v>
      </c>
      <c r="Q382" s="78">
        <v>0</v>
      </c>
      <c r="R382" s="78">
        <v>0</v>
      </c>
      <c r="W382" s="94"/>
    </row>
    <row r="383" spans="2:23">
      <c r="B383" t="s">
        <v>3406</v>
      </c>
      <c r="C383" t="s">
        <v>2481</v>
      </c>
      <c r="D383" s="103">
        <v>8060</v>
      </c>
      <c r="E383"/>
      <c r="F383" t="s">
        <v>3472</v>
      </c>
      <c r="G383" s="86">
        <v>44150</v>
      </c>
      <c r="H383" t="s">
        <v>209</v>
      </c>
      <c r="I383" s="77">
        <v>0.12</v>
      </c>
      <c r="J383" t="s">
        <v>944</v>
      </c>
      <c r="K383" t="s">
        <v>106</v>
      </c>
      <c r="L383" s="78">
        <v>7.2700000000000001E-2</v>
      </c>
      <c r="M383" s="78">
        <v>7.9299999999999995E-2</v>
      </c>
      <c r="N383" s="77">
        <v>281569.21999999997</v>
      </c>
      <c r="O383" s="77">
        <v>100.22999999999963</v>
      </c>
      <c r="P383" s="77">
        <v>1086.25257561389</v>
      </c>
      <c r="Q383" s="78">
        <v>1.67E-2</v>
      </c>
      <c r="R383" s="78">
        <v>2.3E-3</v>
      </c>
      <c r="W383" s="94"/>
    </row>
    <row r="384" spans="2:23">
      <c r="B384" t="s">
        <v>3463</v>
      </c>
      <c r="C384" t="s">
        <v>2481</v>
      </c>
      <c r="D384" s="103">
        <v>8718</v>
      </c>
      <c r="E384"/>
      <c r="F384" t="s">
        <v>3472</v>
      </c>
      <c r="G384" s="86">
        <v>44508</v>
      </c>
      <c r="H384" t="s">
        <v>209</v>
      </c>
      <c r="I384" s="77">
        <v>3.02</v>
      </c>
      <c r="J384" t="s">
        <v>904</v>
      </c>
      <c r="K384" t="s">
        <v>106</v>
      </c>
      <c r="L384" s="78">
        <v>8.7900000000000006E-2</v>
      </c>
      <c r="M384" s="78">
        <v>9.0200000000000002E-2</v>
      </c>
      <c r="N384" s="77">
        <v>233563.58</v>
      </c>
      <c r="O384" s="77">
        <v>100.57</v>
      </c>
      <c r="P384" s="77">
        <v>904.11044087069399</v>
      </c>
      <c r="Q384" s="78">
        <v>1.3899999999999999E-2</v>
      </c>
      <c r="R384" s="78">
        <v>1.9E-3</v>
      </c>
      <c r="W384" s="94"/>
    </row>
    <row r="385" spans="2:23">
      <c r="B385" t="s">
        <v>3408</v>
      </c>
      <c r="C385" t="s">
        <v>2481</v>
      </c>
      <c r="D385" s="103">
        <v>8806</v>
      </c>
      <c r="E385"/>
      <c r="F385" t="s">
        <v>3472</v>
      </c>
      <c r="G385" s="86">
        <v>44137</v>
      </c>
      <c r="H385" t="s">
        <v>209</v>
      </c>
      <c r="I385" s="77">
        <v>0.94</v>
      </c>
      <c r="J385" t="s">
        <v>944</v>
      </c>
      <c r="K385" t="s">
        <v>106</v>
      </c>
      <c r="L385" s="78">
        <v>7.4399999999999994E-2</v>
      </c>
      <c r="M385" s="78">
        <v>8.8300000000000003E-2</v>
      </c>
      <c r="N385" s="77">
        <v>323177.09000000003</v>
      </c>
      <c r="O385" s="77">
        <v>99.670000000000243</v>
      </c>
      <c r="P385" s="77">
        <v>1239.8037209659501</v>
      </c>
      <c r="Q385" s="78">
        <v>1.9E-2</v>
      </c>
      <c r="R385" s="78">
        <v>2.5999999999999999E-3</v>
      </c>
      <c r="W385" s="94"/>
    </row>
    <row r="386" spans="2:23">
      <c r="B386" t="s">
        <v>3408</v>
      </c>
      <c r="C386" t="s">
        <v>2481</v>
      </c>
      <c r="D386" s="103">
        <v>9044</v>
      </c>
      <c r="E386"/>
      <c r="F386" t="s">
        <v>3472</v>
      </c>
      <c r="G386" s="86">
        <v>44679</v>
      </c>
      <c r="H386" t="s">
        <v>209</v>
      </c>
      <c r="I386" s="77">
        <v>0.94</v>
      </c>
      <c r="J386" t="s">
        <v>944</v>
      </c>
      <c r="K386" t="s">
        <v>106</v>
      </c>
      <c r="L386" s="78">
        <v>7.4499999999999997E-2</v>
      </c>
      <c r="M386" s="78">
        <v>8.8300000000000003E-2</v>
      </c>
      <c r="N386" s="77">
        <v>2782.96</v>
      </c>
      <c r="O386" s="77">
        <v>99.67</v>
      </c>
      <c r="P386" s="77">
        <v>10.676264716967999</v>
      </c>
      <c r="Q386" s="78">
        <v>2.0000000000000001E-4</v>
      </c>
      <c r="R386" s="78">
        <v>0</v>
      </c>
      <c r="W386" s="94"/>
    </row>
    <row r="387" spans="2:23">
      <c r="B387" t="s">
        <v>3408</v>
      </c>
      <c r="C387" t="s">
        <v>2481</v>
      </c>
      <c r="D387" s="103">
        <v>9224</v>
      </c>
      <c r="E387"/>
      <c r="F387" t="s">
        <v>3472</v>
      </c>
      <c r="G387" s="86">
        <v>44810</v>
      </c>
      <c r="H387" t="s">
        <v>209</v>
      </c>
      <c r="I387" s="77">
        <v>0.94</v>
      </c>
      <c r="J387" t="s">
        <v>944</v>
      </c>
      <c r="K387" t="s">
        <v>106</v>
      </c>
      <c r="L387" s="78">
        <v>7.4499999999999997E-2</v>
      </c>
      <c r="M387" s="78">
        <v>8.8300000000000003E-2</v>
      </c>
      <c r="N387" s="77">
        <v>5035.9799999999996</v>
      </c>
      <c r="O387" s="77">
        <v>99.67</v>
      </c>
      <c r="P387" s="77">
        <v>19.319521512834001</v>
      </c>
      <c r="Q387" s="78">
        <v>2.9999999999999997E-4</v>
      </c>
      <c r="R387" s="78">
        <v>0</v>
      </c>
      <c r="W387" s="94"/>
    </row>
    <row r="388" spans="2:23">
      <c r="B388" t="s">
        <v>3458</v>
      </c>
      <c r="C388" t="s">
        <v>2481</v>
      </c>
      <c r="D388" s="103">
        <v>475042</v>
      </c>
      <c r="E388"/>
      <c r="F388" t="s">
        <v>3472</v>
      </c>
      <c r="G388" s="86">
        <v>42921</v>
      </c>
      <c r="H388" t="s">
        <v>209</v>
      </c>
      <c r="I388" s="77">
        <v>5.39</v>
      </c>
      <c r="J388" t="s">
        <v>904</v>
      </c>
      <c r="K388" t="s">
        <v>106</v>
      </c>
      <c r="L388" s="78">
        <v>7.8899999999999998E-2</v>
      </c>
      <c r="M388" s="78">
        <v>7.9799999999999996E-2</v>
      </c>
      <c r="N388" s="77">
        <v>36079.43</v>
      </c>
      <c r="O388" s="77">
        <v>14.65695599999998</v>
      </c>
      <c r="P388" s="77">
        <v>20.354074647400399</v>
      </c>
      <c r="Q388" s="78">
        <v>2.9999999999999997E-4</v>
      </c>
      <c r="R388" s="78">
        <v>0</v>
      </c>
      <c r="W388" s="94"/>
    </row>
    <row r="389" spans="2:23">
      <c r="B389" t="s">
        <v>3458</v>
      </c>
      <c r="C389" t="s">
        <v>2481</v>
      </c>
      <c r="D389" s="103">
        <v>524763</v>
      </c>
      <c r="E389"/>
      <c r="F389" t="s">
        <v>3472</v>
      </c>
      <c r="G389" s="86">
        <v>43342</v>
      </c>
      <c r="H389" t="s">
        <v>209</v>
      </c>
      <c r="I389" s="77">
        <v>1.05</v>
      </c>
      <c r="J389" t="s">
        <v>904</v>
      </c>
      <c r="K389" t="s">
        <v>106</v>
      </c>
      <c r="L389" s="78">
        <v>7.8899999999999998E-2</v>
      </c>
      <c r="M389" s="78">
        <v>7.1199999999999999E-2</v>
      </c>
      <c r="N389" s="77">
        <v>6847.97</v>
      </c>
      <c r="O389" s="77">
        <v>14.55892400000001</v>
      </c>
      <c r="P389" s="77">
        <v>3.8374173884469398</v>
      </c>
      <c r="Q389" s="78">
        <v>1E-4</v>
      </c>
      <c r="R389" s="78">
        <v>0</v>
      </c>
      <c r="W389" s="94"/>
    </row>
    <row r="390" spans="2:23">
      <c r="B390" t="s">
        <v>3409</v>
      </c>
      <c r="C390" t="s">
        <v>2481</v>
      </c>
      <c r="D390" s="103">
        <v>9405</v>
      </c>
      <c r="E390"/>
      <c r="F390" t="s">
        <v>3472</v>
      </c>
      <c r="G390" s="86">
        <v>43866</v>
      </c>
      <c r="H390" t="s">
        <v>209</v>
      </c>
      <c r="I390" s="77">
        <v>1.06</v>
      </c>
      <c r="J390" t="s">
        <v>944</v>
      </c>
      <c r="K390" t="s">
        <v>106</v>
      </c>
      <c r="L390" s="78">
        <v>7.6899999999999996E-2</v>
      </c>
      <c r="M390" s="78">
        <v>9.5899999999999999E-2</v>
      </c>
      <c r="N390" s="77">
        <v>275294.13</v>
      </c>
      <c r="O390" s="77">
        <v>98.929999999999907</v>
      </c>
      <c r="P390" s="77">
        <v>1048.26931033184</v>
      </c>
      <c r="Q390" s="78">
        <v>1.61E-2</v>
      </c>
      <c r="R390" s="78">
        <v>2.2000000000000001E-3</v>
      </c>
      <c r="W390" s="94"/>
    </row>
    <row r="391" spans="2:23">
      <c r="B391" t="s">
        <v>3409</v>
      </c>
      <c r="C391" t="s">
        <v>2481</v>
      </c>
      <c r="D391" s="103">
        <v>9439</v>
      </c>
      <c r="E391"/>
      <c r="F391" t="s">
        <v>3472</v>
      </c>
      <c r="G391" s="86">
        <v>44953</v>
      </c>
      <c r="H391" t="s">
        <v>209</v>
      </c>
      <c r="I391" s="77">
        <v>1.06</v>
      </c>
      <c r="J391" t="s">
        <v>944</v>
      </c>
      <c r="K391" t="s">
        <v>106</v>
      </c>
      <c r="L391" s="78">
        <v>7.6899999999999996E-2</v>
      </c>
      <c r="M391" s="78">
        <v>9.5899999999999999E-2</v>
      </c>
      <c r="N391" s="77">
        <v>790.62</v>
      </c>
      <c r="O391" s="77">
        <v>99.77</v>
      </c>
      <c r="P391" s="77">
        <v>3.036097258326</v>
      </c>
      <c r="Q391" s="78">
        <v>0</v>
      </c>
      <c r="R391" s="78">
        <v>0</v>
      </c>
      <c r="W391" s="94"/>
    </row>
    <row r="392" spans="2:23">
      <c r="B392" t="s">
        <v>3409</v>
      </c>
      <c r="C392" t="s">
        <v>2481</v>
      </c>
      <c r="D392" s="103">
        <v>9447</v>
      </c>
      <c r="E392"/>
      <c r="F392" t="s">
        <v>3472</v>
      </c>
      <c r="G392" s="86">
        <v>44959</v>
      </c>
      <c r="H392" t="s">
        <v>209</v>
      </c>
      <c r="I392" s="77">
        <v>1.06</v>
      </c>
      <c r="J392" t="s">
        <v>944</v>
      </c>
      <c r="K392" t="s">
        <v>106</v>
      </c>
      <c r="L392" s="78">
        <v>7.6899999999999996E-2</v>
      </c>
      <c r="M392" s="78">
        <v>9.5899999999999999E-2</v>
      </c>
      <c r="N392" s="77">
        <v>444.44</v>
      </c>
      <c r="O392" s="77">
        <v>99.77</v>
      </c>
      <c r="P392" s="77">
        <v>1.7067150660120001</v>
      </c>
      <c r="Q392" s="78">
        <v>0</v>
      </c>
      <c r="R392" s="78">
        <v>0</v>
      </c>
      <c r="W392" s="94"/>
    </row>
    <row r="393" spans="2:23">
      <c r="B393" t="s">
        <v>3409</v>
      </c>
      <c r="C393" t="s">
        <v>2481</v>
      </c>
      <c r="D393" s="103">
        <v>9467</v>
      </c>
      <c r="E393"/>
      <c r="F393" t="s">
        <v>3472</v>
      </c>
      <c r="G393" s="86">
        <v>44966</v>
      </c>
      <c r="H393" t="s">
        <v>209</v>
      </c>
      <c r="I393" s="77">
        <v>1.06</v>
      </c>
      <c r="J393" t="s">
        <v>944</v>
      </c>
      <c r="K393" t="s">
        <v>106</v>
      </c>
      <c r="L393" s="78">
        <v>7.6899999999999996E-2</v>
      </c>
      <c r="M393" s="78">
        <v>9.6699999999999994E-2</v>
      </c>
      <c r="N393" s="77">
        <v>665.92</v>
      </c>
      <c r="O393" s="77">
        <v>99.7</v>
      </c>
      <c r="P393" s="77">
        <v>2.5554367017600002</v>
      </c>
      <c r="Q393" s="78">
        <v>0</v>
      </c>
      <c r="R393" s="78">
        <v>0</v>
      </c>
      <c r="W393" s="94"/>
    </row>
    <row r="394" spans="2:23">
      <c r="B394" t="s">
        <v>3409</v>
      </c>
      <c r="C394" t="s">
        <v>2481</v>
      </c>
      <c r="D394" s="103">
        <v>9491</v>
      </c>
      <c r="E394"/>
      <c r="F394" t="s">
        <v>3472</v>
      </c>
      <c r="G394" s="86">
        <v>44986</v>
      </c>
      <c r="H394" t="s">
        <v>209</v>
      </c>
      <c r="I394" s="77">
        <v>1.06</v>
      </c>
      <c r="J394" t="s">
        <v>944</v>
      </c>
      <c r="K394" t="s">
        <v>106</v>
      </c>
      <c r="L394" s="78">
        <v>7.6899999999999996E-2</v>
      </c>
      <c r="M394" s="78">
        <v>9.6699999999999994E-2</v>
      </c>
      <c r="N394" s="77">
        <v>2590.44</v>
      </c>
      <c r="O394" s="77">
        <v>98.86</v>
      </c>
      <c r="P394" s="77">
        <v>9.8569386794160003</v>
      </c>
      <c r="Q394" s="78">
        <v>2.0000000000000001E-4</v>
      </c>
      <c r="R394" s="78">
        <v>0</v>
      </c>
      <c r="W394" s="94"/>
    </row>
    <row r="395" spans="2:23">
      <c r="B395" t="s">
        <v>3409</v>
      </c>
      <c r="C395" t="s">
        <v>2481</v>
      </c>
      <c r="D395" s="103">
        <v>9510</v>
      </c>
      <c r="E395"/>
      <c r="F395" t="s">
        <v>3472</v>
      </c>
      <c r="G395" s="86">
        <v>44994</v>
      </c>
      <c r="H395" t="s">
        <v>209</v>
      </c>
      <c r="I395" s="77">
        <v>1.06</v>
      </c>
      <c r="J395" t="s">
        <v>944</v>
      </c>
      <c r="K395" t="s">
        <v>106</v>
      </c>
      <c r="L395" s="78">
        <v>7.6899999999999996E-2</v>
      </c>
      <c r="M395" s="78">
        <v>9.6600000000000005E-2</v>
      </c>
      <c r="N395" s="77">
        <v>505.62</v>
      </c>
      <c r="O395" s="77">
        <v>99.7</v>
      </c>
      <c r="P395" s="77">
        <v>1.94029298586</v>
      </c>
      <c r="Q395" s="78">
        <v>0</v>
      </c>
      <c r="R395" s="78">
        <v>0</v>
      </c>
      <c r="W395" s="94"/>
    </row>
    <row r="396" spans="2:23">
      <c r="B396" t="s">
        <v>3409</v>
      </c>
      <c r="C396" t="s">
        <v>2481</v>
      </c>
      <c r="D396" s="103">
        <v>9560</v>
      </c>
      <c r="E396"/>
      <c r="F396" t="s">
        <v>3472</v>
      </c>
      <c r="G396" s="86">
        <v>45058</v>
      </c>
      <c r="H396" t="s">
        <v>209</v>
      </c>
      <c r="I396" s="77">
        <v>1.06</v>
      </c>
      <c r="J396" t="s">
        <v>944</v>
      </c>
      <c r="K396" t="s">
        <v>106</v>
      </c>
      <c r="L396" s="78">
        <v>7.6899999999999996E-2</v>
      </c>
      <c r="M396" s="78">
        <v>9.6699999999999994E-2</v>
      </c>
      <c r="N396" s="77">
        <v>2733.72</v>
      </c>
      <c r="O396" s="77">
        <v>98.86</v>
      </c>
      <c r="P396" s="77">
        <v>10.402136473608</v>
      </c>
      <c r="Q396" s="78">
        <v>2.0000000000000001E-4</v>
      </c>
      <c r="R396" s="78">
        <v>0</v>
      </c>
      <c r="W396" s="94"/>
    </row>
    <row r="397" spans="2:23">
      <c r="B397" t="s">
        <v>3465</v>
      </c>
      <c r="C397" t="s">
        <v>2481</v>
      </c>
      <c r="D397" s="103">
        <v>9606</v>
      </c>
      <c r="E397"/>
      <c r="F397" t="s">
        <v>3472</v>
      </c>
      <c r="G397" s="86">
        <v>44136</v>
      </c>
      <c r="H397" t="s">
        <v>209</v>
      </c>
      <c r="I397" s="77">
        <v>0.09</v>
      </c>
      <c r="J397" t="s">
        <v>944</v>
      </c>
      <c r="K397" t="s">
        <v>106</v>
      </c>
      <c r="L397" s="78">
        <v>7.0099999999999996E-2</v>
      </c>
      <c r="M397" s="78">
        <v>9.9000000000000008E-3</v>
      </c>
      <c r="N397" s="77">
        <v>187871.47</v>
      </c>
      <c r="O397" s="77">
        <v>86.502416000000025</v>
      </c>
      <c r="P397" s="77">
        <v>625.51392465962897</v>
      </c>
      <c r="Q397" s="78">
        <v>9.5999999999999992E-3</v>
      </c>
      <c r="R397" s="78">
        <v>1.2999999999999999E-3</v>
      </c>
      <c r="W397" s="94"/>
    </row>
    <row r="398" spans="2:23">
      <c r="B398" t="s">
        <v>3460</v>
      </c>
      <c r="C398" t="s">
        <v>2481</v>
      </c>
      <c r="D398" s="103">
        <v>6588</v>
      </c>
      <c r="E398"/>
      <c r="F398" t="s">
        <v>3472</v>
      </c>
      <c r="G398" s="86">
        <v>43397</v>
      </c>
      <c r="H398" t="s">
        <v>209</v>
      </c>
      <c r="I398" s="77">
        <v>0.76</v>
      </c>
      <c r="J398" t="s">
        <v>944</v>
      </c>
      <c r="K398" t="s">
        <v>106</v>
      </c>
      <c r="L398" s="78">
        <v>7.6899999999999996E-2</v>
      </c>
      <c r="M398" s="78">
        <v>8.8300000000000003E-2</v>
      </c>
      <c r="N398" s="77">
        <v>170715.12</v>
      </c>
      <c r="O398" s="77">
        <v>99.88</v>
      </c>
      <c r="P398" s="77">
        <v>656.29399788374405</v>
      </c>
      <c r="Q398" s="78">
        <v>1.01E-2</v>
      </c>
      <c r="R398" s="78">
        <v>1.4E-3</v>
      </c>
      <c r="W398" s="94"/>
    </row>
    <row r="399" spans="2:23">
      <c r="B399" t="s">
        <v>3462</v>
      </c>
      <c r="C399" t="s">
        <v>2481</v>
      </c>
      <c r="D399" s="103">
        <v>9299</v>
      </c>
      <c r="E399"/>
      <c r="F399" t="s">
        <v>3472</v>
      </c>
      <c r="G399" s="86">
        <v>44144</v>
      </c>
      <c r="H399" t="s">
        <v>209</v>
      </c>
      <c r="I399" s="77">
        <v>0.25</v>
      </c>
      <c r="J399" t="s">
        <v>944</v>
      </c>
      <c r="K399" t="s">
        <v>106</v>
      </c>
      <c r="L399" s="78">
        <v>7.8799999999999995E-2</v>
      </c>
      <c r="M399" s="78">
        <v>1E-4</v>
      </c>
      <c r="N399" s="77">
        <v>212548.61</v>
      </c>
      <c r="O399" s="77">
        <v>76.690121000000019</v>
      </c>
      <c r="P399" s="77">
        <v>627.40157305615696</v>
      </c>
      <c r="Q399" s="78">
        <v>9.5999999999999992E-3</v>
      </c>
      <c r="R399" s="78">
        <v>1.2999999999999999E-3</v>
      </c>
      <c r="W399" s="94"/>
    </row>
    <row r="400" spans="2:23">
      <c r="B400" t="s">
        <v>3410</v>
      </c>
      <c r="C400" t="s">
        <v>2481</v>
      </c>
      <c r="D400" s="103">
        <v>8977</v>
      </c>
      <c r="E400"/>
      <c r="F400" t="s">
        <v>3472</v>
      </c>
      <c r="G400" s="86">
        <v>44553</v>
      </c>
      <c r="H400" t="s">
        <v>209</v>
      </c>
      <c r="I400" s="77">
        <v>2.34</v>
      </c>
      <c r="J400" t="s">
        <v>1023</v>
      </c>
      <c r="K400" t="s">
        <v>110</v>
      </c>
      <c r="L400" s="78">
        <v>6.1100000000000002E-2</v>
      </c>
      <c r="M400" s="78">
        <v>7.0400000000000004E-2</v>
      </c>
      <c r="N400" s="77">
        <v>1340.75</v>
      </c>
      <c r="O400" s="77">
        <v>101.7</v>
      </c>
      <c r="P400" s="77">
        <v>5.5325747081249999</v>
      </c>
      <c r="Q400" s="78">
        <v>1E-4</v>
      </c>
      <c r="R400" s="78">
        <v>0</v>
      </c>
      <c r="W400" s="94"/>
    </row>
    <row r="401" spans="2:23">
      <c r="B401" t="s">
        <v>3410</v>
      </c>
      <c r="C401" t="s">
        <v>2481</v>
      </c>
      <c r="D401" s="103">
        <v>8978</v>
      </c>
      <c r="E401"/>
      <c r="F401" t="s">
        <v>3472</v>
      </c>
      <c r="G401" s="86">
        <v>44553</v>
      </c>
      <c r="H401" t="s">
        <v>209</v>
      </c>
      <c r="I401" s="77">
        <v>2.34</v>
      </c>
      <c r="J401" t="s">
        <v>1023</v>
      </c>
      <c r="K401" t="s">
        <v>110</v>
      </c>
      <c r="L401" s="78">
        <v>6.1100000000000002E-2</v>
      </c>
      <c r="M401" s="78">
        <v>7.1400000000000005E-2</v>
      </c>
      <c r="N401" s="77">
        <v>1723.83</v>
      </c>
      <c r="O401" s="77">
        <v>101.93</v>
      </c>
      <c r="P401" s="77">
        <v>7.1294329213424996</v>
      </c>
      <c r="Q401" s="78">
        <v>1E-4</v>
      </c>
      <c r="R401" s="78">
        <v>0</v>
      </c>
      <c r="W401" s="94"/>
    </row>
    <row r="402" spans="2:23">
      <c r="B402" t="s">
        <v>3410</v>
      </c>
      <c r="C402" t="s">
        <v>2481</v>
      </c>
      <c r="D402" s="103">
        <v>8979</v>
      </c>
      <c r="E402"/>
      <c r="F402" t="s">
        <v>3472</v>
      </c>
      <c r="G402" s="86">
        <v>44553</v>
      </c>
      <c r="H402" t="s">
        <v>209</v>
      </c>
      <c r="I402" s="77">
        <v>2.34</v>
      </c>
      <c r="J402" t="s">
        <v>1023</v>
      </c>
      <c r="K402" t="s">
        <v>110</v>
      </c>
      <c r="L402" s="78">
        <v>6.1100000000000002E-2</v>
      </c>
      <c r="M402" s="78">
        <v>7.0300000000000001E-2</v>
      </c>
      <c r="N402" s="77">
        <v>8044.52</v>
      </c>
      <c r="O402" s="77">
        <v>102.17</v>
      </c>
      <c r="P402" s="77">
        <v>33.34894178583</v>
      </c>
      <c r="Q402" s="78">
        <v>5.0000000000000001E-4</v>
      </c>
      <c r="R402" s="78">
        <v>1E-4</v>
      </c>
      <c r="W402" s="94"/>
    </row>
    <row r="403" spans="2:23">
      <c r="B403" t="s">
        <v>3410</v>
      </c>
      <c r="C403" t="s">
        <v>2481</v>
      </c>
      <c r="D403" s="103">
        <v>9313</v>
      </c>
      <c r="E403"/>
      <c r="F403" t="s">
        <v>3472</v>
      </c>
      <c r="G403" s="86">
        <v>44886</v>
      </c>
      <c r="H403" t="s">
        <v>209</v>
      </c>
      <c r="I403" s="77">
        <v>2.34</v>
      </c>
      <c r="J403" t="s">
        <v>1023</v>
      </c>
      <c r="K403" t="s">
        <v>110</v>
      </c>
      <c r="L403" s="78">
        <v>6.1100000000000002E-2</v>
      </c>
      <c r="M403" s="78">
        <v>7.0199999999999999E-2</v>
      </c>
      <c r="N403" s="77">
        <v>1963.25</v>
      </c>
      <c r="O403" s="77">
        <v>102.2</v>
      </c>
      <c r="P403" s="77">
        <v>8.1411363862500004</v>
      </c>
      <c r="Q403" s="78">
        <v>1E-4</v>
      </c>
      <c r="R403" s="78">
        <v>0</v>
      </c>
      <c r="W403" s="94"/>
    </row>
    <row r="404" spans="2:23">
      <c r="B404" t="s">
        <v>3410</v>
      </c>
      <c r="C404" t="s">
        <v>2481</v>
      </c>
      <c r="D404" s="103">
        <v>9496</v>
      </c>
      <c r="E404"/>
      <c r="F404" t="s">
        <v>3472</v>
      </c>
      <c r="G404" s="86">
        <v>44985</v>
      </c>
      <c r="H404" t="s">
        <v>209</v>
      </c>
      <c r="I404" s="77">
        <v>2.34</v>
      </c>
      <c r="J404" t="s">
        <v>1023</v>
      </c>
      <c r="K404" t="s">
        <v>110</v>
      </c>
      <c r="L404" s="78">
        <v>6.1100000000000002E-2</v>
      </c>
      <c r="M404" s="78">
        <v>7.0199999999999999E-2</v>
      </c>
      <c r="N404" s="77">
        <v>3064.58</v>
      </c>
      <c r="O404" s="77">
        <v>102.2</v>
      </c>
      <c r="P404" s="77">
        <v>12.7080930837</v>
      </c>
      <c r="Q404" s="78">
        <v>2.0000000000000001E-4</v>
      </c>
      <c r="R404" s="78">
        <v>0</v>
      </c>
      <c r="W404" s="94"/>
    </row>
    <row r="405" spans="2:23">
      <c r="B405" t="s">
        <v>3410</v>
      </c>
      <c r="C405" t="s">
        <v>2481</v>
      </c>
      <c r="D405" s="103">
        <v>9547</v>
      </c>
      <c r="E405"/>
      <c r="F405" t="s">
        <v>3472</v>
      </c>
      <c r="G405" s="86">
        <v>45036</v>
      </c>
      <c r="H405" t="s">
        <v>209</v>
      </c>
      <c r="I405" s="77">
        <v>2.34</v>
      </c>
      <c r="J405" t="s">
        <v>1023</v>
      </c>
      <c r="K405" t="s">
        <v>110</v>
      </c>
      <c r="L405" s="78">
        <v>6.1100000000000002E-2</v>
      </c>
      <c r="M405" s="78">
        <v>7.0099999999999996E-2</v>
      </c>
      <c r="N405" s="77">
        <v>718.26</v>
      </c>
      <c r="O405" s="77">
        <v>101.75</v>
      </c>
      <c r="P405" s="77">
        <v>2.9653408991250001</v>
      </c>
      <c r="Q405" s="78">
        <v>0</v>
      </c>
      <c r="R405" s="78">
        <v>0</v>
      </c>
      <c r="W405" s="94"/>
    </row>
    <row r="406" spans="2:23">
      <c r="B406" t="s">
        <v>3410</v>
      </c>
      <c r="C406" t="s">
        <v>2481</v>
      </c>
      <c r="D406" s="103">
        <v>9718</v>
      </c>
      <c r="E406"/>
      <c r="F406" t="s">
        <v>3472</v>
      </c>
      <c r="G406" s="86">
        <v>45163</v>
      </c>
      <c r="H406" t="s">
        <v>209</v>
      </c>
      <c r="I406" s="77">
        <v>2.39</v>
      </c>
      <c r="J406" t="s">
        <v>1023</v>
      </c>
      <c r="K406" t="s">
        <v>110</v>
      </c>
      <c r="L406" s="78">
        <v>6.4299999999999996E-2</v>
      </c>
      <c r="M406" s="78">
        <v>7.2499999999999995E-2</v>
      </c>
      <c r="N406" s="77">
        <v>6630.98</v>
      </c>
      <c r="O406" s="77">
        <v>99.6</v>
      </c>
      <c r="P406" s="77">
        <v>26.797580544599999</v>
      </c>
      <c r="Q406" s="78">
        <v>4.0000000000000002E-4</v>
      </c>
      <c r="R406" s="78">
        <v>1E-4</v>
      </c>
      <c r="W406" s="94"/>
    </row>
    <row r="407" spans="2:23">
      <c r="B407" t="s">
        <v>3469</v>
      </c>
      <c r="C407" t="s">
        <v>2481</v>
      </c>
      <c r="D407" s="103">
        <v>7382</v>
      </c>
      <c r="E407"/>
      <c r="F407" t="s">
        <v>3472</v>
      </c>
      <c r="G407" s="86">
        <v>43860</v>
      </c>
      <c r="H407" t="s">
        <v>209</v>
      </c>
      <c r="I407" s="77">
        <v>2.58</v>
      </c>
      <c r="J407" t="s">
        <v>904</v>
      </c>
      <c r="K407" t="s">
        <v>106</v>
      </c>
      <c r="L407" s="78">
        <v>8.1699999999999995E-2</v>
      </c>
      <c r="M407" s="78">
        <v>8.3599999999999994E-2</v>
      </c>
      <c r="N407" s="77">
        <v>146191.42000000001</v>
      </c>
      <c r="O407" s="77">
        <v>102.76</v>
      </c>
      <c r="P407" s="77">
        <v>578.22104098600801</v>
      </c>
      <c r="Q407" s="78">
        <v>8.8999999999999999E-3</v>
      </c>
      <c r="R407" s="78">
        <v>1.1999999999999999E-3</v>
      </c>
      <c r="W407" s="94"/>
    </row>
    <row r="408" spans="2:23">
      <c r="B408" t="s">
        <v>3467</v>
      </c>
      <c r="C408" t="s">
        <v>2481</v>
      </c>
      <c r="D408" s="103">
        <v>9158</v>
      </c>
      <c r="E408"/>
      <c r="F408" t="s">
        <v>3472</v>
      </c>
      <c r="G408" s="86">
        <v>44179</v>
      </c>
      <c r="H408" t="s">
        <v>209</v>
      </c>
      <c r="I408" s="77">
        <v>2.4700000000000002</v>
      </c>
      <c r="J408" t="s">
        <v>904</v>
      </c>
      <c r="K408" t="s">
        <v>106</v>
      </c>
      <c r="L408" s="78">
        <v>8.0399999999999999E-2</v>
      </c>
      <c r="M408" s="78">
        <v>9.6600000000000005E-2</v>
      </c>
      <c r="N408" s="77">
        <v>66187.59</v>
      </c>
      <c r="O408" s="77">
        <v>100.8</v>
      </c>
      <c r="P408" s="77">
        <v>256.79408218127998</v>
      </c>
      <c r="Q408" s="78">
        <v>3.8999999999999998E-3</v>
      </c>
      <c r="R408" s="78">
        <v>5.0000000000000001E-4</v>
      </c>
      <c r="W408" s="94"/>
    </row>
    <row r="409" spans="2:23">
      <c r="B409" t="s">
        <v>3468</v>
      </c>
      <c r="C409" t="s">
        <v>2481</v>
      </c>
      <c r="D409" s="103">
        <v>7823</v>
      </c>
      <c r="E409"/>
      <c r="F409" t="s">
        <v>3472</v>
      </c>
      <c r="G409" s="86">
        <v>44027</v>
      </c>
      <c r="H409" t="s">
        <v>209</v>
      </c>
      <c r="I409" s="77">
        <v>3.37</v>
      </c>
      <c r="J409" t="s">
        <v>1023</v>
      </c>
      <c r="K409" t="s">
        <v>110</v>
      </c>
      <c r="L409" s="78">
        <v>2.35E-2</v>
      </c>
      <c r="M409" s="78">
        <v>2.1399999999999999E-2</v>
      </c>
      <c r="N409" s="77">
        <v>101447.11</v>
      </c>
      <c r="O409" s="77">
        <v>101.43000000000012</v>
      </c>
      <c r="P409" s="77">
        <v>417.50783840319798</v>
      </c>
      <c r="Q409" s="78">
        <v>6.4000000000000003E-3</v>
      </c>
      <c r="R409" s="78">
        <v>8.9999999999999998E-4</v>
      </c>
      <c r="W409" s="94"/>
    </row>
    <row r="410" spans="2:23">
      <c r="B410" t="s">
        <v>3468</v>
      </c>
      <c r="C410" t="s">
        <v>2481</v>
      </c>
      <c r="D410" s="103">
        <v>7993</v>
      </c>
      <c r="E410"/>
      <c r="F410" t="s">
        <v>3472</v>
      </c>
      <c r="G410" s="86">
        <v>44119</v>
      </c>
      <c r="H410" t="s">
        <v>209</v>
      </c>
      <c r="I410" s="77">
        <v>3.37</v>
      </c>
      <c r="J410" t="s">
        <v>1023</v>
      </c>
      <c r="K410" t="s">
        <v>110</v>
      </c>
      <c r="L410" s="78">
        <v>2.35E-2</v>
      </c>
      <c r="M410" s="78">
        <v>2.1399999999999999E-2</v>
      </c>
      <c r="N410" s="77">
        <v>101447.11</v>
      </c>
      <c r="O410" s="77">
        <v>101.43000000000012</v>
      </c>
      <c r="P410" s="77">
        <v>417.50783840319798</v>
      </c>
      <c r="Q410" s="78">
        <v>6.4000000000000003E-3</v>
      </c>
      <c r="R410" s="78">
        <v>8.9999999999999998E-4</v>
      </c>
      <c r="W410" s="94"/>
    </row>
    <row r="411" spans="2:23">
      <c r="B411" t="s">
        <v>3468</v>
      </c>
      <c r="C411" t="s">
        <v>2481</v>
      </c>
      <c r="D411" s="103">
        <v>8187</v>
      </c>
      <c r="E411"/>
      <c r="F411" t="s">
        <v>3472</v>
      </c>
      <c r="G411" s="86">
        <v>44211</v>
      </c>
      <c r="H411" t="s">
        <v>209</v>
      </c>
      <c r="I411" s="77">
        <v>3.37</v>
      </c>
      <c r="J411" t="s">
        <v>1023</v>
      </c>
      <c r="K411" t="s">
        <v>110</v>
      </c>
      <c r="L411" s="78">
        <v>2.35E-2</v>
      </c>
      <c r="M411" s="78">
        <v>2.1399999999999999E-2</v>
      </c>
      <c r="N411" s="77">
        <v>101447.11</v>
      </c>
      <c r="O411" s="77">
        <v>101.43000000000012</v>
      </c>
      <c r="P411" s="77">
        <v>417.50783840319798</v>
      </c>
      <c r="Q411" s="78">
        <v>6.4000000000000003E-3</v>
      </c>
      <c r="R411" s="78">
        <v>8.9999999999999998E-4</v>
      </c>
      <c r="W411" s="94"/>
    </row>
    <row r="412" spans="2:23">
      <c r="B412" s="79" t="s">
        <v>2489</v>
      </c>
      <c r="I412" s="81">
        <v>0</v>
      </c>
      <c r="M412" s="80">
        <v>0</v>
      </c>
      <c r="N412" s="81">
        <v>0</v>
      </c>
      <c r="P412" s="81">
        <v>0</v>
      </c>
      <c r="Q412" s="80">
        <v>0</v>
      </c>
      <c r="R412" s="80">
        <v>0</v>
      </c>
    </row>
    <row r="413" spans="2:23">
      <c r="B413" t="s">
        <v>208</v>
      </c>
      <c r="D413" s="103">
        <v>0</v>
      </c>
      <c r="F413" t="s">
        <v>208</v>
      </c>
      <c r="I413" s="77">
        <v>0</v>
      </c>
      <c r="J413" t="s">
        <v>208</v>
      </c>
      <c r="K413" t="s">
        <v>208</v>
      </c>
      <c r="L413" s="78">
        <v>0</v>
      </c>
      <c r="M413" s="78">
        <v>0</v>
      </c>
      <c r="N413" s="77">
        <v>0</v>
      </c>
      <c r="O413" s="77">
        <v>0</v>
      </c>
      <c r="P413" s="77">
        <v>0</v>
      </c>
      <c r="Q413" s="78">
        <v>0</v>
      </c>
      <c r="R413" s="78">
        <v>0</v>
      </c>
    </row>
    <row r="414" spans="2:23">
      <c r="B414" t="s">
        <v>218</v>
      </c>
    </row>
    <row r="415" spans="2:23">
      <c r="B415" t="s">
        <v>306</v>
      </c>
    </row>
    <row r="416" spans="2:23">
      <c r="B416" t="s">
        <v>307</v>
      </c>
    </row>
    <row r="417" spans="2:2">
      <c r="B417" t="s">
        <v>308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2535</v>
      </c>
    </row>
    <row r="3" spans="2:64" s="1" customFormat="1">
      <c r="B3" s="2" t="s">
        <v>2</v>
      </c>
      <c r="C3" s="26" t="s">
        <v>2536</v>
      </c>
    </row>
    <row r="4" spans="2:64" s="1" customFormat="1">
      <c r="B4" s="2" t="s">
        <v>3</v>
      </c>
      <c r="C4" s="83" t="s">
        <v>196</v>
      </c>
    </row>
    <row r="5" spans="2:64">
      <c r="B5" s="2"/>
    </row>
    <row r="7" spans="2:64" ht="26.25" customHeight="1">
      <c r="B7" s="118" t="s">
        <v>152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1982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1983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2491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2492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883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3"/>
  <sheetViews>
    <sheetView rightToLeft="1" topLeftCell="A8" workbookViewId="0">
      <selection activeCell="H11" sqref="H11:I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2535</v>
      </c>
    </row>
    <row r="3" spans="2:55" s="1" customFormat="1">
      <c r="B3" s="2" t="s">
        <v>2</v>
      </c>
      <c r="C3" s="26" t="s">
        <v>2536</v>
      </c>
    </row>
    <row r="4" spans="2:55" s="1" customFormat="1">
      <c r="B4" s="2" t="s">
        <v>3</v>
      </c>
      <c r="C4" s="83" t="s">
        <v>196</v>
      </c>
    </row>
    <row r="5" spans="2:55">
      <c r="B5" s="2"/>
    </row>
    <row r="7" spans="2:55" ht="26.25" customHeight="1">
      <c r="B7" s="118" t="s">
        <v>155</v>
      </c>
      <c r="C7" s="119"/>
      <c r="D7" s="119"/>
      <c r="E7" s="119"/>
      <c r="F7" s="119"/>
      <c r="G7" s="119"/>
      <c r="H7" s="119"/>
      <c r="I7" s="119"/>
      <c r="J7" s="120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6">
        <f>E12</f>
        <v>1.133956420678753E-2</v>
      </c>
      <c r="F11" s="7"/>
      <c r="G11" s="75">
        <v>5785.0767599999999</v>
      </c>
      <c r="H11" s="76">
        <f>G11/$G$11</f>
        <v>1</v>
      </c>
      <c r="I11" s="76">
        <f>G11/'סכום נכסי הקרן'!$C$42</f>
        <v>1.2129466534352967E-2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f>E13*G13/G12</f>
        <v>1.133956420678753E-2</v>
      </c>
      <c r="F12" s="19"/>
      <c r="G12" s="81">
        <v>5785.0767599999999</v>
      </c>
      <c r="H12" s="80">
        <f t="shared" ref="H12:H28" si="0">G12/$G$11</f>
        <v>1</v>
      </c>
      <c r="I12" s="80">
        <f>G12/'סכום נכסי הקרן'!$C$42</f>
        <v>1.2129466534352967E-2</v>
      </c>
    </row>
    <row r="13" spans="2:55">
      <c r="B13" s="79" t="s">
        <v>2493</v>
      </c>
      <c r="E13" s="80">
        <f>(E14*G14+E15*G15+E16*G16+E17*G17+E18*G18)/G13</f>
        <v>2.0605756932347681E-2</v>
      </c>
      <c r="F13" s="19"/>
      <c r="G13" s="81">
        <v>3183.5884299999998</v>
      </c>
      <c r="H13" s="80">
        <f t="shared" si="0"/>
        <v>0.55031049060790682</v>
      </c>
      <c r="I13" s="80">
        <f>G13/'סכום נכסי הקרן'!$C$42</f>
        <v>6.6749726793319678E-3</v>
      </c>
    </row>
    <row r="14" spans="2:55">
      <c r="B14" s="88" t="s">
        <v>2655</v>
      </c>
      <c r="C14" s="86">
        <v>44926</v>
      </c>
      <c r="D14" t="s">
        <v>2654</v>
      </c>
      <c r="E14" s="89">
        <v>1.0297859547186003E-2</v>
      </c>
      <c r="F14" s="90" t="s">
        <v>102</v>
      </c>
      <c r="G14" s="91">
        <v>147.11000000000001</v>
      </c>
      <c r="H14" s="89">
        <f t="shared" si="0"/>
        <v>2.5429221789617189E-2</v>
      </c>
      <c r="I14" s="89">
        <f>G14/'סכום נכסי הקרן'!$C$42</f>
        <v>3.0844289469180092E-4</v>
      </c>
      <c r="J14" t="s">
        <v>2656</v>
      </c>
    </row>
    <row r="15" spans="2:55">
      <c r="B15" s="88" t="s">
        <v>2657</v>
      </c>
      <c r="C15" s="86">
        <v>44926</v>
      </c>
      <c r="D15" t="s">
        <v>2654</v>
      </c>
      <c r="E15" s="89">
        <v>4.7715854197798266E-2</v>
      </c>
      <c r="F15" s="90" t="s">
        <v>102</v>
      </c>
      <c r="G15" s="91">
        <v>870.42</v>
      </c>
      <c r="H15" s="89">
        <f t="shared" si="0"/>
        <v>0.15045954204417505</v>
      </c>
      <c r="I15" s="89">
        <f>G15/'סכום נכסי הקרן'!$C$42</f>
        <v>1.8249939799988943E-3</v>
      </c>
      <c r="J15" t="s">
        <v>2658</v>
      </c>
    </row>
    <row r="16" spans="2:55">
      <c r="B16" s="88" t="s">
        <v>2659</v>
      </c>
      <c r="C16" s="86">
        <v>44834</v>
      </c>
      <c r="D16" t="s">
        <v>2654</v>
      </c>
      <c r="E16" s="89">
        <v>9.2883575254452705E-4</v>
      </c>
      <c r="F16" s="90" t="s">
        <v>102</v>
      </c>
      <c r="G16" s="91">
        <v>303.44</v>
      </c>
      <c r="H16" s="89">
        <f t="shared" si="0"/>
        <v>5.2452199441516141E-2</v>
      </c>
      <c r="I16" s="89">
        <f>G16/'סכום נכסי הקרן'!$C$42</f>
        <v>6.3621719777907731E-4</v>
      </c>
      <c r="J16" t="s">
        <v>2660</v>
      </c>
    </row>
    <row r="17" spans="2:10">
      <c r="B17" s="88" t="s">
        <v>2661</v>
      </c>
      <c r="C17" s="86">
        <v>44977</v>
      </c>
      <c r="D17" t="s">
        <v>123</v>
      </c>
      <c r="E17" s="89">
        <v>1.5207678865906626E-2</v>
      </c>
      <c r="F17" s="90" t="s">
        <v>102</v>
      </c>
      <c r="G17" s="91">
        <v>1030.8699999999999</v>
      </c>
      <c r="H17" s="89">
        <f t="shared" si="0"/>
        <v>0.17819469693605239</v>
      </c>
      <c r="I17" s="89">
        <f>G17/'סכום נכסי הקרן'!$C$42</f>
        <v>2.1614066130850166E-3</v>
      </c>
      <c r="J17" t="s">
        <v>2662</v>
      </c>
    </row>
    <row r="18" spans="2:10">
      <c r="B18" s="88" t="s">
        <v>2663</v>
      </c>
      <c r="C18" s="86">
        <v>45077</v>
      </c>
      <c r="D18" t="s">
        <v>123</v>
      </c>
      <c r="E18" s="89">
        <v>7.9272757428686461E-3</v>
      </c>
      <c r="F18" s="90" t="s">
        <v>102</v>
      </c>
      <c r="G18" s="91">
        <v>831.75</v>
      </c>
      <c r="H18" s="89">
        <f t="shared" si="0"/>
        <v>0.14377510178447486</v>
      </c>
      <c r="I18" s="89">
        <f>G18/'סכום נכסי הקרן'!$C$42</f>
        <v>1.7439152855679792E-3</v>
      </c>
      <c r="J18" t="s">
        <v>2664</v>
      </c>
    </row>
    <row r="19" spans="2:10">
      <c r="B19" s="79" t="s">
        <v>2494</v>
      </c>
      <c r="E19" s="80">
        <v>0</v>
      </c>
      <c r="F19" s="19"/>
      <c r="G19" s="81">
        <v>2601.4883300000001</v>
      </c>
      <c r="H19" s="80">
        <f t="shared" si="0"/>
        <v>0.44968950939209323</v>
      </c>
      <c r="I19" s="80">
        <f>G19/'סכום נכסי הקרן'!$C$42</f>
        <v>5.4544938550209988E-3</v>
      </c>
    </row>
    <row r="20" spans="2:10">
      <c r="B20" s="88" t="s">
        <v>2665</v>
      </c>
      <c r="C20" s="86">
        <v>44834</v>
      </c>
      <c r="D20" t="s">
        <v>123</v>
      </c>
      <c r="E20" s="92">
        <v>0</v>
      </c>
      <c r="F20" s="90" t="s">
        <v>102</v>
      </c>
      <c r="G20" s="91">
        <v>2386.34</v>
      </c>
      <c r="H20" s="92">
        <f t="shared" si="0"/>
        <v>0.41249928030341299</v>
      </c>
      <c r="I20" s="92">
        <f>G20/'סכום נכסי הקרן'!$C$42</f>
        <v>5.0033962158849317E-3</v>
      </c>
      <c r="J20" t="s">
        <v>2666</v>
      </c>
    </row>
    <row r="21" spans="2:10">
      <c r="B21" s="88" t="s">
        <v>2667</v>
      </c>
      <c r="C21" s="86">
        <v>44377</v>
      </c>
      <c r="D21" t="s">
        <v>123</v>
      </c>
      <c r="E21" s="92">
        <v>0</v>
      </c>
      <c r="F21" s="90" t="s">
        <v>102</v>
      </c>
      <c r="G21" s="91">
        <v>52.32</v>
      </c>
      <c r="H21" s="92">
        <f t="shared" si="0"/>
        <v>9.0439595135121433E-3</v>
      </c>
      <c r="I21" s="92">
        <f>G21/'סכום נכסי הקרן'!$C$42</f>
        <v>1.0969840425718866E-4</v>
      </c>
      <c r="J21" t="s">
        <v>2668</v>
      </c>
    </row>
    <row r="22" spans="2:10">
      <c r="B22" s="88" t="s">
        <v>2669</v>
      </c>
      <c r="C22" s="86">
        <v>44377</v>
      </c>
      <c r="D22" t="s">
        <v>123</v>
      </c>
      <c r="E22" s="92">
        <v>0</v>
      </c>
      <c r="F22" s="90" t="s">
        <v>102</v>
      </c>
      <c r="G22" s="91">
        <v>71.430000000000007</v>
      </c>
      <c r="H22" s="92">
        <f t="shared" si="0"/>
        <v>1.2347286468848861E-2</v>
      </c>
      <c r="I22" s="92">
        <f>G22/'סכום נכסי הקרן'!$C$42</f>
        <v>1.4976599801397146E-4</v>
      </c>
      <c r="J22" t="s">
        <v>2668</v>
      </c>
    </row>
    <row r="23" spans="2:10">
      <c r="B23" s="88" t="s">
        <v>2670</v>
      </c>
      <c r="C23" s="86">
        <v>44834</v>
      </c>
      <c r="D23" t="s">
        <v>123</v>
      </c>
      <c r="E23" s="92">
        <v>0</v>
      </c>
      <c r="F23" s="90" t="s">
        <v>102</v>
      </c>
      <c r="G23" s="91">
        <v>91.4</v>
      </c>
      <c r="H23" s="92">
        <f t="shared" si="0"/>
        <v>1.5799271780103399E-2</v>
      </c>
      <c r="I23" s="92">
        <f>G23/'סכום נכסי הקרן'!$C$42</f>
        <v>1.9163673832391139E-4</v>
      </c>
      <c r="J23" t="s">
        <v>2671</v>
      </c>
    </row>
    <row r="24" spans="2:10">
      <c r="B24" s="79" t="s">
        <v>216</v>
      </c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s="79" t="s">
        <v>2493</v>
      </c>
      <c r="E25" s="80">
        <v>0</v>
      </c>
      <c r="F25" s="19"/>
      <c r="G25" s="81">
        <v>0</v>
      </c>
      <c r="H25" s="80">
        <f t="shared" si="0"/>
        <v>0</v>
      </c>
      <c r="I25" s="80">
        <f>G25/'סכום נכסי הקרן'!$C$42</f>
        <v>0</v>
      </c>
    </row>
    <row r="26" spans="2:10">
      <c r="B26" t="s">
        <v>208</v>
      </c>
      <c r="E26" s="78">
        <v>0</v>
      </c>
      <c r="F26" t="s">
        <v>208</v>
      </c>
      <c r="G26" s="77">
        <v>0</v>
      </c>
      <c r="H26" s="78">
        <f t="shared" si="0"/>
        <v>0</v>
      </c>
      <c r="I26" s="78">
        <f>G26/'סכום נכסי הקרן'!$C$42</f>
        <v>0</v>
      </c>
    </row>
    <row r="27" spans="2:10">
      <c r="B27" s="79" t="s">
        <v>2494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208</v>
      </c>
      <c r="E28" s="78">
        <v>0</v>
      </c>
      <c r="F28" t="s">
        <v>208</v>
      </c>
      <c r="G28" s="77">
        <v>0</v>
      </c>
      <c r="H28" s="78">
        <f t="shared" si="0"/>
        <v>0</v>
      </c>
      <c r="I28" s="78">
        <f>G28/'סכום נכסי הקרן'!$C$42</f>
        <v>0</v>
      </c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</sheetData>
  <mergeCells count="1">
    <mergeCell ref="B7:J7"/>
  </mergeCells>
  <dataValidations count="1">
    <dataValidation allowBlank="1" showInputMessage="1" showErrorMessage="1" sqref="C1:C4 A5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2535</v>
      </c>
    </row>
    <row r="3" spans="2:60" s="1" customFormat="1">
      <c r="B3" s="2" t="s">
        <v>2</v>
      </c>
      <c r="C3" s="26" t="s">
        <v>2536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7" spans="2:60" ht="26.25" customHeight="1">
      <c r="B7" s="118" t="s">
        <v>161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2535</v>
      </c>
    </row>
    <row r="3" spans="2:60" s="1" customFormat="1">
      <c r="B3" s="2" t="s">
        <v>2</v>
      </c>
      <c r="C3" s="26" t="s">
        <v>2536</v>
      </c>
    </row>
    <row r="4" spans="2:60" s="1" customFormat="1">
      <c r="B4" s="2" t="s">
        <v>3</v>
      </c>
      <c r="C4" s="83" t="s">
        <v>196</v>
      </c>
    </row>
    <row r="5" spans="2:60">
      <c r="B5" s="2"/>
    </row>
    <row r="7" spans="2:60" ht="26.25" customHeight="1">
      <c r="B7" s="118" t="s">
        <v>166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-1E-4</v>
      </c>
      <c r="I11" s="75">
        <v>8668.8989930719999</v>
      </c>
      <c r="J11" s="76">
        <v>1</v>
      </c>
      <c r="K11" s="76">
        <v>1.8200000000000001E-2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-1E-4</v>
      </c>
      <c r="I12" s="81">
        <v>8668.8989930719999</v>
      </c>
      <c r="J12" s="80">
        <v>1</v>
      </c>
      <c r="K12" s="80">
        <v>1.8200000000000001E-2</v>
      </c>
    </row>
    <row r="13" spans="2:60">
      <c r="B13" t="s">
        <v>2495</v>
      </c>
      <c r="C13" t="s">
        <v>2496</v>
      </c>
      <c r="D13" t="s">
        <v>208</v>
      </c>
      <c r="E13" t="s">
        <v>209</v>
      </c>
      <c r="F13" s="78">
        <v>0</v>
      </c>
      <c r="G13" t="s">
        <v>106</v>
      </c>
      <c r="H13" s="78">
        <v>0</v>
      </c>
      <c r="I13" s="77">
        <v>12.93394866</v>
      </c>
      <c r="J13" s="78">
        <v>1.5E-3</v>
      </c>
      <c r="K13" s="78">
        <v>0</v>
      </c>
    </row>
    <row r="14" spans="2:60">
      <c r="B14" t="s">
        <v>2497</v>
      </c>
      <c r="C14" t="s">
        <v>2498</v>
      </c>
      <c r="D14" t="s">
        <v>208</v>
      </c>
      <c r="E14" t="s">
        <v>209</v>
      </c>
      <c r="F14" s="78">
        <v>0</v>
      </c>
      <c r="G14" t="s">
        <v>102</v>
      </c>
      <c r="H14" s="78">
        <v>0</v>
      </c>
      <c r="I14" s="77">
        <v>15.87388</v>
      </c>
      <c r="J14" s="78">
        <v>1.8E-3</v>
      </c>
      <c r="K14" s="78">
        <v>0</v>
      </c>
    </row>
    <row r="15" spans="2:60">
      <c r="B15" t="s">
        <v>2499</v>
      </c>
      <c r="C15" t="s">
        <v>2500</v>
      </c>
      <c r="D15" t="s">
        <v>208</v>
      </c>
      <c r="E15" t="s">
        <v>209</v>
      </c>
      <c r="F15" s="78">
        <v>0</v>
      </c>
      <c r="G15" t="s">
        <v>102</v>
      </c>
      <c r="H15" s="78">
        <v>0</v>
      </c>
      <c r="I15" s="77">
        <v>-251.93069</v>
      </c>
      <c r="J15" s="78">
        <v>-2.9100000000000001E-2</v>
      </c>
      <c r="K15" s="78">
        <v>-5.0000000000000001E-4</v>
      </c>
    </row>
    <row r="16" spans="2:60">
      <c r="B16" t="s">
        <v>2501</v>
      </c>
      <c r="C16" t="s">
        <v>2502</v>
      </c>
      <c r="D16" t="s">
        <v>208</v>
      </c>
      <c r="E16" t="s">
        <v>209</v>
      </c>
      <c r="F16" s="78">
        <v>0</v>
      </c>
      <c r="G16" t="s">
        <v>102</v>
      </c>
      <c r="H16" s="78">
        <v>0</v>
      </c>
      <c r="I16" s="77">
        <v>-17.47156</v>
      </c>
      <c r="J16" s="78">
        <v>-2E-3</v>
      </c>
      <c r="K16" s="78">
        <v>0</v>
      </c>
    </row>
    <row r="17" spans="2:11">
      <c r="B17" t="s">
        <v>2503</v>
      </c>
      <c r="C17" t="s">
        <v>2504</v>
      </c>
      <c r="D17" t="s">
        <v>208</v>
      </c>
      <c r="E17" t="s">
        <v>209</v>
      </c>
      <c r="F17" s="78">
        <v>0</v>
      </c>
      <c r="G17" t="s">
        <v>102</v>
      </c>
      <c r="H17" s="78">
        <v>0</v>
      </c>
      <c r="I17" s="77">
        <v>104.12381000000001</v>
      </c>
      <c r="J17" s="78">
        <v>1.2E-2</v>
      </c>
      <c r="K17" s="78">
        <v>2.0000000000000001E-4</v>
      </c>
    </row>
    <row r="18" spans="2:11">
      <c r="B18" t="s">
        <v>2505</v>
      </c>
      <c r="C18" t="s">
        <v>2506</v>
      </c>
      <c r="D18" t="s">
        <v>208</v>
      </c>
      <c r="E18" t="s">
        <v>209</v>
      </c>
      <c r="F18" s="78">
        <v>0</v>
      </c>
      <c r="G18" t="s">
        <v>102</v>
      </c>
      <c r="H18" s="78">
        <v>0</v>
      </c>
      <c r="I18" s="77">
        <v>-1.0842000000000001</v>
      </c>
      <c r="J18" s="78">
        <v>-1E-4</v>
      </c>
      <c r="K18" s="78">
        <v>0</v>
      </c>
    </row>
    <row r="19" spans="2:11">
      <c r="B19" t="s">
        <v>2507</v>
      </c>
      <c r="C19" t="s">
        <v>2508</v>
      </c>
      <c r="D19" t="s">
        <v>208</v>
      </c>
      <c r="E19" t="s">
        <v>209</v>
      </c>
      <c r="F19" s="78">
        <v>0</v>
      </c>
      <c r="G19" t="s">
        <v>102</v>
      </c>
      <c r="H19" s="78">
        <v>0</v>
      </c>
      <c r="I19" s="77">
        <v>-8.4083799999999993</v>
      </c>
      <c r="J19" s="78">
        <v>-1E-3</v>
      </c>
      <c r="K19" s="78">
        <v>0</v>
      </c>
    </row>
    <row r="20" spans="2:11">
      <c r="B20" t="s">
        <v>2509</v>
      </c>
      <c r="C20" t="s">
        <v>2510</v>
      </c>
      <c r="D20" t="s">
        <v>208</v>
      </c>
      <c r="E20" t="s">
        <v>209</v>
      </c>
      <c r="F20" s="78">
        <v>0</v>
      </c>
      <c r="G20" t="s">
        <v>102</v>
      </c>
      <c r="H20" s="78">
        <v>0</v>
      </c>
      <c r="I20" s="77">
        <v>-16.149889999999999</v>
      </c>
      <c r="J20" s="78">
        <v>-1.9E-3</v>
      </c>
      <c r="K20" s="78">
        <v>0</v>
      </c>
    </row>
    <row r="21" spans="2:11">
      <c r="B21" t="s">
        <v>2511</v>
      </c>
      <c r="C21" t="s">
        <v>2512</v>
      </c>
      <c r="D21" t="s">
        <v>208</v>
      </c>
      <c r="E21" t="s">
        <v>209</v>
      </c>
      <c r="F21" s="78">
        <v>0</v>
      </c>
      <c r="G21" t="s">
        <v>106</v>
      </c>
      <c r="H21" s="78">
        <v>0</v>
      </c>
      <c r="I21" s="77">
        <v>3.4487040000000002</v>
      </c>
      <c r="J21" s="78">
        <v>4.0000000000000002E-4</v>
      </c>
      <c r="K21" s="78">
        <v>0</v>
      </c>
    </row>
    <row r="22" spans="2:11">
      <c r="B22" t="s">
        <v>2513</v>
      </c>
      <c r="C22" t="s">
        <v>2514</v>
      </c>
      <c r="D22" t="s">
        <v>208</v>
      </c>
      <c r="E22" t="s">
        <v>209</v>
      </c>
      <c r="F22" s="78">
        <v>0</v>
      </c>
      <c r="G22" t="s">
        <v>120</v>
      </c>
      <c r="H22" s="78">
        <v>0</v>
      </c>
      <c r="I22" s="77">
        <v>-7.0161299999999996E-2</v>
      </c>
      <c r="J22" s="78">
        <v>0</v>
      </c>
      <c r="K22" s="78">
        <v>0</v>
      </c>
    </row>
    <row r="23" spans="2:11">
      <c r="B23" t="s">
        <v>2515</v>
      </c>
      <c r="C23" t="s">
        <v>2516</v>
      </c>
      <c r="D23" t="s">
        <v>208</v>
      </c>
      <c r="E23" t="s">
        <v>209</v>
      </c>
      <c r="F23" s="78">
        <v>0</v>
      </c>
      <c r="G23" t="s">
        <v>110</v>
      </c>
      <c r="H23" s="78">
        <v>0</v>
      </c>
      <c r="I23" s="77">
        <v>0.43013557499999999</v>
      </c>
      <c r="J23" s="78">
        <v>0</v>
      </c>
      <c r="K23" s="78">
        <v>0</v>
      </c>
    </row>
    <row r="24" spans="2:11">
      <c r="B24" t="s">
        <v>2517</v>
      </c>
      <c r="C24" t="s">
        <v>2518</v>
      </c>
      <c r="D24" t="s">
        <v>208</v>
      </c>
      <c r="E24" t="s">
        <v>209</v>
      </c>
      <c r="F24" s="78">
        <v>0</v>
      </c>
      <c r="G24" t="s">
        <v>202</v>
      </c>
      <c r="H24" s="78">
        <v>0</v>
      </c>
      <c r="I24" s="77">
        <v>-1.655506395</v>
      </c>
      <c r="J24" s="78">
        <v>-2.0000000000000001E-4</v>
      </c>
      <c r="K24" s="78">
        <v>0</v>
      </c>
    </row>
    <row r="25" spans="2:11">
      <c r="B25" t="s">
        <v>2519</v>
      </c>
      <c r="C25" t="s">
        <v>2520</v>
      </c>
      <c r="D25" t="s">
        <v>208</v>
      </c>
      <c r="E25" t="s">
        <v>209</v>
      </c>
      <c r="F25" s="78">
        <v>0</v>
      </c>
      <c r="G25" t="s">
        <v>113</v>
      </c>
      <c r="H25" s="78">
        <v>0</v>
      </c>
      <c r="I25" s="77">
        <v>-0.90969606199999997</v>
      </c>
      <c r="J25" s="78">
        <v>-1E-4</v>
      </c>
      <c r="K25" s="78">
        <v>0</v>
      </c>
    </row>
    <row r="26" spans="2:11">
      <c r="B26" t="s">
        <v>2521</v>
      </c>
      <c r="C26" t="s">
        <v>2522</v>
      </c>
      <c r="D26" t="s">
        <v>208</v>
      </c>
      <c r="E26" t="s">
        <v>209</v>
      </c>
      <c r="F26" s="78">
        <v>0</v>
      </c>
      <c r="G26" t="s">
        <v>106</v>
      </c>
      <c r="H26" s="78">
        <v>0</v>
      </c>
      <c r="I26" s="77">
        <v>6946.6765086599999</v>
      </c>
      <c r="J26" s="78">
        <v>0.80130000000000001</v>
      </c>
      <c r="K26" s="78">
        <v>1.46E-2</v>
      </c>
    </row>
    <row r="27" spans="2:11">
      <c r="B27" t="s">
        <v>2523</v>
      </c>
      <c r="C27" t="s">
        <v>2524</v>
      </c>
      <c r="D27" t="s">
        <v>208</v>
      </c>
      <c r="E27" t="s">
        <v>209</v>
      </c>
      <c r="F27" s="78">
        <v>0</v>
      </c>
      <c r="G27" t="s">
        <v>199</v>
      </c>
      <c r="H27" s="78">
        <v>0</v>
      </c>
      <c r="I27" s="77">
        <v>4.1889999339999999</v>
      </c>
      <c r="J27" s="78">
        <v>5.0000000000000001E-4</v>
      </c>
      <c r="K27" s="78">
        <v>0</v>
      </c>
    </row>
    <row r="28" spans="2:11">
      <c r="B28" t="s">
        <v>2525</v>
      </c>
      <c r="C28" t="s">
        <v>2526</v>
      </c>
      <c r="D28" t="s">
        <v>208</v>
      </c>
      <c r="E28" t="s">
        <v>209</v>
      </c>
      <c r="F28" s="78">
        <v>5.1499999999999997E-2</v>
      </c>
      <c r="G28" t="s">
        <v>102</v>
      </c>
      <c r="H28" s="78">
        <v>3.6299999999999999E-2</v>
      </c>
      <c r="I28" s="77">
        <v>-31.918880000000001</v>
      </c>
      <c r="J28" s="78">
        <v>-3.7000000000000002E-3</v>
      </c>
      <c r="K28" s="78">
        <v>-1E-4</v>
      </c>
    </row>
    <row r="29" spans="2:11">
      <c r="B29" t="s">
        <v>2527</v>
      </c>
      <c r="C29" t="s">
        <v>2528</v>
      </c>
      <c r="D29" t="s">
        <v>208</v>
      </c>
      <c r="E29" t="s">
        <v>209</v>
      </c>
      <c r="F29" s="78">
        <v>0</v>
      </c>
      <c r="G29" t="s">
        <v>102</v>
      </c>
      <c r="H29" s="78">
        <v>0</v>
      </c>
      <c r="I29" s="77">
        <v>699.86369000000002</v>
      </c>
      <c r="J29" s="78">
        <v>8.0699999999999994E-2</v>
      </c>
      <c r="K29" s="78">
        <v>1.5E-3</v>
      </c>
    </row>
    <row r="30" spans="2:11">
      <c r="B30" t="s">
        <v>2529</v>
      </c>
      <c r="C30" t="s">
        <v>2530</v>
      </c>
      <c r="D30" t="s">
        <v>205</v>
      </c>
      <c r="E30" t="s">
        <v>206</v>
      </c>
      <c r="F30" s="78">
        <v>0</v>
      </c>
      <c r="G30" t="s">
        <v>102</v>
      </c>
      <c r="H30" s="78">
        <v>0</v>
      </c>
      <c r="I30" s="77">
        <v>-101.63321999999999</v>
      </c>
      <c r="J30" s="78">
        <v>-1.17E-2</v>
      </c>
      <c r="K30" s="78">
        <v>-2.0000000000000001E-4</v>
      </c>
    </row>
    <row r="31" spans="2:11">
      <c r="B31" t="s">
        <v>2531</v>
      </c>
      <c r="C31" t="s">
        <v>2532</v>
      </c>
      <c r="D31" t="s">
        <v>205</v>
      </c>
      <c r="E31" t="s">
        <v>206</v>
      </c>
      <c r="F31" s="78">
        <v>0</v>
      </c>
      <c r="G31" t="s">
        <v>106</v>
      </c>
      <c r="H31" s="78">
        <v>0</v>
      </c>
      <c r="I31" s="77">
        <v>1039.23</v>
      </c>
      <c r="J31" s="78">
        <v>0.11990000000000001</v>
      </c>
      <c r="K31" s="78">
        <v>2.2000000000000001E-3</v>
      </c>
    </row>
    <row r="32" spans="2:11">
      <c r="B32" t="s">
        <v>2533</v>
      </c>
      <c r="C32" t="s">
        <v>2534</v>
      </c>
      <c r="D32" t="s">
        <v>205</v>
      </c>
      <c r="E32" t="s">
        <v>206</v>
      </c>
      <c r="F32" s="78">
        <v>0</v>
      </c>
      <c r="G32" t="s">
        <v>102</v>
      </c>
      <c r="H32" s="78">
        <v>0</v>
      </c>
      <c r="I32" s="77">
        <v>273.36149999999998</v>
      </c>
      <c r="J32" s="78">
        <v>3.15E-2</v>
      </c>
      <c r="K32" s="78">
        <v>5.9999999999999995E-4</v>
      </c>
    </row>
    <row r="33" spans="2:11">
      <c r="B33" s="79" t="s">
        <v>216</v>
      </c>
      <c r="D33" s="19"/>
      <c r="E33" s="19"/>
      <c r="F33" s="19"/>
      <c r="G33" s="19"/>
      <c r="H33" s="80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s="19"/>
      <c r="F34" s="78">
        <v>0</v>
      </c>
      <c r="G34" t="s">
        <v>208</v>
      </c>
      <c r="H34" s="78">
        <v>0</v>
      </c>
      <c r="I34" s="77">
        <v>0</v>
      </c>
      <c r="J34" s="78">
        <v>0</v>
      </c>
      <c r="K34" s="78">
        <v>0</v>
      </c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77"/>
  <sheetViews>
    <sheetView rightToLeft="1" topLeftCell="A49" workbookViewId="0">
      <selection activeCell="B55" sqref="B55:D17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2535</v>
      </c>
    </row>
    <row r="3" spans="2:17" s="1" customFormat="1">
      <c r="B3" s="2" t="s">
        <v>2</v>
      </c>
      <c r="C3" s="26" t="s">
        <v>2536</v>
      </c>
    </row>
    <row r="4" spans="2:17" s="1" customFormat="1">
      <c r="B4" s="2" t="s">
        <v>3</v>
      </c>
      <c r="C4" s="83" t="s">
        <v>196</v>
      </c>
    </row>
    <row r="5" spans="2:17">
      <c r="B5" s="2"/>
    </row>
    <row r="7" spans="2:17" ht="26.25" customHeight="1">
      <c r="B7" s="118" t="s">
        <v>168</v>
      </c>
      <c r="C7" s="119"/>
      <c r="D7" s="119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C12+C54</f>
        <v>45942.10861101927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SUM(C13:C53)</f>
        <v>13301.386799666343</v>
      </c>
    </row>
    <row r="13" spans="2:17">
      <c r="B13" t="s">
        <v>3396</v>
      </c>
      <c r="C13" s="87">
        <v>27.117920078240079</v>
      </c>
      <c r="D13" s="86">
        <v>45340</v>
      </c>
    </row>
    <row r="14" spans="2:17">
      <c r="B14" t="s">
        <v>3401</v>
      </c>
      <c r="C14" s="87">
        <v>145.12979999999999</v>
      </c>
      <c r="D14" s="86">
        <v>45363</v>
      </c>
    </row>
    <row r="15" spans="2:17">
      <c r="B15" t="s">
        <v>3390</v>
      </c>
      <c r="C15" s="85">
        <v>41.176789321052887</v>
      </c>
      <c r="D15" s="86">
        <v>45383</v>
      </c>
    </row>
    <row r="16" spans="2:17">
      <c r="B16" t="s">
        <v>3393</v>
      </c>
      <c r="C16" s="85">
        <v>352.46614019979995</v>
      </c>
      <c r="D16" s="86">
        <v>45473</v>
      </c>
    </row>
    <row r="17" spans="2:4">
      <c r="B17" t="s">
        <v>3397</v>
      </c>
      <c r="C17" s="87">
        <v>396.00002499999999</v>
      </c>
      <c r="D17" s="86">
        <v>45838</v>
      </c>
    </row>
    <row r="18" spans="2:4">
      <c r="B18" t="s">
        <v>3398</v>
      </c>
      <c r="C18" s="87">
        <v>1078.8907429204794</v>
      </c>
      <c r="D18" s="86">
        <v>45935</v>
      </c>
    </row>
    <row r="19" spans="2:4">
      <c r="B19" t="s">
        <v>3389</v>
      </c>
      <c r="C19" s="85">
        <v>943.57328053793356</v>
      </c>
      <c r="D19" s="86">
        <v>46022</v>
      </c>
    </row>
    <row r="20" spans="2:4">
      <c r="B20" t="s">
        <v>3394</v>
      </c>
      <c r="C20" s="85">
        <v>756.56036791801716</v>
      </c>
      <c r="D20" s="86">
        <v>46022</v>
      </c>
    </row>
    <row r="21" spans="2:4">
      <c r="B21" t="s">
        <v>2537</v>
      </c>
      <c r="C21" s="87">
        <v>33.699903548408166</v>
      </c>
      <c r="D21" s="86">
        <v>46054</v>
      </c>
    </row>
    <row r="22" spans="2:4">
      <c r="B22" t="s">
        <v>2540</v>
      </c>
      <c r="C22" s="87">
        <v>109.89618279999999</v>
      </c>
      <c r="D22" s="86">
        <v>46539</v>
      </c>
    </row>
    <row r="23" spans="2:4">
      <c r="B23" t="s">
        <v>2541</v>
      </c>
      <c r="C23" s="87">
        <v>357.13914</v>
      </c>
      <c r="D23" s="86">
        <v>46661</v>
      </c>
    </row>
    <row r="24" spans="2:4">
      <c r="B24" t="s">
        <v>2545</v>
      </c>
      <c r="C24" s="87">
        <v>406.51506999999998</v>
      </c>
      <c r="D24" s="86">
        <v>46661</v>
      </c>
    </row>
    <row r="25" spans="2:4">
      <c r="B25" t="s">
        <v>3388</v>
      </c>
      <c r="C25" s="85">
        <v>467.971910607891</v>
      </c>
      <c r="D25" s="86">
        <v>46698</v>
      </c>
    </row>
    <row r="26" spans="2:4">
      <c r="B26" t="s">
        <v>2538</v>
      </c>
      <c r="C26" s="85">
        <v>38.360649859193941</v>
      </c>
      <c r="D26" s="86">
        <v>46752</v>
      </c>
    </row>
    <row r="27" spans="2:4">
      <c r="B27" t="s">
        <v>2542</v>
      </c>
      <c r="C27" s="87">
        <v>185.7756995936</v>
      </c>
      <c r="D27" s="86">
        <v>46772</v>
      </c>
    </row>
    <row r="28" spans="2:4">
      <c r="B28" t="s">
        <v>3391</v>
      </c>
      <c r="C28" s="85">
        <v>1133.3611901347483</v>
      </c>
      <c r="D28" s="86">
        <v>46871</v>
      </c>
    </row>
    <row r="29" spans="2:4">
      <c r="B29" t="s">
        <v>2546</v>
      </c>
      <c r="C29" s="87">
        <v>143.77817000000002</v>
      </c>
      <c r="D29" s="86">
        <v>47118</v>
      </c>
    </row>
    <row r="30" spans="2:4">
      <c r="B30" t="s">
        <v>2539</v>
      </c>
      <c r="C30" s="87">
        <v>80.83200683039999</v>
      </c>
      <c r="D30" s="86">
        <v>47209</v>
      </c>
    </row>
    <row r="31" spans="2:4">
      <c r="B31" t="s">
        <v>2543</v>
      </c>
      <c r="C31" s="85">
        <v>25.990810239999998</v>
      </c>
      <c r="D31" s="86">
        <v>47209</v>
      </c>
    </row>
    <row r="32" spans="2:4">
      <c r="B32" t="s">
        <v>2559</v>
      </c>
      <c r="C32" s="85">
        <v>366.34231098103555</v>
      </c>
      <c r="D32" s="86">
        <v>47308</v>
      </c>
    </row>
    <row r="33" spans="2:4">
      <c r="B33" t="s">
        <v>3399</v>
      </c>
      <c r="C33" s="87">
        <v>2077.727978141329</v>
      </c>
      <c r="D33" s="86">
        <v>47391</v>
      </c>
    </row>
    <row r="34" spans="2:4">
      <c r="B34" t="s">
        <v>2550</v>
      </c>
      <c r="C34" s="87">
        <v>1.3569081599999999</v>
      </c>
      <c r="D34" s="86">
        <v>47566</v>
      </c>
    </row>
    <row r="35" spans="2:4">
      <c r="B35" t="s">
        <v>2547</v>
      </c>
      <c r="C35" s="87">
        <v>37.387248</v>
      </c>
      <c r="D35" s="86">
        <v>47848</v>
      </c>
    </row>
    <row r="36" spans="2:4">
      <c r="B36" t="s">
        <v>2552</v>
      </c>
      <c r="C36" s="87">
        <v>1.3494131199999999</v>
      </c>
      <c r="D36" s="86">
        <v>47848</v>
      </c>
    </row>
    <row r="37" spans="2:4">
      <c r="B37" t="s">
        <v>2548</v>
      </c>
      <c r="C37" s="87">
        <v>1.5057382399999999</v>
      </c>
      <c r="D37" s="86">
        <v>47907</v>
      </c>
    </row>
    <row r="38" spans="2:4">
      <c r="B38" t="s">
        <v>2560</v>
      </c>
      <c r="C38" s="87">
        <v>1999.2314099999999</v>
      </c>
      <c r="D38" s="86">
        <v>47938</v>
      </c>
    </row>
    <row r="39" spans="2:4">
      <c r="B39" t="s">
        <v>2551</v>
      </c>
      <c r="C39" s="87">
        <v>207.72243327999999</v>
      </c>
      <c r="D39" s="86">
        <v>47969</v>
      </c>
    </row>
    <row r="40" spans="2:4">
      <c r="B40" t="s">
        <v>2561</v>
      </c>
      <c r="C40" s="85">
        <v>486.49734000000001</v>
      </c>
      <c r="D40" s="86">
        <v>47969</v>
      </c>
    </row>
    <row r="41" spans="2:4">
      <c r="B41" t="s">
        <v>2554</v>
      </c>
      <c r="C41" s="87">
        <v>53.558729527717247</v>
      </c>
      <c r="D41" s="86">
        <v>48212</v>
      </c>
    </row>
    <row r="42" spans="2:4">
      <c r="B42" t="s">
        <v>2555</v>
      </c>
      <c r="C42" s="87">
        <v>72.29168206223423</v>
      </c>
      <c r="D42" s="86">
        <v>48212</v>
      </c>
    </row>
    <row r="43" spans="2:4">
      <c r="B43" t="s">
        <v>2556</v>
      </c>
      <c r="C43" s="87">
        <v>230.46310639220007</v>
      </c>
      <c r="D43" s="86">
        <v>48233</v>
      </c>
    </row>
    <row r="44" spans="2:4">
      <c r="B44" t="s">
        <v>2553</v>
      </c>
      <c r="C44" s="87">
        <v>92.899022171188136</v>
      </c>
      <c r="D44" s="86">
        <v>48274</v>
      </c>
    </row>
    <row r="45" spans="2:4">
      <c r="B45" t="s">
        <v>2410</v>
      </c>
      <c r="C45" s="87">
        <v>48.906786977583238</v>
      </c>
      <c r="D45" s="86">
        <v>48274</v>
      </c>
    </row>
    <row r="46" spans="2:4">
      <c r="B46" t="s">
        <v>2557</v>
      </c>
      <c r="C46" s="85">
        <v>0.94491039999999993</v>
      </c>
      <c r="D46" s="86">
        <v>48297</v>
      </c>
    </row>
    <row r="47" spans="2:4">
      <c r="B47" t="s">
        <v>2558</v>
      </c>
      <c r="C47" s="87">
        <v>324.65764650441355</v>
      </c>
      <c r="D47" s="86">
        <v>48297</v>
      </c>
    </row>
    <row r="48" spans="2:4">
      <c r="B48" t="s">
        <v>3392</v>
      </c>
      <c r="C48" s="85">
        <v>38.171640637491684</v>
      </c>
      <c r="D48" s="86">
        <v>48482</v>
      </c>
    </row>
    <row r="49" spans="2:4">
      <c r="B49" t="s">
        <v>2549</v>
      </c>
      <c r="C49" s="87">
        <v>147.83104999999998</v>
      </c>
      <c r="D49" s="86">
        <v>48700</v>
      </c>
    </row>
    <row r="50" spans="2:4">
      <c r="B50" t="s">
        <v>3395</v>
      </c>
      <c r="C50" s="85">
        <v>14.218198155431997</v>
      </c>
      <c r="D50" s="86">
        <v>48844</v>
      </c>
    </row>
    <row r="51" spans="2:4">
      <c r="B51" t="s">
        <v>2544</v>
      </c>
      <c r="C51" s="87">
        <v>316.19324999999998</v>
      </c>
      <c r="D51" s="86">
        <v>50256</v>
      </c>
    </row>
    <row r="52" spans="2:4">
      <c r="B52" t="s">
        <v>3400</v>
      </c>
      <c r="C52" s="85">
        <v>57.894197325955275</v>
      </c>
      <c r="D52" s="86">
        <v>52047</v>
      </c>
    </row>
    <row r="53" spans="2:4">
      <c r="B53"/>
      <c r="C53" s="77"/>
    </row>
    <row r="54" spans="2:4">
      <c r="B54" s="79" t="s">
        <v>216</v>
      </c>
      <c r="C54" s="81">
        <f>SUM(C55:C175)</f>
        <v>32640.721811352927</v>
      </c>
    </row>
    <row r="55" spans="2:4">
      <c r="B55" t="s">
        <v>3406</v>
      </c>
      <c r="C55" s="85">
        <v>1.9780823608299798</v>
      </c>
      <c r="D55" s="86">
        <v>45239</v>
      </c>
    </row>
    <row r="56" spans="2:4">
      <c r="B56" t="s">
        <v>3407</v>
      </c>
      <c r="C56" s="85">
        <v>2.30937554529832</v>
      </c>
      <c r="D56" s="86">
        <v>45371</v>
      </c>
    </row>
    <row r="57" spans="2:4">
      <c r="B57" t="s">
        <v>2564</v>
      </c>
      <c r="C57" s="85">
        <v>110.98543563559889</v>
      </c>
      <c r="D57" s="86">
        <v>45485</v>
      </c>
    </row>
    <row r="58" spans="2:4">
      <c r="B58" t="s">
        <v>3402</v>
      </c>
      <c r="C58" s="85">
        <v>7.013809448957919</v>
      </c>
      <c r="D58" s="86">
        <v>45515</v>
      </c>
    </row>
    <row r="59" spans="2:4">
      <c r="B59" t="s">
        <v>3403</v>
      </c>
      <c r="C59" s="85">
        <v>44.347707002296758</v>
      </c>
      <c r="D59" s="86">
        <v>45515</v>
      </c>
    </row>
    <row r="60" spans="2:4">
      <c r="B60" t="s">
        <v>3408</v>
      </c>
      <c r="C60" s="85">
        <v>92.525511040495644</v>
      </c>
      <c r="D60" s="86">
        <v>45553</v>
      </c>
    </row>
    <row r="61" spans="2:4">
      <c r="B61" t="s">
        <v>3409</v>
      </c>
      <c r="C61" s="85">
        <v>126.22894249282079</v>
      </c>
      <c r="D61" s="86">
        <v>45602</v>
      </c>
    </row>
    <row r="62" spans="2:4">
      <c r="B62" t="s">
        <v>3404</v>
      </c>
      <c r="C62" s="85">
        <v>89.365559999999988</v>
      </c>
      <c r="D62" s="86">
        <v>45615</v>
      </c>
    </row>
    <row r="63" spans="2:4">
      <c r="B63" t="s">
        <v>2563</v>
      </c>
      <c r="C63" s="85">
        <v>15.544976022999998</v>
      </c>
      <c r="D63" s="86">
        <v>45710</v>
      </c>
    </row>
    <row r="64" spans="2:4">
      <c r="B64" t="s">
        <v>2565</v>
      </c>
      <c r="C64" s="85">
        <v>105.12884161201417</v>
      </c>
      <c r="D64" s="86">
        <v>45778</v>
      </c>
    </row>
    <row r="65" spans="2:4">
      <c r="B65" t="s">
        <v>3411</v>
      </c>
      <c r="C65" s="85">
        <v>14.071814985045622</v>
      </c>
      <c r="D65" s="86">
        <v>45830</v>
      </c>
    </row>
    <row r="66" spans="2:4">
      <c r="B66" t="s">
        <v>2602</v>
      </c>
      <c r="C66" s="85">
        <v>319.24015130700002</v>
      </c>
      <c r="D66" s="86">
        <v>45930</v>
      </c>
    </row>
    <row r="67" spans="2:4">
      <c r="B67" t="s">
        <v>3410</v>
      </c>
      <c r="C67" s="85">
        <v>3.0120983840486804</v>
      </c>
      <c r="D67" s="86">
        <v>46014</v>
      </c>
    </row>
    <row r="68" spans="2:4">
      <c r="B68" t="s">
        <v>2596</v>
      </c>
      <c r="C68" s="85">
        <v>0.78732147535597818</v>
      </c>
      <c r="D68" s="86">
        <v>46082</v>
      </c>
    </row>
    <row r="69" spans="2:4">
      <c r="B69" t="s">
        <v>2597</v>
      </c>
      <c r="C69" s="85">
        <v>212.15207839999999</v>
      </c>
      <c r="D69" s="86">
        <v>46112</v>
      </c>
    </row>
    <row r="70" spans="2:4">
      <c r="B70" t="s">
        <v>2611</v>
      </c>
      <c r="C70" s="85">
        <v>344.81079470560002</v>
      </c>
      <c r="D70" s="86">
        <v>46149</v>
      </c>
    </row>
    <row r="71" spans="2:4">
      <c r="B71" t="s">
        <v>2592</v>
      </c>
      <c r="C71" s="85">
        <v>144.3395568</v>
      </c>
      <c r="D71" s="86">
        <v>46203</v>
      </c>
    </row>
    <row r="72" spans="2:4">
      <c r="B72" t="s">
        <v>2394</v>
      </c>
      <c r="C72" s="85">
        <v>17.255917483299193</v>
      </c>
      <c r="D72" s="86">
        <v>46326</v>
      </c>
    </row>
    <row r="73" spans="2:4">
      <c r="B73" t="s">
        <v>2582</v>
      </c>
      <c r="C73" s="85">
        <v>298.72118891566288</v>
      </c>
      <c r="D73" s="86">
        <v>46417</v>
      </c>
    </row>
    <row r="74" spans="2:4">
      <c r="B74" t="s">
        <v>3405</v>
      </c>
      <c r="C74" s="85">
        <v>221.657644793857</v>
      </c>
      <c r="D74" s="86">
        <v>46418</v>
      </c>
    </row>
    <row r="75" spans="2:4">
      <c r="B75" t="s">
        <v>2583</v>
      </c>
      <c r="C75" s="85">
        <v>367.67603428699999</v>
      </c>
      <c r="D75" s="86">
        <v>46465</v>
      </c>
    </row>
    <row r="76" spans="2:4">
      <c r="B76" t="s">
        <v>2570</v>
      </c>
      <c r="C76" s="85">
        <v>21.503154615999996</v>
      </c>
      <c r="D76" s="86">
        <v>46524</v>
      </c>
    </row>
    <row r="77" spans="2:4">
      <c r="B77" t="s">
        <v>2576</v>
      </c>
      <c r="C77" s="85">
        <v>145.73969399939583</v>
      </c>
      <c r="D77" s="86">
        <v>46572</v>
      </c>
    </row>
    <row r="78" spans="2:4">
      <c r="B78" t="s">
        <v>2574</v>
      </c>
      <c r="C78" s="85">
        <v>372.338315217</v>
      </c>
      <c r="D78" s="86">
        <v>46573</v>
      </c>
    </row>
    <row r="79" spans="2:4">
      <c r="B79" t="s">
        <v>2569</v>
      </c>
      <c r="C79" s="85">
        <v>491.98672664319997</v>
      </c>
      <c r="D79" s="86">
        <v>46643</v>
      </c>
    </row>
    <row r="80" spans="2:4">
      <c r="B80" t="s">
        <v>2616</v>
      </c>
      <c r="C80" s="85">
        <v>203.59621950079998</v>
      </c>
      <c r="D80" s="86">
        <v>46660</v>
      </c>
    </row>
    <row r="81" spans="2:4">
      <c r="B81" t="s">
        <v>2562</v>
      </c>
      <c r="C81" s="85">
        <v>58.24966649696907</v>
      </c>
      <c r="D81" s="86">
        <v>46722</v>
      </c>
    </row>
    <row r="82" spans="2:4">
      <c r="B82" t="s">
        <v>2631</v>
      </c>
      <c r="C82" s="85">
        <v>1046.4836558735999</v>
      </c>
      <c r="D82" s="86">
        <v>46722</v>
      </c>
    </row>
    <row r="83" spans="2:4">
      <c r="B83" t="s">
        <v>2645</v>
      </c>
      <c r="C83" s="85">
        <v>80.907235999999983</v>
      </c>
      <c r="D83" s="86">
        <v>46722</v>
      </c>
    </row>
    <row r="84" spans="2:4">
      <c r="B84" t="s">
        <v>2610</v>
      </c>
      <c r="C84" s="85">
        <v>247.05239717759997</v>
      </c>
      <c r="D84" s="86">
        <v>46742</v>
      </c>
    </row>
    <row r="85" spans="2:4">
      <c r="B85" t="s">
        <v>2623</v>
      </c>
      <c r="C85" s="85">
        <v>469.46702123999995</v>
      </c>
      <c r="D85" s="86">
        <v>46752</v>
      </c>
    </row>
    <row r="86" spans="2:4">
      <c r="B86" t="s">
        <v>2625</v>
      </c>
      <c r="C86" s="85">
        <v>64.725447353647439</v>
      </c>
      <c r="D86" s="86">
        <v>46753</v>
      </c>
    </row>
    <row r="87" spans="2:4">
      <c r="B87" t="s">
        <v>2575</v>
      </c>
      <c r="C87" s="85">
        <v>74.203379024335376</v>
      </c>
      <c r="D87" s="86">
        <v>46794</v>
      </c>
    </row>
    <row r="88" spans="2:4">
      <c r="B88" t="s">
        <v>2591</v>
      </c>
      <c r="C88" s="85">
        <v>247.70439172911153</v>
      </c>
      <c r="D88" s="86">
        <v>46997</v>
      </c>
    </row>
    <row r="89" spans="2:4">
      <c r="B89" t="s">
        <v>2621</v>
      </c>
      <c r="C89" s="85">
        <v>329.34682776638994</v>
      </c>
      <c r="D89" s="86">
        <v>46997</v>
      </c>
    </row>
    <row r="90" spans="2:4">
      <c r="B90" t="s">
        <v>2593</v>
      </c>
      <c r="C90" s="85">
        <v>275.72600191999999</v>
      </c>
      <c r="D90" s="86">
        <v>47082</v>
      </c>
    </row>
    <row r="91" spans="2:4">
      <c r="B91" t="s">
        <v>2566</v>
      </c>
      <c r="C91" s="85">
        <v>43.616046879999999</v>
      </c>
      <c r="D91" s="86">
        <v>47107</v>
      </c>
    </row>
    <row r="92" spans="2:4">
      <c r="B92" t="s">
        <v>2567</v>
      </c>
      <c r="C92" s="85">
        <v>54.169949603200003</v>
      </c>
      <c r="D92" s="86">
        <v>47119</v>
      </c>
    </row>
    <row r="93" spans="2:4">
      <c r="B93" t="s">
        <v>2568</v>
      </c>
      <c r="C93" s="85">
        <v>29.174190292019997</v>
      </c>
      <c r="D93" s="86">
        <v>47119</v>
      </c>
    </row>
    <row r="94" spans="2:4">
      <c r="B94" t="s">
        <v>2587</v>
      </c>
      <c r="C94" s="85">
        <v>321.64417327999996</v>
      </c>
      <c r="D94" s="86">
        <v>47201</v>
      </c>
    </row>
    <row r="95" spans="2:4">
      <c r="B95" t="s">
        <v>2578</v>
      </c>
      <c r="C95" s="85">
        <v>210.82586701759999</v>
      </c>
      <c r="D95" s="86">
        <v>47209</v>
      </c>
    </row>
    <row r="96" spans="2:4">
      <c r="B96" t="s">
        <v>2643</v>
      </c>
      <c r="C96" s="85">
        <v>23.8863965024</v>
      </c>
      <c r="D96" s="86">
        <v>47209</v>
      </c>
    </row>
    <row r="97" spans="2:4">
      <c r="B97" t="s">
        <v>2599</v>
      </c>
      <c r="C97" s="85">
        <v>134.32469299642688</v>
      </c>
      <c r="D97" s="86">
        <v>47236</v>
      </c>
    </row>
    <row r="98" spans="2:4">
      <c r="B98" t="s">
        <v>2571</v>
      </c>
      <c r="C98" s="85">
        <v>48.740442589749996</v>
      </c>
      <c r="D98" s="86">
        <v>47255</v>
      </c>
    </row>
    <row r="99" spans="2:4">
      <c r="B99" t="s">
        <v>2573</v>
      </c>
      <c r="C99" s="85">
        <v>15.56613847403</v>
      </c>
      <c r="D99" s="86">
        <v>47270</v>
      </c>
    </row>
    <row r="100" spans="2:4">
      <c r="B100" t="s">
        <v>2605</v>
      </c>
      <c r="C100" s="85">
        <v>103.3462768</v>
      </c>
      <c r="D100" s="86">
        <v>47301</v>
      </c>
    </row>
    <row r="101" spans="2:4">
      <c r="B101" t="s">
        <v>2608</v>
      </c>
      <c r="C101" s="85">
        <v>445.00813911228653</v>
      </c>
      <c r="D101" s="86">
        <v>47301</v>
      </c>
    </row>
    <row r="102" spans="2:4">
      <c r="B102" t="s">
        <v>2617</v>
      </c>
      <c r="C102" s="85">
        <v>172.52052479999998</v>
      </c>
      <c r="D102" s="86">
        <v>47301</v>
      </c>
    </row>
    <row r="103" spans="2:4">
      <c r="B103" t="s">
        <v>2416</v>
      </c>
      <c r="C103" s="85">
        <v>1081.9015128730825</v>
      </c>
      <c r="D103" s="86">
        <v>47312</v>
      </c>
    </row>
    <row r="104" spans="2:4">
      <c r="B104" t="s">
        <v>2577</v>
      </c>
      <c r="C104" s="85">
        <v>255.92227071999997</v>
      </c>
      <c r="D104" s="86">
        <v>47392</v>
      </c>
    </row>
    <row r="105" spans="2:4">
      <c r="B105" t="s">
        <v>2622</v>
      </c>
      <c r="C105" s="85">
        <v>490.44505504</v>
      </c>
      <c r="D105" s="86">
        <v>47398</v>
      </c>
    </row>
    <row r="106" spans="2:4">
      <c r="B106" t="s">
        <v>2579</v>
      </c>
      <c r="C106" s="85">
        <v>97.570762671999987</v>
      </c>
      <c r="D106" s="86">
        <v>47407</v>
      </c>
    </row>
    <row r="107" spans="2:4">
      <c r="B107" t="s">
        <v>2584</v>
      </c>
      <c r="C107" s="85">
        <v>15.62662304</v>
      </c>
      <c r="D107" s="86">
        <v>47447</v>
      </c>
    </row>
    <row r="108" spans="2:4">
      <c r="B108" t="s">
        <v>2600</v>
      </c>
      <c r="C108" s="85">
        <v>0.73967632000000005</v>
      </c>
      <c r="D108" s="86">
        <v>47453</v>
      </c>
    </row>
    <row r="109" spans="2:4">
      <c r="B109" t="s">
        <v>2612</v>
      </c>
      <c r="C109" s="85">
        <v>177.41499891679999</v>
      </c>
      <c r="D109" s="86">
        <v>47463</v>
      </c>
    </row>
    <row r="110" spans="2:4">
      <c r="B110" t="s">
        <v>2620</v>
      </c>
      <c r="C110" s="85">
        <v>64.681094503224003</v>
      </c>
      <c r="D110" s="86">
        <v>47467</v>
      </c>
    </row>
    <row r="111" spans="2:4">
      <c r="B111" t="s">
        <v>2406</v>
      </c>
      <c r="C111" s="85">
        <v>36.618323494636151</v>
      </c>
      <c r="D111" s="86">
        <v>47467</v>
      </c>
    </row>
    <row r="112" spans="2:4">
      <c r="B112" t="s">
        <v>2225</v>
      </c>
      <c r="C112" s="85">
        <v>697.19640416959999</v>
      </c>
      <c r="D112" s="86">
        <v>47528</v>
      </c>
    </row>
    <row r="113" spans="2:4">
      <c r="B113" t="s">
        <v>2585</v>
      </c>
      <c r="C113" s="85">
        <v>295.42446041200003</v>
      </c>
      <c r="D113" s="86">
        <v>47574</v>
      </c>
    </row>
    <row r="114" spans="2:4">
      <c r="B114" t="s">
        <v>2641</v>
      </c>
      <c r="C114" s="85">
        <v>5.6833435199999993</v>
      </c>
      <c r="D114" s="86">
        <v>47599</v>
      </c>
    </row>
    <row r="115" spans="2:4">
      <c r="B115" t="s">
        <v>2633</v>
      </c>
      <c r="C115" s="85">
        <v>1513.5343003489431</v>
      </c>
      <c r="D115" s="86">
        <v>47665</v>
      </c>
    </row>
    <row r="116" spans="2:4">
      <c r="B116" t="s">
        <v>2640</v>
      </c>
      <c r="C116" s="85">
        <v>697.00424594359345</v>
      </c>
      <c r="D116" s="86">
        <v>47665</v>
      </c>
    </row>
    <row r="117" spans="2:4">
      <c r="B117" t="s">
        <v>2581</v>
      </c>
      <c r="C117" s="85">
        <v>466.67526223999994</v>
      </c>
      <c r="D117" s="86">
        <v>47715</v>
      </c>
    </row>
    <row r="118" spans="2:4">
      <c r="B118" t="s">
        <v>2588</v>
      </c>
      <c r="C118" s="85">
        <v>910.07532783999989</v>
      </c>
      <c r="D118" s="86">
        <v>47715</v>
      </c>
    </row>
    <row r="119" spans="2:4">
      <c r="B119" t="s">
        <v>2635</v>
      </c>
      <c r="C119" s="85">
        <v>1.0133599999999999E-4</v>
      </c>
      <c r="D119" s="86">
        <v>47715</v>
      </c>
    </row>
    <row r="120" spans="2:4">
      <c r="B120" t="s">
        <v>2278</v>
      </c>
      <c r="C120" s="85">
        <v>26.030305191999997</v>
      </c>
      <c r="D120" s="86">
        <v>47715</v>
      </c>
    </row>
    <row r="121" spans="2:4">
      <c r="B121" t="s">
        <v>2601</v>
      </c>
      <c r="C121" s="85">
        <v>543.54718400000002</v>
      </c>
      <c r="D121" s="86">
        <v>47735</v>
      </c>
    </row>
    <row r="122" spans="2:4">
      <c r="B122" t="s">
        <v>2594</v>
      </c>
      <c r="C122" s="85">
        <v>47.298214720000004</v>
      </c>
      <c r="D122" s="86">
        <v>47756</v>
      </c>
    </row>
    <row r="123" spans="2:4">
      <c r="B123" t="s">
        <v>2642</v>
      </c>
      <c r="C123" s="85">
        <v>648.60407066700725</v>
      </c>
      <c r="D123" s="86">
        <v>47832</v>
      </c>
    </row>
    <row r="124" spans="2:4">
      <c r="B124" t="s">
        <v>2606</v>
      </c>
      <c r="C124" s="85">
        <v>80.229452729000002</v>
      </c>
      <c r="D124" s="86">
        <v>47848</v>
      </c>
    </row>
    <row r="125" spans="2:4">
      <c r="B125" t="s">
        <v>2619</v>
      </c>
      <c r="C125" s="85">
        <v>208.90843256253982</v>
      </c>
      <c r="D125" s="86">
        <v>47848</v>
      </c>
    </row>
    <row r="126" spans="2:4">
      <c r="B126" t="s">
        <v>2274</v>
      </c>
      <c r="C126" s="85">
        <v>92.644873685715439</v>
      </c>
      <c r="D126" s="86">
        <v>47848</v>
      </c>
    </row>
    <row r="127" spans="2:4">
      <c r="B127" t="s">
        <v>2589</v>
      </c>
      <c r="C127" s="85">
        <v>379.97454651800996</v>
      </c>
      <c r="D127" s="86">
        <v>47849</v>
      </c>
    </row>
    <row r="128" spans="2:4">
      <c r="B128" t="s">
        <v>2648</v>
      </c>
      <c r="C128" s="85">
        <v>1490.0209701871997</v>
      </c>
      <c r="D128" s="86">
        <v>47927</v>
      </c>
    </row>
    <row r="129" spans="2:4">
      <c r="B129" t="s">
        <v>2240</v>
      </c>
      <c r="C129" s="85">
        <v>979.60963420183498</v>
      </c>
      <c r="D129" s="86">
        <v>47937</v>
      </c>
    </row>
    <row r="130" spans="2:4">
      <c r="B130" t="s">
        <v>2603</v>
      </c>
      <c r="C130" s="85">
        <v>195.8476287984</v>
      </c>
      <c r="D130" s="86">
        <v>47987</v>
      </c>
    </row>
    <row r="131" spans="2:4">
      <c r="B131" t="s">
        <v>2572</v>
      </c>
      <c r="C131" s="85">
        <v>190.89407999999997</v>
      </c>
      <c r="D131" s="86">
        <v>48004</v>
      </c>
    </row>
    <row r="132" spans="2:4">
      <c r="B132" t="s">
        <v>2609</v>
      </c>
      <c r="C132" s="85">
        <v>42.808855575229998</v>
      </c>
      <c r="D132" s="86">
        <v>48029</v>
      </c>
    </row>
    <row r="133" spans="2:4">
      <c r="B133" t="s">
        <v>2607</v>
      </c>
      <c r="C133" s="85">
        <v>1.3932361599999998</v>
      </c>
      <c r="D133" s="86">
        <v>48030</v>
      </c>
    </row>
    <row r="134" spans="2:4">
      <c r="B134" t="s">
        <v>2276</v>
      </c>
      <c r="C134" s="85">
        <v>210.76010566299999</v>
      </c>
      <c r="D134" s="86">
        <v>48054</v>
      </c>
    </row>
    <row r="135" spans="2:4">
      <c r="B135" t="s">
        <v>2626</v>
      </c>
      <c r="C135" s="85">
        <v>441.97509324346368</v>
      </c>
      <c r="D135" s="86">
        <v>48121</v>
      </c>
    </row>
    <row r="136" spans="2:4">
      <c r="B136" t="s">
        <v>2627</v>
      </c>
      <c r="C136" s="85">
        <v>105.96069250058666</v>
      </c>
      <c r="D136" s="86">
        <v>48121</v>
      </c>
    </row>
    <row r="137" spans="2:4">
      <c r="B137" t="s">
        <v>2618</v>
      </c>
      <c r="C137" s="85">
        <v>0.83925629355839637</v>
      </c>
      <c r="D137" s="86">
        <v>48122</v>
      </c>
    </row>
    <row r="138" spans="2:4">
      <c r="B138" t="s">
        <v>2615</v>
      </c>
      <c r="C138" s="85">
        <v>15.383505356800001</v>
      </c>
      <c r="D138" s="86">
        <v>48151</v>
      </c>
    </row>
    <row r="139" spans="2:4">
      <c r="B139" t="s">
        <v>2613</v>
      </c>
      <c r="C139" s="85">
        <v>299.39491071679998</v>
      </c>
      <c r="D139" s="86">
        <v>48176</v>
      </c>
    </row>
    <row r="140" spans="2:4">
      <c r="B140" t="s">
        <v>2414</v>
      </c>
      <c r="C140" s="85">
        <v>227.42172639416594</v>
      </c>
      <c r="D140" s="86">
        <v>48180</v>
      </c>
    </row>
    <row r="141" spans="2:4">
      <c r="B141" t="s">
        <v>2595</v>
      </c>
      <c r="C141" s="85">
        <v>19.956700377599997</v>
      </c>
      <c r="D141" s="86">
        <v>48213</v>
      </c>
    </row>
    <row r="142" spans="2:4">
      <c r="B142" t="s">
        <v>2288</v>
      </c>
      <c r="C142" s="85">
        <v>4.9711999999999991E-6</v>
      </c>
      <c r="D142" s="86">
        <v>48213</v>
      </c>
    </row>
    <row r="143" spans="2:4">
      <c r="B143" t="s">
        <v>2632</v>
      </c>
      <c r="C143" s="85">
        <v>476.96694357399991</v>
      </c>
      <c r="D143" s="86">
        <v>48234</v>
      </c>
    </row>
    <row r="144" spans="2:4">
      <c r="B144" t="s">
        <v>2590</v>
      </c>
      <c r="C144" s="85">
        <v>102.40262832000001</v>
      </c>
      <c r="D144" s="86">
        <v>48268</v>
      </c>
    </row>
    <row r="145" spans="2:4">
      <c r="B145" t="s">
        <v>2624</v>
      </c>
      <c r="C145" s="85">
        <v>94.846671999999998</v>
      </c>
      <c r="D145" s="86">
        <v>48294</v>
      </c>
    </row>
    <row r="146" spans="2:4">
      <c r="B146" t="s">
        <v>2628</v>
      </c>
      <c r="C146" s="85">
        <v>20.10580015911</v>
      </c>
      <c r="D146" s="86">
        <v>48319</v>
      </c>
    </row>
    <row r="147" spans="2:4">
      <c r="B147" t="s">
        <v>2630</v>
      </c>
      <c r="C147" s="85">
        <v>394.34350627016397</v>
      </c>
      <c r="D147" s="86">
        <v>48332</v>
      </c>
    </row>
    <row r="148" spans="2:4">
      <c r="B148" t="s">
        <v>2636</v>
      </c>
      <c r="C148" s="85">
        <v>966.69209519999981</v>
      </c>
      <c r="D148" s="86">
        <v>48365</v>
      </c>
    </row>
    <row r="149" spans="2:4">
      <c r="B149" t="s">
        <v>2272</v>
      </c>
      <c r="C149" s="85">
        <v>405.12355739999998</v>
      </c>
      <c r="D149" s="86">
        <v>48366</v>
      </c>
    </row>
    <row r="150" spans="2:4">
      <c r="B150" t="s">
        <v>2637</v>
      </c>
      <c r="C150" s="85">
        <v>270.54811705625752</v>
      </c>
      <c r="D150" s="86">
        <v>48395</v>
      </c>
    </row>
    <row r="151" spans="2:4">
      <c r="B151" t="s">
        <v>2236</v>
      </c>
      <c r="C151" s="85">
        <v>87.572046981168327</v>
      </c>
      <c r="D151" s="86">
        <v>48395</v>
      </c>
    </row>
    <row r="152" spans="2:4">
      <c r="B152" t="s">
        <v>2580</v>
      </c>
      <c r="C152" s="85">
        <v>385.68218394080003</v>
      </c>
      <c r="D152" s="86">
        <v>48446</v>
      </c>
    </row>
    <row r="153" spans="2:4">
      <c r="B153" t="s">
        <v>2586</v>
      </c>
      <c r="C153" s="85">
        <v>3.29632624</v>
      </c>
      <c r="D153" s="86">
        <v>48446</v>
      </c>
    </row>
    <row r="154" spans="2:4">
      <c r="B154" t="s">
        <v>2282</v>
      </c>
      <c r="C154" s="85">
        <v>55.757208639999995</v>
      </c>
      <c r="D154" s="86">
        <v>48466</v>
      </c>
    </row>
    <row r="155" spans="2:4">
      <c r="B155" t="s">
        <v>2638</v>
      </c>
      <c r="C155" s="85">
        <v>51.82929996699999</v>
      </c>
      <c r="D155" s="86">
        <v>48466</v>
      </c>
    </row>
    <row r="156" spans="2:4">
      <c r="B156" t="s">
        <v>2646</v>
      </c>
      <c r="C156" s="85">
        <v>557.66042149168584</v>
      </c>
      <c r="D156" s="86">
        <v>48669</v>
      </c>
    </row>
    <row r="157" spans="2:4">
      <c r="B157" t="s">
        <v>2649</v>
      </c>
      <c r="C157" s="85">
        <v>847.3430243307522</v>
      </c>
      <c r="D157" s="86">
        <v>48693</v>
      </c>
    </row>
    <row r="158" spans="2:4">
      <c r="B158" t="s">
        <v>2644</v>
      </c>
      <c r="C158" s="85">
        <v>297.66711056953835</v>
      </c>
      <c r="D158" s="86">
        <v>48757</v>
      </c>
    </row>
    <row r="159" spans="2:4">
      <c r="B159" t="s">
        <v>2198</v>
      </c>
      <c r="C159" s="85">
        <v>369.50141285468487</v>
      </c>
      <c r="D159" s="86">
        <v>48760</v>
      </c>
    </row>
    <row r="160" spans="2:4">
      <c r="B160" t="s">
        <v>2653</v>
      </c>
      <c r="C160" s="85">
        <v>1160.6254504999997</v>
      </c>
      <c r="D160" s="86">
        <v>48781</v>
      </c>
    </row>
    <row r="161" spans="2:4">
      <c r="B161" t="s">
        <v>2639</v>
      </c>
      <c r="C161" s="85">
        <v>315.31790064</v>
      </c>
      <c r="D161" s="86">
        <v>48914</v>
      </c>
    </row>
    <row r="162" spans="2:4">
      <c r="B162" t="s">
        <v>2604</v>
      </c>
      <c r="C162" s="85">
        <v>167.33645725119999</v>
      </c>
      <c r="D162" s="86">
        <v>48942</v>
      </c>
    </row>
    <row r="163" spans="2:4">
      <c r="B163" t="s">
        <v>2614</v>
      </c>
      <c r="C163" s="85">
        <v>117.79586996319999</v>
      </c>
      <c r="D163" s="86">
        <v>48942</v>
      </c>
    </row>
    <row r="164" spans="2:4">
      <c r="B164" t="s">
        <v>2652</v>
      </c>
      <c r="C164" s="85">
        <v>2.391663535461757</v>
      </c>
      <c r="D164" s="86">
        <v>48944</v>
      </c>
    </row>
    <row r="165" spans="2:4">
      <c r="B165" t="s">
        <v>2452</v>
      </c>
      <c r="C165" s="85">
        <v>7.5610921485664271</v>
      </c>
      <c r="D165" s="86">
        <v>49126</v>
      </c>
    </row>
    <row r="166" spans="2:4">
      <c r="B166" t="s">
        <v>2450</v>
      </c>
      <c r="C166" s="85">
        <v>705.04571429006239</v>
      </c>
      <c r="D166" s="86">
        <v>49126</v>
      </c>
    </row>
    <row r="167" spans="2:4">
      <c r="B167" t="s">
        <v>2650</v>
      </c>
      <c r="C167" s="85">
        <v>2.1533528147867997E-7</v>
      </c>
      <c r="D167" s="86">
        <v>49337</v>
      </c>
    </row>
    <row r="168" spans="2:4">
      <c r="B168" t="s">
        <v>2290</v>
      </c>
      <c r="C168" s="85">
        <v>993.79289791999986</v>
      </c>
      <c r="D168" s="86">
        <v>49405</v>
      </c>
    </row>
    <row r="169" spans="2:4">
      <c r="B169" t="s">
        <v>2629</v>
      </c>
      <c r="C169" s="85">
        <v>438.70049160599996</v>
      </c>
      <c r="D169" s="86">
        <v>49427</v>
      </c>
    </row>
    <row r="170" spans="2:4">
      <c r="B170" t="s">
        <v>2598</v>
      </c>
      <c r="C170" s="85">
        <v>714.38104545699991</v>
      </c>
      <c r="D170" s="86">
        <v>50678</v>
      </c>
    </row>
    <row r="171" spans="2:4">
      <c r="B171" t="s">
        <v>2418</v>
      </c>
      <c r="C171" s="85">
        <v>1.6589338299999997E-3</v>
      </c>
      <c r="D171" s="86">
        <v>50678</v>
      </c>
    </row>
    <row r="172" spans="2:4">
      <c r="B172" t="s">
        <v>2634</v>
      </c>
      <c r="C172" s="85">
        <v>158.24552966656975</v>
      </c>
      <c r="D172" s="86">
        <v>50678</v>
      </c>
    </row>
    <row r="173" spans="2:4">
      <c r="B173" t="s">
        <v>2647</v>
      </c>
      <c r="C173" s="85">
        <v>468.97608655999994</v>
      </c>
      <c r="D173" s="86">
        <v>50678</v>
      </c>
    </row>
    <row r="174" spans="2:4">
      <c r="B174" t="s">
        <v>2651</v>
      </c>
      <c r="C174" s="85">
        <v>676.18853816260469</v>
      </c>
      <c r="D174" s="86">
        <v>50678</v>
      </c>
    </row>
    <row r="175" spans="2:4">
      <c r="B175"/>
      <c r="C175" s="77"/>
    </row>
    <row r="176" spans="2:4">
      <c r="B176"/>
      <c r="C176" s="85"/>
      <c r="D176"/>
    </row>
    <row r="177" spans="2:4">
      <c r="B177"/>
      <c r="C177" s="85"/>
      <c r="D177"/>
    </row>
  </sheetData>
  <sortState xmlns:xlrd2="http://schemas.microsoft.com/office/spreadsheetml/2017/richdata2" ref="B55:D174">
    <sortCondition ref="D55:D174"/>
  </sortState>
  <mergeCells count="1">
    <mergeCell ref="B7:D7"/>
  </mergeCells>
  <dataValidations count="1">
    <dataValidation allowBlank="1" showInputMessage="1" showErrorMessage="1" sqref="C1:C4 B178:D1048576 E56:XFD1048576 A5:XFD55 A56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2535</v>
      </c>
    </row>
    <row r="3" spans="2:18" s="1" customFormat="1">
      <c r="B3" s="2" t="s">
        <v>2</v>
      </c>
      <c r="C3" s="26" t="s">
        <v>2536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8" t="s">
        <v>172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2535</v>
      </c>
    </row>
    <row r="3" spans="2:18" s="1" customFormat="1">
      <c r="B3" s="2" t="s">
        <v>2</v>
      </c>
      <c r="C3" s="26" t="s">
        <v>2536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8" t="s">
        <v>176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1982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1983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6" workbookViewId="0">
      <selection activeCell="G61" sqref="G15:G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2535</v>
      </c>
    </row>
    <row r="3" spans="2:53" s="1" customFormat="1">
      <c r="B3" s="2" t="s">
        <v>2</v>
      </c>
      <c r="C3" s="26" t="s">
        <v>2536</v>
      </c>
    </row>
    <row r="4" spans="2:53" s="1" customFormat="1">
      <c r="B4" s="2" t="s">
        <v>3</v>
      </c>
      <c r="C4" s="83" t="s">
        <v>196</v>
      </c>
    </row>
    <row r="6" spans="2:53" ht="21.7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2:53" ht="27.7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6.42</v>
      </c>
      <c r="I11" s="7"/>
      <c r="J11" s="7"/>
      <c r="K11" s="76">
        <v>3.44E-2</v>
      </c>
      <c r="L11" s="75">
        <v>51256671.039999999</v>
      </c>
      <c r="M11" s="7"/>
      <c r="N11" s="75">
        <v>70.477885999999998</v>
      </c>
      <c r="O11" s="75">
        <v>46744.521750681444</v>
      </c>
      <c r="P11" s="7"/>
      <c r="Q11" s="76">
        <v>1</v>
      </c>
      <c r="R11" s="76">
        <v>9.8000000000000004E-2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6.4</v>
      </c>
      <c r="K12" s="80">
        <v>3.4299999999999997E-2</v>
      </c>
      <c r="L12" s="81">
        <v>51235167.700000003</v>
      </c>
      <c r="N12" s="81">
        <v>70.477885999999998</v>
      </c>
      <c r="O12" s="81">
        <v>46683.597022303999</v>
      </c>
      <c r="Q12" s="80">
        <v>0.99870000000000003</v>
      </c>
      <c r="R12" s="80">
        <v>9.7900000000000001E-2</v>
      </c>
    </row>
    <row r="13" spans="2:53">
      <c r="B13" s="79" t="s">
        <v>219</v>
      </c>
      <c r="C13" s="16"/>
      <c r="D13" s="16"/>
      <c r="H13" s="81">
        <v>5.24</v>
      </c>
      <c r="K13" s="80">
        <v>1.6E-2</v>
      </c>
      <c r="L13" s="81">
        <v>15173972.17</v>
      </c>
      <c r="N13" s="81">
        <v>0</v>
      </c>
      <c r="O13" s="81">
        <v>16128.796210291001</v>
      </c>
      <c r="Q13" s="80">
        <v>0.34499999999999997</v>
      </c>
      <c r="R13" s="80">
        <v>3.3799999999999997E-2</v>
      </c>
    </row>
    <row r="14" spans="2:53">
      <c r="B14" s="79" t="s">
        <v>220</v>
      </c>
      <c r="C14" s="16"/>
      <c r="D14" s="16"/>
      <c r="H14" s="81">
        <v>5.24</v>
      </c>
      <c r="K14" s="80">
        <v>1.6E-2</v>
      </c>
      <c r="L14" s="81">
        <v>15173972.17</v>
      </c>
      <c r="N14" s="81">
        <v>0</v>
      </c>
      <c r="O14" s="81">
        <v>16128.796210291001</v>
      </c>
      <c r="Q14" s="80">
        <v>0.34499999999999997</v>
      </c>
      <c r="R14" s="80">
        <v>3.3799999999999997E-2</v>
      </c>
    </row>
    <row r="15" spans="2:53">
      <c r="B15" t="s">
        <v>221</v>
      </c>
      <c r="C15" t="s">
        <v>222</v>
      </c>
      <c r="D15" t="s">
        <v>100</v>
      </c>
      <c r="E15" t="s">
        <v>223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28593.8</v>
      </c>
      <c r="M15" s="77">
        <v>140.66999999999999</v>
      </c>
      <c r="N15" s="77">
        <v>0</v>
      </c>
      <c r="O15" s="77">
        <v>40.222898460000003</v>
      </c>
      <c r="P15" s="78">
        <v>0</v>
      </c>
      <c r="Q15" s="78">
        <v>8.9999999999999998E-4</v>
      </c>
      <c r="R15" s="78">
        <v>1E-4</v>
      </c>
    </row>
    <row r="16" spans="2:53">
      <c r="B16" t="s">
        <v>224</v>
      </c>
      <c r="C16" t="s">
        <v>225</v>
      </c>
      <c r="D16" t="s">
        <v>100</v>
      </c>
      <c r="E16" t="s">
        <v>223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1498011.33</v>
      </c>
      <c r="M16" s="77">
        <v>109.59</v>
      </c>
      <c r="N16" s="77">
        <v>0</v>
      </c>
      <c r="O16" s="77">
        <v>1641.670616547</v>
      </c>
      <c r="P16" s="78">
        <v>1E-4</v>
      </c>
      <c r="Q16" s="78">
        <v>3.5099999999999999E-2</v>
      </c>
      <c r="R16" s="78">
        <v>3.3999999999999998E-3</v>
      </c>
    </row>
    <row r="17" spans="2:18">
      <c r="B17" t="s">
        <v>226</v>
      </c>
      <c r="C17" t="s">
        <v>227</v>
      </c>
      <c r="D17" t="s">
        <v>100</v>
      </c>
      <c r="E17" t="s">
        <v>223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116255.95</v>
      </c>
      <c r="M17" s="77">
        <v>100.01</v>
      </c>
      <c r="N17" s="77">
        <v>0</v>
      </c>
      <c r="O17" s="77">
        <v>116.267575595</v>
      </c>
      <c r="P17" s="78">
        <v>0</v>
      </c>
      <c r="Q17" s="78">
        <v>2.5000000000000001E-3</v>
      </c>
      <c r="R17" s="78">
        <v>2.0000000000000001E-4</v>
      </c>
    </row>
    <row r="18" spans="2:18">
      <c r="B18" t="s">
        <v>228</v>
      </c>
      <c r="C18" t="s">
        <v>229</v>
      </c>
      <c r="D18" t="s">
        <v>100</v>
      </c>
      <c r="E18" t="s">
        <v>223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23238.36</v>
      </c>
      <c r="M18" s="77">
        <v>114.81</v>
      </c>
      <c r="N18" s="77">
        <v>0</v>
      </c>
      <c r="O18" s="77">
        <v>26.679961116000001</v>
      </c>
      <c r="P18" s="78">
        <v>0</v>
      </c>
      <c r="Q18" s="78">
        <v>5.9999999999999995E-4</v>
      </c>
      <c r="R18" s="78">
        <v>1E-4</v>
      </c>
    </row>
    <row r="19" spans="2:18">
      <c r="B19" t="s">
        <v>230</v>
      </c>
      <c r="C19" t="s">
        <v>231</v>
      </c>
      <c r="D19" t="s">
        <v>100</v>
      </c>
      <c r="E19" t="s">
        <v>223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2381972.64</v>
      </c>
      <c r="M19" s="77">
        <v>110.36</v>
      </c>
      <c r="N19" s="77">
        <v>0</v>
      </c>
      <c r="O19" s="77">
        <v>2628.7450055039999</v>
      </c>
      <c r="P19" s="78">
        <v>1E-4</v>
      </c>
      <c r="Q19" s="78">
        <v>5.62E-2</v>
      </c>
      <c r="R19" s="78">
        <v>5.4999999999999997E-3</v>
      </c>
    </row>
    <row r="20" spans="2:18">
      <c r="B20" t="s">
        <v>232</v>
      </c>
      <c r="C20" t="s">
        <v>233</v>
      </c>
      <c r="D20" t="s">
        <v>100</v>
      </c>
      <c r="E20" t="s">
        <v>223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2766130.84</v>
      </c>
      <c r="M20" s="77">
        <v>99.42</v>
      </c>
      <c r="N20" s="77">
        <v>0</v>
      </c>
      <c r="O20" s="77">
        <v>2750.0872811280001</v>
      </c>
      <c r="P20" s="78">
        <v>1E-4</v>
      </c>
      <c r="Q20" s="78">
        <v>5.8799999999999998E-2</v>
      </c>
      <c r="R20" s="78">
        <v>5.7999999999999996E-3</v>
      </c>
    </row>
    <row r="21" spans="2:18">
      <c r="B21" t="s">
        <v>234</v>
      </c>
      <c r="C21" t="s">
        <v>235</v>
      </c>
      <c r="D21" t="s">
        <v>100</v>
      </c>
      <c r="E21" t="s">
        <v>223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394979.08</v>
      </c>
      <c r="M21" s="77">
        <v>82.95</v>
      </c>
      <c r="N21" s="77">
        <v>0</v>
      </c>
      <c r="O21" s="77">
        <v>327.63514686000002</v>
      </c>
      <c r="P21" s="78">
        <v>0</v>
      </c>
      <c r="Q21" s="78">
        <v>7.0000000000000001E-3</v>
      </c>
      <c r="R21" s="78">
        <v>6.9999999999999999E-4</v>
      </c>
    </row>
    <row r="22" spans="2:18">
      <c r="B22" t="s">
        <v>236</v>
      </c>
      <c r="C22" t="s">
        <v>237</v>
      </c>
      <c r="D22" t="s">
        <v>100</v>
      </c>
      <c r="E22" t="s">
        <v>223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208133.09</v>
      </c>
      <c r="M22" s="77">
        <v>141.94</v>
      </c>
      <c r="N22" s="77">
        <v>0</v>
      </c>
      <c r="O22" s="77">
        <v>295.42410794599999</v>
      </c>
      <c r="P22" s="78">
        <v>0</v>
      </c>
      <c r="Q22" s="78">
        <v>6.3E-3</v>
      </c>
      <c r="R22" s="78">
        <v>5.9999999999999995E-4</v>
      </c>
    </row>
    <row r="23" spans="2:18">
      <c r="B23" t="s">
        <v>238</v>
      </c>
      <c r="C23" t="s">
        <v>239</v>
      </c>
      <c r="D23" t="s">
        <v>100</v>
      </c>
      <c r="E23" t="s">
        <v>223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139728.17000000001</v>
      </c>
      <c r="M23" s="77">
        <v>172.93</v>
      </c>
      <c r="N23" s="77">
        <v>0</v>
      </c>
      <c r="O23" s="77">
        <v>241.631924381</v>
      </c>
      <c r="P23" s="78">
        <v>0</v>
      </c>
      <c r="Q23" s="78">
        <v>5.1999999999999998E-3</v>
      </c>
      <c r="R23" s="78">
        <v>5.0000000000000001E-4</v>
      </c>
    </row>
    <row r="24" spans="2:18">
      <c r="B24" t="s">
        <v>240</v>
      </c>
      <c r="C24" t="s">
        <v>241</v>
      </c>
      <c r="D24" t="s">
        <v>100</v>
      </c>
      <c r="E24" t="s">
        <v>223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3190651.64</v>
      </c>
      <c r="M24" s="77">
        <v>105.57</v>
      </c>
      <c r="N24" s="77">
        <v>0</v>
      </c>
      <c r="O24" s="77">
        <v>3368.3709363480002</v>
      </c>
      <c r="P24" s="78">
        <v>2.0000000000000001E-4</v>
      </c>
      <c r="Q24" s="78">
        <v>7.2099999999999997E-2</v>
      </c>
      <c r="R24" s="78">
        <v>7.1000000000000004E-3</v>
      </c>
    </row>
    <row r="25" spans="2:18">
      <c r="B25" t="s">
        <v>242</v>
      </c>
      <c r="C25" t="s">
        <v>243</v>
      </c>
      <c r="D25" t="s">
        <v>100</v>
      </c>
      <c r="E25" t="s">
        <v>223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4014543.25</v>
      </c>
      <c r="M25" s="77">
        <v>106.72</v>
      </c>
      <c r="N25" s="77">
        <v>0</v>
      </c>
      <c r="O25" s="77">
        <v>4284.3205564</v>
      </c>
      <c r="P25" s="78">
        <v>2.0000000000000001E-4</v>
      </c>
      <c r="Q25" s="78">
        <v>9.1700000000000004E-2</v>
      </c>
      <c r="R25" s="78">
        <v>8.9999999999999993E-3</v>
      </c>
    </row>
    <row r="26" spans="2:18">
      <c r="B26" t="s">
        <v>244</v>
      </c>
      <c r="C26" t="s">
        <v>245</v>
      </c>
      <c r="D26" t="s">
        <v>100</v>
      </c>
      <c r="E26" t="s">
        <v>223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411734.02</v>
      </c>
      <c r="M26" s="77">
        <v>99.03</v>
      </c>
      <c r="N26" s="77">
        <v>0</v>
      </c>
      <c r="O26" s="77">
        <v>407.74020000600001</v>
      </c>
      <c r="P26" s="78">
        <v>0</v>
      </c>
      <c r="Q26" s="78">
        <v>8.6999999999999994E-3</v>
      </c>
      <c r="R26" s="78">
        <v>8.9999999999999998E-4</v>
      </c>
    </row>
    <row r="27" spans="2:18">
      <c r="B27" s="79" t="s">
        <v>246</v>
      </c>
      <c r="C27" s="16"/>
      <c r="D27" s="16"/>
      <c r="H27" s="81">
        <v>7.02</v>
      </c>
      <c r="K27" s="80">
        <v>4.41E-2</v>
      </c>
      <c r="L27" s="81">
        <v>36061195.530000001</v>
      </c>
      <c r="N27" s="81">
        <v>70.477885999999998</v>
      </c>
      <c r="O27" s="81">
        <v>30554.800812013</v>
      </c>
      <c r="Q27" s="80">
        <v>0.65369999999999995</v>
      </c>
      <c r="R27" s="80">
        <v>6.4100000000000004E-2</v>
      </c>
    </row>
    <row r="28" spans="2:18">
      <c r="B28" s="79" t="s">
        <v>247</v>
      </c>
      <c r="C28" s="16"/>
      <c r="D28" s="16"/>
      <c r="H28" s="81">
        <v>0.54</v>
      </c>
      <c r="K28" s="80">
        <v>4.8000000000000001E-2</v>
      </c>
      <c r="L28" s="81">
        <v>5824214.1799999997</v>
      </c>
      <c r="N28" s="81">
        <v>0</v>
      </c>
      <c r="O28" s="81">
        <v>5679.0432349359999</v>
      </c>
      <c r="Q28" s="80">
        <v>0.1215</v>
      </c>
      <c r="R28" s="80">
        <v>1.1900000000000001E-2</v>
      </c>
    </row>
    <row r="29" spans="2:18">
      <c r="B29" t="s">
        <v>248</v>
      </c>
      <c r="C29" t="s">
        <v>249</v>
      </c>
      <c r="D29" t="s">
        <v>100</v>
      </c>
      <c r="E29" t="s">
        <v>223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840488.73</v>
      </c>
      <c r="M29" s="77">
        <v>97.64</v>
      </c>
      <c r="N29" s="77">
        <v>0</v>
      </c>
      <c r="O29" s="77">
        <v>820.65319597200005</v>
      </c>
      <c r="P29" s="78">
        <v>0</v>
      </c>
      <c r="Q29" s="78">
        <v>1.7600000000000001E-2</v>
      </c>
      <c r="R29" s="78">
        <v>1.6999999999999999E-3</v>
      </c>
    </row>
    <row r="30" spans="2:18">
      <c r="B30" t="s">
        <v>250</v>
      </c>
      <c r="C30" t="s">
        <v>251</v>
      </c>
      <c r="D30" t="s">
        <v>100</v>
      </c>
      <c r="E30" t="s">
        <v>223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6109.7</v>
      </c>
      <c r="M30" s="77">
        <v>98.78</v>
      </c>
      <c r="N30" s="77">
        <v>0</v>
      </c>
      <c r="O30" s="77">
        <v>6.03516166</v>
      </c>
      <c r="P30" s="78">
        <v>0</v>
      </c>
      <c r="Q30" s="78">
        <v>1E-4</v>
      </c>
      <c r="R30" s="78">
        <v>0</v>
      </c>
    </row>
    <row r="31" spans="2:18">
      <c r="B31" t="s">
        <v>252</v>
      </c>
      <c r="C31" t="s">
        <v>253</v>
      </c>
      <c r="D31" t="s">
        <v>100</v>
      </c>
      <c r="E31" t="s">
        <v>223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1127142.01</v>
      </c>
      <c r="M31" s="77">
        <v>98.33</v>
      </c>
      <c r="N31" s="77">
        <v>0</v>
      </c>
      <c r="O31" s="77">
        <v>1108.3187384329999</v>
      </c>
      <c r="P31" s="78">
        <v>0</v>
      </c>
      <c r="Q31" s="78">
        <v>2.3699999999999999E-2</v>
      </c>
      <c r="R31" s="78">
        <v>2.3E-3</v>
      </c>
    </row>
    <row r="32" spans="2:18">
      <c r="B32" t="s">
        <v>254</v>
      </c>
      <c r="C32" t="s">
        <v>255</v>
      </c>
      <c r="D32" t="s">
        <v>100</v>
      </c>
      <c r="E32" t="s">
        <v>223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1495877.4</v>
      </c>
      <c r="M32" s="77">
        <v>97.97</v>
      </c>
      <c r="N32" s="77">
        <v>0</v>
      </c>
      <c r="O32" s="77">
        <v>1465.5110887799999</v>
      </c>
      <c r="P32" s="78">
        <v>0</v>
      </c>
      <c r="Q32" s="78">
        <v>3.1399999999999997E-2</v>
      </c>
      <c r="R32" s="78">
        <v>3.0999999999999999E-3</v>
      </c>
    </row>
    <row r="33" spans="2:18">
      <c r="B33" t="s">
        <v>256</v>
      </c>
      <c r="C33" t="s">
        <v>257</v>
      </c>
      <c r="D33" t="s">
        <v>100</v>
      </c>
      <c r="E33" t="s">
        <v>223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741.76</v>
      </c>
      <c r="M33" s="77">
        <v>96.05</v>
      </c>
      <c r="N33" s="77">
        <v>0</v>
      </c>
      <c r="O33" s="77">
        <v>0.71246047999999995</v>
      </c>
      <c r="P33" s="78">
        <v>0</v>
      </c>
      <c r="Q33" s="78">
        <v>0</v>
      </c>
      <c r="R33" s="78">
        <v>0</v>
      </c>
    </row>
    <row r="34" spans="2:18">
      <c r="B34" t="s">
        <v>258</v>
      </c>
      <c r="C34" t="s">
        <v>259</v>
      </c>
      <c r="D34" t="s">
        <v>100</v>
      </c>
      <c r="E34" t="s">
        <v>223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430360.93</v>
      </c>
      <c r="M34" s="77">
        <v>95.72</v>
      </c>
      <c r="N34" s="77">
        <v>0</v>
      </c>
      <c r="O34" s="77">
        <v>411.94148219599998</v>
      </c>
      <c r="P34" s="78">
        <v>0</v>
      </c>
      <c r="Q34" s="78">
        <v>8.8000000000000005E-3</v>
      </c>
      <c r="R34" s="78">
        <v>8.9999999999999998E-4</v>
      </c>
    </row>
    <row r="35" spans="2:18">
      <c r="B35" t="s">
        <v>260</v>
      </c>
      <c r="C35" t="s">
        <v>261</v>
      </c>
      <c r="D35" t="s">
        <v>100</v>
      </c>
      <c r="E35" t="s">
        <v>223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0.69</v>
      </c>
      <c r="M35" s="77">
        <v>99.15</v>
      </c>
      <c r="N35" s="77">
        <v>0</v>
      </c>
      <c r="O35" s="77">
        <v>6.8413499999999999E-4</v>
      </c>
      <c r="P35" s="78">
        <v>0</v>
      </c>
      <c r="Q35" s="78">
        <v>0</v>
      </c>
      <c r="R35" s="78">
        <v>0</v>
      </c>
    </row>
    <row r="36" spans="2:18">
      <c r="B36" t="s">
        <v>262</v>
      </c>
      <c r="C36" t="s">
        <v>263</v>
      </c>
      <c r="D36" t="s">
        <v>100</v>
      </c>
      <c r="E36" t="s">
        <v>223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877733.56</v>
      </c>
      <c r="M36" s="77">
        <v>97.2</v>
      </c>
      <c r="N36" s="77">
        <v>0</v>
      </c>
      <c r="O36" s="77">
        <v>853.15702032000002</v>
      </c>
      <c r="P36" s="78">
        <v>0</v>
      </c>
      <c r="Q36" s="78">
        <v>1.83E-2</v>
      </c>
      <c r="R36" s="78">
        <v>1.8E-3</v>
      </c>
    </row>
    <row r="37" spans="2:18">
      <c r="B37" t="s">
        <v>264</v>
      </c>
      <c r="C37" t="s">
        <v>265</v>
      </c>
      <c r="D37" t="s">
        <v>100</v>
      </c>
      <c r="E37" t="s">
        <v>223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1045759.4</v>
      </c>
      <c r="M37" s="77">
        <v>96.84</v>
      </c>
      <c r="N37" s="77">
        <v>0</v>
      </c>
      <c r="O37" s="77">
        <v>1012.7134029600001</v>
      </c>
      <c r="P37" s="78">
        <v>1E-4</v>
      </c>
      <c r="Q37" s="78">
        <v>2.1700000000000001E-2</v>
      </c>
      <c r="R37" s="78">
        <v>2.0999999999999999E-3</v>
      </c>
    </row>
    <row r="38" spans="2:18">
      <c r="B38" s="79" t="s">
        <v>266</v>
      </c>
      <c r="C38" s="16"/>
      <c r="D38" s="16"/>
      <c r="H38" s="81">
        <v>8.5</v>
      </c>
      <c r="K38" s="80">
        <v>4.3200000000000002E-2</v>
      </c>
      <c r="L38" s="81">
        <v>30236981.350000001</v>
      </c>
      <c r="N38" s="81">
        <v>70.477885999999998</v>
      </c>
      <c r="O38" s="81">
        <v>24875.757577077002</v>
      </c>
      <c r="Q38" s="80">
        <v>0.53220000000000001</v>
      </c>
      <c r="R38" s="80">
        <v>5.2200000000000003E-2</v>
      </c>
    </row>
    <row r="39" spans="2:18">
      <c r="B39" t="s">
        <v>267</v>
      </c>
      <c r="C39" t="s">
        <v>268</v>
      </c>
      <c r="D39" t="s">
        <v>100</v>
      </c>
      <c r="E39" t="s">
        <v>223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3140961.99</v>
      </c>
      <c r="M39" s="77">
        <v>91.16</v>
      </c>
      <c r="N39" s="77">
        <v>70.477885999999998</v>
      </c>
      <c r="O39" s="77">
        <v>2933.778836084</v>
      </c>
      <c r="P39" s="78">
        <v>1E-4</v>
      </c>
      <c r="Q39" s="78">
        <v>6.2799999999999995E-2</v>
      </c>
      <c r="R39" s="78">
        <v>6.1999999999999998E-3</v>
      </c>
    </row>
    <row r="40" spans="2:18">
      <c r="B40" t="s">
        <v>269</v>
      </c>
      <c r="C40" t="s">
        <v>270</v>
      </c>
      <c r="D40" t="s">
        <v>100</v>
      </c>
      <c r="E40" t="s">
        <v>223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186870.63</v>
      </c>
      <c r="M40" s="77">
        <v>91.2</v>
      </c>
      <c r="N40" s="77">
        <v>0</v>
      </c>
      <c r="O40" s="77">
        <v>170.42601456</v>
      </c>
      <c r="P40" s="78">
        <v>0</v>
      </c>
      <c r="Q40" s="78">
        <v>3.5999999999999999E-3</v>
      </c>
      <c r="R40" s="78">
        <v>4.0000000000000002E-4</v>
      </c>
    </row>
    <row r="41" spans="2:18">
      <c r="B41" t="s">
        <v>271</v>
      </c>
      <c r="C41" t="s">
        <v>272</v>
      </c>
      <c r="D41" t="s">
        <v>100</v>
      </c>
      <c r="E41" t="s">
        <v>223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1980110.89</v>
      </c>
      <c r="M41" s="77">
        <v>99.4</v>
      </c>
      <c r="N41" s="77">
        <v>0</v>
      </c>
      <c r="O41" s="77">
        <v>1968.23022466</v>
      </c>
      <c r="P41" s="78">
        <v>4.0000000000000002E-4</v>
      </c>
      <c r="Q41" s="78">
        <v>4.2099999999999999E-2</v>
      </c>
      <c r="R41" s="78">
        <v>4.1000000000000003E-3</v>
      </c>
    </row>
    <row r="42" spans="2:18">
      <c r="B42" t="s">
        <v>273</v>
      </c>
      <c r="C42" t="s">
        <v>274</v>
      </c>
      <c r="D42" t="s">
        <v>100</v>
      </c>
      <c r="E42" t="s">
        <v>223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1220086.42</v>
      </c>
      <c r="M42" s="77">
        <v>93.59</v>
      </c>
      <c r="N42" s="77">
        <v>0</v>
      </c>
      <c r="O42" s="77">
        <v>1141.8788804779999</v>
      </c>
      <c r="P42" s="78">
        <v>1E-4</v>
      </c>
      <c r="Q42" s="78">
        <v>2.4400000000000002E-2</v>
      </c>
      <c r="R42" s="78">
        <v>2.3999999999999998E-3</v>
      </c>
    </row>
    <row r="43" spans="2:18">
      <c r="B43" t="s">
        <v>275</v>
      </c>
      <c r="C43" t="s">
        <v>276</v>
      </c>
      <c r="D43" t="s">
        <v>100</v>
      </c>
      <c r="E43" t="s">
        <v>223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1396756.78</v>
      </c>
      <c r="M43" s="77">
        <v>91.42</v>
      </c>
      <c r="N43" s="77">
        <v>0</v>
      </c>
      <c r="O43" s="77">
        <v>1276.9150482760001</v>
      </c>
      <c r="P43" s="78">
        <v>1E-4</v>
      </c>
      <c r="Q43" s="78">
        <v>2.7300000000000001E-2</v>
      </c>
      <c r="R43" s="78">
        <v>2.7000000000000001E-3</v>
      </c>
    </row>
    <row r="44" spans="2:18">
      <c r="B44" t="s">
        <v>277</v>
      </c>
      <c r="C44" t="s">
        <v>278</v>
      </c>
      <c r="D44" t="s">
        <v>100</v>
      </c>
      <c r="E44" t="s">
        <v>223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1305.98</v>
      </c>
      <c r="M44" s="77">
        <v>95.09</v>
      </c>
      <c r="N44" s="77">
        <v>0</v>
      </c>
      <c r="O44" s="77">
        <v>1.2418563819999999</v>
      </c>
      <c r="P44" s="78">
        <v>0</v>
      </c>
      <c r="Q44" s="78">
        <v>0</v>
      </c>
      <c r="R44" s="78">
        <v>0</v>
      </c>
    </row>
    <row r="45" spans="2:18">
      <c r="B45" t="s">
        <v>279</v>
      </c>
      <c r="C45" t="s">
        <v>280</v>
      </c>
      <c r="D45" t="s">
        <v>100</v>
      </c>
      <c r="E45" t="s">
        <v>223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2189537.7999999998</v>
      </c>
      <c r="M45" s="77">
        <v>74.349999999999994</v>
      </c>
      <c r="N45" s="77">
        <v>0</v>
      </c>
      <c r="O45" s="77">
        <v>1627.9213543000001</v>
      </c>
      <c r="P45" s="78">
        <v>2.9999999999999997E-4</v>
      </c>
      <c r="Q45" s="78">
        <v>3.4799999999999998E-2</v>
      </c>
      <c r="R45" s="78">
        <v>3.3999999999999998E-3</v>
      </c>
    </row>
    <row r="46" spans="2:18">
      <c r="B46" t="s">
        <v>281</v>
      </c>
      <c r="C46" t="s">
        <v>282</v>
      </c>
      <c r="D46" t="s">
        <v>100</v>
      </c>
      <c r="E46" t="s">
        <v>223</v>
      </c>
      <c r="G46"/>
      <c r="H46" s="77">
        <v>2.76</v>
      </c>
      <c r="I46" t="s">
        <v>102</v>
      </c>
      <c r="J46" s="78">
        <v>6.25E-2</v>
      </c>
      <c r="K46" s="78">
        <v>4.3400000000000001E-2</v>
      </c>
      <c r="L46" s="77">
        <v>0.01</v>
      </c>
      <c r="M46" s="77">
        <v>111</v>
      </c>
      <c r="N46" s="77">
        <v>0</v>
      </c>
      <c r="O46" s="77">
        <v>1.11E-5</v>
      </c>
      <c r="P46" s="78">
        <v>0</v>
      </c>
      <c r="Q46" s="78">
        <v>0</v>
      </c>
      <c r="R46" s="78">
        <v>0</v>
      </c>
    </row>
    <row r="47" spans="2:18">
      <c r="B47" t="s">
        <v>283</v>
      </c>
      <c r="C47" t="s">
        <v>284</v>
      </c>
      <c r="D47" t="s">
        <v>100</v>
      </c>
      <c r="E47" t="s">
        <v>223</v>
      </c>
      <c r="G47"/>
      <c r="H47" s="77">
        <v>0.51</v>
      </c>
      <c r="I47" t="s">
        <v>102</v>
      </c>
      <c r="J47" s="78">
        <v>3.7499999999999999E-2</v>
      </c>
      <c r="K47" s="78">
        <v>4.3999999999999997E-2</v>
      </c>
      <c r="L47" s="77">
        <v>290.79000000000002</v>
      </c>
      <c r="M47" s="77">
        <v>101.56</v>
      </c>
      <c r="N47" s="77">
        <v>0</v>
      </c>
      <c r="O47" s="77">
        <v>0.29532632399999997</v>
      </c>
      <c r="P47" s="78">
        <v>0</v>
      </c>
      <c r="Q47" s="78">
        <v>0</v>
      </c>
      <c r="R47" s="78">
        <v>0</v>
      </c>
    </row>
    <row r="48" spans="2:18">
      <c r="B48" t="s">
        <v>285</v>
      </c>
      <c r="C48" t="s">
        <v>286</v>
      </c>
      <c r="D48" t="s">
        <v>100</v>
      </c>
      <c r="E48" t="s">
        <v>223</v>
      </c>
      <c r="G48"/>
      <c r="H48" s="77">
        <v>12.08</v>
      </c>
      <c r="I48" t="s">
        <v>102</v>
      </c>
      <c r="J48" s="78">
        <v>5.5E-2</v>
      </c>
      <c r="K48" s="78">
        <v>4.4299999999999999E-2</v>
      </c>
      <c r="L48" s="77">
        <v>1313.89</v>
      </c>
      <c r="M48" s="77">
        <v>117.33</v>
      </c>
      <c r="N48" s="77">
        <v>0</v>
      </c>
      <c r="O48" s="77">
        <v>1.5415871370000001</v>
      </c>
      <c r="P48" s="78">
        <v>0</v>
      </c>
      <c r="Q48" s="78">
        <v>0</v>
      </c>
      <c r="R48" s="78">
        <v>0</v>
      </c>
    </row>
    <row r="49" spans="2:18">
      <c r="B49" t="s">
        <v>287</v>
      </c>
      <c r="C49" t="s">
        <v>288</v>
      </c>
      <c r="D49" t="s">
        <v>100</v>
      </c>
      <c r="E49" t="s">
        <v>223</v>
      </c>
      <c r="G49"/>
      <c r="H49" s="77">
        <v>1.0900000000000001</v>
      </c>
      <c r="I49" t="s">
        <v>102</v>
      </c>
      <c r="J49" s="78">
        <v>4.0000000000000001E-3</v>
      </c>
      <c r="K49" s="78">
        <v>4.5100000000000001E-2</v>
      </c>
      <c r="L49" s="77">
        <v>10953.73</v>
      </c>
      <c r="M49" s="77">
        <v>96.08</v>
      </c>
      <c r="N49" s="77">
        <v>0</v>
      </c>
      <c r="O49" s="77">
        <v>10.524343783999999</v>
      </c>
      <c r="P49" s="78">
        <v>0</v>
      </c>
      <c r="Q49" s="78">
        <v>2.0000000000000001E-4</v>
      </c>
      <c r="R49" s="78">
        <v>0</v>
      </c>
    </row>
    <row r="50" spans="2:18">
      <c r="B50" t="s">
        <v>289</v>
      </c>
      <c r="C50" t="s">
        <v>290</v>
      </c>
      <c r="D50" t="s">
        <v>100</v>
      </c>
      <c r="E50" t="s">
        <v>223</v>
      </c>
      <c r="G50"/>
      <c r="H50" s="77">
        <v>1.58</v>
      </c>
      <c r="I50" t="s">
        <v>102</v>
      </c>
      <c r="J50" s="78">
        <v>5.0000000000000001E-3</v>
      </c>
      <c r="K50" s="78">
        <v>4.6199999999999998E-2</v>
      </c>
      <c r="L50" s="77">
        <v>4143.95</v>
      </c>
      <c r="M50" s="77">
        <v>94.08</v>
      </c>
      <c r="N50" s="77">
        <v>0</v>
      </c>
      <c r="O50" s="77">
        <v>3.8986281599999999</v>
      </c>
      <c r="P50" s="78">
        <v>0</v>
      </c>
      <c r="Q50" s="78">
        <v>1E-4</v>
      </c>
      <c r="R50" s="78">
        <v>0</v>
      </c>
    </row>
    <row r="51" spans="2:18">
      <c r="B51" t="s">
        <v>291</v>
      </c>
      <c r="C51" t="s">
        <v>292</v>
      </c>
      <c r="D51" t="s">
        <v>100</v>
      </c>
      <c r="E51" t="s">
        <v>223</v>
      </c>
      <c r="G51"/>
      <c r="H51" s="77">
        <v>6.28</v>
      </c>
      <c r="I51" t="s">
        <v>102</v>
      </c>
      <c r="J51" s="78">
        <v>0.01</v>
      </c>
      <c r="K51" s="78">
        <v>4.2700000000000002E-2</v>
      </c>
      <c r="L51" s="77">
        <v>5470266.9699999997</v>
      </c>
      <c r="M51" s="77">
        <v>82.4</v>
      </c>
      <c r="N51" s="77">
        <v>0</v>
      </c>
      <c r="O51" s="77">
        <v>4507.4999832800004</v>
      </c>
      <c r="P51" s="78">
        <v>2.0000000000000001E-4</v>
      </c>
      <c r="Q51" s="78">
        <v>9.64E-2</v>
      </c>
      <c r="R51" s="78">
        <v>9.4999999999999998E-3</v>
      </c>
    </row>
    <row r="52" spans="2:18">
      <c r="B52" t="s">
        <v>293</v>
      </c>
      <c r="C52" t="s">
        <v>294</v>
      </c>
      <c r="D52" t="s">
        <v>100</v>
      </c>
      <c r="E52" t="s">
        <v>223</v>
      </c>
      <c r="G52"/>
      <c r="H52" s="77">
        <v>8.08</v>
      </c>
      <c r="I52" t="s">
        <v>102</v>
      </c>
      <c r="J52" s="78">
        <v>1.2999999999999999E-2</v>
      </c>
      <c r="K52" s="78">
        <v>4.2700000000000002E-2</v>
      </c>
      <c r="L52" s="77">
        <v>9216788.1400000006</v>
      </c>
      <c r="M52" s="77">
        <v>79.739999999999995</v>
      </c>
      <c r="N52" s="77">
        <v>0</v>
      </c>
      <c r="O52" s="77">
        <v>7349.4668628359996</v>
      </c>
      <c r="P52" s="78">
        <v>6.9999999999999999E-4</v>
      </c>
      <c r="Q52" s="78">
        <v>0.15720000000000001</v>
      </c>
      <c r="R52" s="78">
        <v>1.54E-2</v>
      </c>
    </row>
    <row r="53" spans="2:18">
      <c r="B53" t="s">
        <v>295</v>
      </c>
      <c r="C53" t="s">
        <v>296</v>
      </c>
      <c r="D53" t="s">
        <v>100</v>
      </c>
      <c r="E53" t="s">
        <v>223</v>
      </c>
      <c r="G53"/>
      <c r="H53" s="77">
        <v>0.17</v>
      </c>
      <c r="I53" t="s">
        <v>102</v>
      </c>
      <c r="J53" s="78">
        <v>1.4999999999999999E-2</v>
      </c>
      <c r="K53" s="78">
        <v>4.3999999999999997E-2</v>
      </c>
      <c r="L53" s="77">
        <v>10774.21</v>
      </c>
      <c r="M53" s="77">
        <v>100.76</v>
      </c>
      <c r="N53" s="77">
        <v>0</v>
      </c>
      <c r="O53" s="77">
        <v>10.856093996</v>
      </c>
      <c r="P53" s="78">
        <v>0</v>
      </c>
      <c r="Q53" s="78">
        <v>2.0000000000000001E-4</v>
      </c>
      <c r="R53" s="78">
        <v>0</v>
      </c>
    </row>
    <row r="54" spans="2:18">
      <c r="B54" t="s">
        <v>297</v>
      </c>
      <c r="C54" t="s">
        <v>298</v>
      </c>
      <c r="D54" t="s">
        <v>100</v>
      </c>
      <c r="E54" t="s">
        <v>223</v>
      </c>
      <c r="G54"/>
      <c r="H54" s="77">
        <v>12.11</v>
      </c>
      <c r="I54" t="s">
        <v>102</v>
      </c>
      <c r="J54" s="78">
        <v>1.4999999999999999E-2</v>
      </c>
      <c r="K54" s="78">
        <v>4.3900000000000002E-2</v>
      </c>
      <c r="L54" s="77">
        <v>5406819.1699999999</v>
      </c>
      <c r="M54" s="77">
        <v>71.599999999999994</v>
      </c>
      <c r="N54" s="77">
        <v>0</v>
      </c>
      <c r="O54" s="77">
        <v>3871.2825257200002</v>
      </c>
      <c r="P54" s="78">
        <v>2.9999999999999997E-4</v>
      </c>
      <c r="Q54" s="78">
        <v>8.2799999999999999E-2</v>
      </c>
      <c r="R54" s="78">
        <v>8.0999999999999996E-3</v>
      </c>
    </row>
    <row r="55" spans="2:18">
      <c r="B55" s="79" t="s">
        <v>299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208</v>
      </c>
      <c r="C56" t="s">
        <v>208</v>
      </c>
      <c r="D56" s="16"/>
      <c r="E56" t="s">
        <v>208</v>
      </c>
      <c r="H56" s="77">
        <v>0</v>
      </c>
      <c r="I56" t="s">
        <v>208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300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208</v>
      </c>
      <c r="C58" t="s">
        <v>208</v>
      </c>
      <c r="D58" s="16"/>
      <c r="E58" t="s">
        <v>208</v>
      </c>
      <c r="H58" s="77">
        <v>0</v>
      </c>
      <c r="I58" t="s">
        <v>208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216</v>
      </c>
      <c r="C59" s="16"/>
      <c r="D59" s="16"/>
      <c r="H59" s="81">
        <v>16.559999999999999</v>
      </c>
      <c r="K59" s="80">
        <v>6.2399999999999997E-2</v>
      </c>
      <c r="L59" s="81">
        <v>21503.34</v>
      </c>
      <c r="N59" s="81">
        <v>0</v>
      </c>
      <c r="O59" s="81">
        <v>60.924728377441802</v>
      </c>
      <c r="Q59" s="80">
        <v>1.2999999999999999E-3</v>
      </c>
      <c r="R59" s="80">
        <v>1E-4</v>
      </c>
    </row>
    <row r="60" spans="2:18">
      <c r="B60" s="79" t="s">
        <v>301</v>
      </c>
      <c r="C60" s="16"/>
      <c r="D60" s="16"/>
      <c r="H60" s="81">
        <v>16.559999999999999</v>
      </c>
      <c r="K60" s="80">
        <v>6.2399999999999997E-2</v>
      </c>
      <c r="L60" s="81">
        <v>21503.34</v>
      </c>
      <c r="N60" s="81">
        <v>0</v>
      </c>
      <c r="O60" s="81">
        <v>60.924728377441802</v>
      </c>
      <c r="Q60" s="80">
        <v>1.2999999999999999E-3</v>
      </c>
      <c r="R60" s="80">
        <v>1E-4</v>
      </c>
    </row>
    <row r="61" spans="2:18">
      <c r="B61" t="s">
        <v>302</v>
      </c>
      <c r="C61" t="s">
        <v>303</v>
      </c>
      <c r="D61" t="s">
        <v>123</v>
      </c>
      <c r="E61" t="s">
        <v>917</v>
      </c>
      <c r="F61" t="s">
        <v>2713</v>
      </c>
      <c r="G61"/>
      <c r="H61" s="77">
        <v>16.559999999999999</v>
      </c>
      <c r="I61" t="s">
        <v>106</v>
      </c>
      <c r="J61" s="78">
        <v>4.4999999999999998E-2</v>
      </c>
      <c r="K61" s="78">
        <v>6.2399999999999997E-2</v>
      </c>
      <c r="L61" s="77">
        <v>21503.34</v>
      </c>
      <c r="M61" s="77">
        <v>73.610500174391518</v>
      </c>
      <c r="N61" s="77">
        <v>0</v>
      </c>
      <c r="O61" s="77">
        <v>60.924728377441802</v>
      </c>
      <c r="P61" s="78">
        <v>0</v>
      </c>
      <c r="Q61" s="78">
        <v>1.2999999999999999E-3</v>
      </c>
      <c r="R61" s="78">
        <v>1E-4</v>
      </c>
    </row>
    <row r="62" spans="2:18">
      <c r="B62" s="79" t="s">
        <v>305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208</v>
      </c>
      <c r="C63" t="s">
        <v>208</v>
      </c>
      <c r="D63" s="16"/>
      <c r="E63" t="s">
        <v>208</v>
      </c>
      <c r="H63" s="77">
        <v>0</v>
      </c>
      <c r="I63" t="s">
        <v>208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306</v>
      </c>
      <c r="C64" s="16"/>
      <c r="D64" s="16"/>
    </row>
    <row r="65" spans="2:4">
      <c r="B65" t="s">
        <v>307</v>
      </c>
      <c r="C65" s="16"/>
      <c r="D65" s="16"/>
    </row>
    <row r="66" spans="2:4">
      <c r="B66" t="s">
        <v>308</v>
      </c>
      <c r="C66" s="16"/>
      <c r="D66" s="16"/>
    </row>
    <row r="67" spans="2:4">
      <c r="B67" t="s">
        <v>309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2535</v>
      </c>
    </row>
    <row r="3" spans="2:23" s="1" customFormat="1">
      <c r="B3" s="2" t="s">
        <v>2</v>
      </c>
      <c r="C3" s="26" t="s">
        <v>2536</v>
      </c>
    </row>
    <row r="4" spans="2:23" s="1" customFormat="1">
      <c r="B4" s="2" t="s">
        <v>3</v>
      </c>
      <c r="C4" s="83" t="s">
        <v>196</v>
      </c>
    </row>
    <row r="5" spans="2:23">
      <c r="B5" s="2"/>
    </row>
    <row r="7" spans="2:23" ht="26.25" customHeight="1">
      <c r="B7" s="118" t="s">
        <v>178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883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2535</v>
      </c>
    </row>
    <row r="3" spans="2:68" s="1" customFormat="1">
      <c r="B3" s="2" t="s">
        <v>2</v>
      </c>
      <c r="C3" s="26" t="s">
        <v>2536</v>
      </c>
    </row>
    <row r="4" spans="2:68" s="1" customFormat="1">
      <c r="B4" s="2" t="s">
        <v>3</v>
      </c>
      <c r="C4" s="83" t="s">
        <v>196</v>
      </c>
    </row>
    <row r="6" spans="2:68" ht="26.25" customHeight="1">
      <c r="B6" s="113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  <c r="BP6" s="19"/>
    </row>
    <row r="7" spans="2:68" ht="26.25" customHeight="1">
      <c r="B7" s="113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workbookViewId="0">
      <selection activeCell="R11" sqref="R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2535</v>
      </c>
    </row>
    <row r="3" spans="2:66" s="1" customFormat="1">
      <c r="B3" s="2" t="s">
        <v>2</v>
      </c>
      <c r="C3" s="26" t="s">
        <v>2536</v>
      </c>
    </row>
    <row r="4" spans="2:66" s="1" customFormat="1">
      <c r="B4" s="2" t="s">
        <v>3</v>
      </c>
      <c r="C4" s="83" t="s">
        <v>196</v>
      </c>
    </row>
    <row r="6" spans="2:66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66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4.49</v>
      </c>
      <c r="L11" s="7"/>
      <c r="M11" s="7"/>
      <c r="N11" s="76">
        <v>4.8500000000000001E-2</v>
      </c>
      <c r="O11" s="75">
        <f>O12+O249</f>
        <v>50848968.600000016</v>
      </c>
      <c r="P11" s="33"/>
      <c r="Q11" s="75">
        <f t="shared" ref="Q11:R11" si="0">Q12+Q249</f>
        <v>239.50560000000004</v>
      </c>
      <c r="R11" s="75">
        <f t="shared" si="0"/>
        <v>74731.548054982763</v>
      </c>
      <c r="S11" s="7"/>
      <c r="T11" s="76">
        <f>R11/$R$11</f>
        <v>1</v>
      </c>
      <c r="U11" s="76">
        <f>R11/'סכום נכסי הקרן'!$C$42</f>
        <v>0.15668829452027944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4.34</v>
      </c>
      <c r="N12" s="80">
        <v>3.9399999999999998E-2</v>
      </c>
      <c r="O12" s="81">
        <f>O13+O166+O242+O247</f>
        <v>45895077.250000015</v>
      </c>
      <c r="Q12" s="81">
        <f t="shared" ref="Q12:R12" si="1">Q13+Q166+Q242+Q247</f>
        <v>239.50560000000004</v>
      </c>
      <c r="R12" s="81">
        <f t="shared" si="1"/>
        <v>56654.528611586</v>
      </c>
      <c r="T12" s="80">
        <f t="shared" ref="T12:T75" si="2">R12/$R$11</f>
        <v>0.75810725304262627</v>
      </c>
      <c r="U12" s="80">
        <f>R12/'סכום נכסי הקרן'!$C$42</f>
        <v>0.11878653254270304</v>
      </c>
    </row>
    <row r="13" spans="2:66">
      <c r="B13" s="79" t="s">
        <v>310</v>
      </c>
      <c r="C13" s="16"/>
      <c r="D13" s="16"/>
      <c r="E13" s="16"/>
      <c r="F13" s="16"/>
      <c r="K13" s="81">
        <v>4.41</v>
      </c>
      <c r="N13" s="80">
        <v>3.56E-2</v>
      </c>
      <c r="O13" s="81">
        <f>SUM(O14:O165)</f>
        <v>36232468.560000017</v>
      </c>
      <c r="Q13" s="81">
        <f t="shared" ref="Q13:R13" si="3">SUM(Q14:Q165)</f>
        <v>200.09700000000004</v>
      </c>
      <c r="R13" s="81">
        <f t="shared" si="3"/>
        <v>47772.167386875</v>
      </c>
      <c r="T13" s="80">
        <f t="shared" si="2"/>
        <v>0.63925033844778978</v>
      </c>
      <c r="U13" s="80">
        <f>R13/'סכום נכסי הקרן'!$C$42</f>
        <v>0.1001630453028956</v>
      </c>
    </row>
    <row r="14" spans="2:66">
      <c r="B14" t="s">
        <v>314</v>
      </c>
      <c r="C14" t="s">
        <v>315</v>
      </c>
      <c r="D14" t="s">
        <v>100</v>
      </c>
      <c r="E14" t="s">
        <v>123</v>
      </c>
      <c r="F14" t="s">
        <v>316</v>
      </c>
      <c r="G14" t="s">
        <v>317</v>
      </c>
      <c r="H14" t="s">
        <v>318</v>
      </c>
      <c r="I14" t="s">
        <v>149</v>
      </c>
      <c r="J14"/>
      <c r="K14" s="77">
        <v>1.73</v>
      </c>
      <c r="L14" t="s">
        <v>102</v>
      </c>
      <c r="M14" s="78">
        <v>8.3000000000000001E-3</v>
      </c>
      <c r="N14" s="78">
        <v>2.4400000000000002E-2</v>
      </c>
      <c r="O14" s="77">
        <v>0.01</v>
      </c>
      <c r="P14" s="77">
        <v>108.5</v>
      </c>
      <c r="Q14" s="77">
        <v>0</v>
      </c>
      <c r="R14" s="77">
        <v>1.0849999999999999E-5</v>
      </c>
      <c r="S14" s="78">
        <v>0</v>
      </c>
      <c r="T14" s="78">
        <f t="shared" si="2"/>
        <v>1.4518634074082412E-10</v>
      </c>
      <c r="U14" s="78">
        <f>R14/'סכום נכסי הקרן'!$C$42</f>
        <v>2.2749000118319896E-11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321</v>
      </c>
      <c r="G15" t="s">
        <v>317</v>
      </c>
      <c r="H15" t="s">
        <v>318</v>
      </c>
      <c r="I15" t="s">
        <v>149</v>
      </c>
      <c r="J15"/>
      <c r="K15" s="77">
        <v>6.72</v>
      </c>
      <c r="L15" t="s">
        <v>102</v>
      </c>
      <c r="M15" s="78">
        <v>2E-3</v>
      </c>
      <c r="N15" s="78">
        <v>2.4199999999999999E-2</v>
      </c>
      <c r="O15" s="77">
        <v>47346.87</v>
      </c>
      <c r="P15" s="77">
        <v>96.35</v>
      </c>
      <c r="Q15" s="77">
        <v>0</v>
      </c>
      <c r="R15" s="77">
        <v>45.618709244999998</v>
      </c>
      <c r="S15" s="78">
        <v>0</v>
      </c>
      <c r="T15" s="78">
        <f t="shared" si="2"/>
        <v>6.1043442070056713E-4</v>
      </c>
      <c r="U15" s="78">
        <f>R15/'סכום נכסי הקרן'!$C$42</f>
        <v>9.5647928296046627E-5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321</v>
      </c>
      <c r="G16" t="s">
        <v>317</v>
      </c>
      <c r="H16" t="s">
        <v>318</v>
      </c>
      <c r="I16" t="s">
        <v>149</v>
      </c>
      <c r="J16"/>
      <c r="K16" s="77">
        <v>2.73</v>
      </c>
      <c r="L16" t="s">
        <v>102</v>
      </c>
      <c r="M16" s="78">
        <v>3.8E-3</v>
      </c>
      <c r="N16" s="78">
        <v>2.3800000000000002E-2</v>
      </c>
      <c r="O16" s="77">
        <v>304476.13</v>
      </c>
      <c r="P16" s="77">
        <v>104.01</v>
      </c>
      <c r="Q16" s="77">
        <v>0</v>
      </c>
      <c r="R16" s="77">
        <v>316.68562281300001</v>
      </c>
      <c r="S16" s="78">
        <v>1E-4</v>
      </c>
      <c r="T16" s="78">
        <f t="shared" si="2"/>
        <v>4.2376430176450071E-3</v>
      </c>
      <c r="U16" s="78">
        <f>R16/'סכום נכסי הקרן'!$C$42</f>
        <v>6.6398905722056653E-4</v>
      </c>
    </row>
    <row r="17" spans="2:21">
      <c r="B17" t="s">
        <v>324</v>
      </c>
      <c r="C17" t="s">
        <v>325</v>
      </c>
      <c r="D17" t="s">
        <v>100</v>
      </c>
      <c r="E17" t="s">
        <v>123</v>
      </c>
      <c r="F17" t="s">
        <v>326</v>
      </c>
      <c r="G17" t="s">
        <v>127</v>
      </c>
      <c r="H17" t="s">
        <v>205</v>
      </c>
      <c r="I17" t="s">
        <v>206</v>
      </c>
      <c r="J17"/>
      <c r="K17" s="77">
        <v>12.17</v>
      </c>
      <c r="L17" t="s">
        <v>102</v>
      </c>
      <c r="M17" s="78">
        <v>2.07E-2</v>
      </c>
      <c r="N17" s="78">
        <v>2.7099999999999999E-2</v>
      </c>
      <c r="O17" s="77">
        <v>852286.94</v>
      </c>
      <c r="P17" s="77">
        <v>102.43</v>
      </c>
      <c r="Q17" s="77">
        <v>0</v>
      </c>
      <c r="R17" s="77">
        <v>872.99751264199995</v>
      </c>
      <c r="S17" s="78">
        <v>2.9999999999999997E-4</v>
      </c>
      <c r="T17" s="78">
        <f t="shared" si="2"/>
        <v>1.1681780123164362E-2</v>
      </c>
      <c r="U17" s="78">
        <f>R17/'סכום נכסי הקרן'!$C$42</f>
        <v>1.8303982044595238E-3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329</v>
      </c>
      <c r="G18" t="s">
        <v>330</v>
      </c>
      <c r="H18" t="s">
        <v>318</v>
      </c>
      <c r="I18" t="s">
        <v>149</v>
      </c>
      <c r="J18"/>
      <c r="K18" s="77">
        <v>2.14</v>
      </c>
      <c r="L18" t="s">
        <v>102</v>
      </c>
      <c r="M18" s="78">
        <v>8.3000000000000001E-3</v>
      </c>
      <c r="N18" s="78">
        <v>2.3599999999999999E-2</v>
      </c>
      <c r="O18" s="77">
        <v>0.01</v>
      </c>
      <c r="P18" s="77">
        <v>109</v>
      </c>
      <c r="Q18" s="77">
        <v>0</v>
      </c>
      <c r="R18" s="77">
        <v>1.0900000000000001E-5</v>
      </c>
      <c r="S18" s="78">
        <v>0</v>
      </c>
      <c r="T18" s="78">
        <f t="shared" si="2"/>
        <v>1.4585540221889246E-10</v>
      </c>
      <c r="U18" s="78">
        <f>R18/'סכום נכסי הקרן'!$C$42</f>
        <v>2.285383422024764E-11</v>
      </c>
    </row>
    <row r="19" spans="2:21">
      <c r="B19" t="s">
        <v>331</v>
      </c>
      <c r="C19" t="s">
        <v>332</v>
      </c>
      <c r="D19" t="s">
        <v>100</v>
      </c>
      <c r="E19" t="s">
        <v>123</v>
      </c>
      <c r="F19" t="s">
        <v>333</v>
      </c>
      <c r="G19" t="s">
        <v>317</v>
      </c>
      <c r="H19" t="s">
        <v>318</v>
      </c>
      <c r="I19" t="s">
        <v>149</v>
      </c>
      <c r="J19"/>
      <c r="K19" s="77">
        <v>2.5299999999999998</v>
      </c>
      <c r="L19" t="s">
        <v>102</v>
      </c>
      <c r="M19" s="78">
        <v>6.0000000000000001E-3</v>
      </c>
      <c r="N19" s="78">
        <v>2.2499999999999999E-2</v>
      </c>
      <c r="O19" s="77">
        <v>0.01</v>
      </c>
      <c r="P19" s="77">
        <v>107.75</v>
      </c>
      <c r="Q19" s="77">
        <v>0</v>
      </c>
      <c r="R19" s="77">
        <v>1.0774999999999999E-5</v>
      </c>
      <c r="S19" s="78">
        <v>0</v>
      </c>
      <c r="T19" s="78">
        <f t="shared" si="2"/>
        <v>1.4418274852372165E-10</v>
      </c>
      <c r="U19" s="78">
        <f>R19/'סכום נכסי הקרן'!$C$42</f>
        <v>2.2591748965428282E-11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333</v>
      </c>
      <c r="G20" t="s">
        <v>317</v>
      </c>
      <c r="H20" t="s">
        <v>318</v>
      </c>
      <c r="I20" t="s">
        <v>149</v>
      </c>
      <c r="J20"/>
      <c r="K20" s="77">
        <v>3.47</v>
      </c>
      <c r="L20" t="s">
        <v>102</v>
      </c>
      <c r="M20" s="78">
        <v>1.7500000000000002E-2</v>
      </c>
      <c r="N20" s="78">
        <v>2.4299999999999999E-2</v>
      </c>
      <c r="O20" s="77">
        <v>0.01</v>
      </c>
      <c r="P20" s="77">
        <v>109.67</v>
      </c>
      <c r="Q20" s="77">
        <v>0</v>
      </c>
      <c r="R20" s="77">
        <v>1.0967E-5</v>
      </c>
      <c r="S20" s="78">
        <v>0</v>
      </c>
      <c r="T20" s="78">
        <f t="shared" si="2"/>
        <v>1.4675194459950398E-10</v>
      </c>
      <c r="U20" s="78">
        <f>R20/'סכום נכסי הקרן'!$C$42</f>
        <v>2.2994311916830813E-11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338</v>
      </c>
      <c r="G21" t="s">
        <v>339</v>
      </c>
      <c r="H21" t="s">
        <v>340</v>
      </c>
      <c r="I21" t="s">
        <v>149</v>
      </c>
      <c r="J21"/>
      <c r="K21" s="77">
        <v>1.86</v>
      </c>
      <c r="L21" t="s">
        <v>102</v>
      </c>
      <c r="M21" s="78">
        <v>4.4999999999999998E-2</v>
      </c>
      <c r="N21" s="78">
        <v>2.63E-2</v>
      </c>
      <c r="O21" s="77">
        <v>279318.96999999997</v>
      </c>
      <c r="P21" s="77">
        <v>117.23</v>
      </c>
      <c r="Q21" s="77">
        <v>0</v>
      </c>
      <c r="R21" s="77">
        <v>327.44562853100001</v>
      </c>
      <c r="S21" s="78">
        <v>1E-4</v>
      </c>
      <c r="T21" s="78">
        <f t="shared" si="2"/>
        <v>4.3816251242391789E-3</v>
      </c>
      <c r="U21" s="78">
        <f>R21/'סכום נכסי הקרן'!$C$42</f>
        <v>6.8654936794424447E-4</v>
      </c>
    </row>
    <row r="22" spans="2:21">
      <c r="B22" t="s">
        <v>341</v>
      </c>
      <c r="C22" t="s">
        <v>342</v>
      </c>
      <c r="D22" t="s">
        <v>100</v>
      </c>
      <c r="E22" t="s">
        <v>123</v>
      </c>
      <c r="F22" t="s">
        <v>338</v>
      </c>
      <c r="G22" t="s">
        <v>339</v>
      </c>
      <c r="H22" t="s">
        <v>340</v>
      </c>
      <c r="I22" t="s">
        <v>149</v>
      </c>
      <c r="J22"/>
      <c r="K22" s="77">
        <v>4.2</v>
      </c>
      <c r="L22" t="s">
        <v>102</v>
      </c>
      <c r="M22" s="78">
        <v>3.85E-2</v>
      </c>
      <c r="N22" s="78">
        <v>2.5499999999999998E-2</v>
      </c>
      <c r="O22" s="77">
        <v>663719.5</v>
      </c>
      <c r="P22" s="77">
        <v>120.55</v>
      </c>
      <c r="Q22" s="77">
        <v>0</v>
      </c>
      <c r="R22" s="77">
        <v>800.11385725000002</v>
      </c>
      <c r="S22" s="78">
        <v>2.9999999999999997E-4</v>
      </c>
      <c r="T22" s="78">
        <f t="shared" si="2"/>
        <v>1.07065071990925E-2</v>
      </c>
      <c r="U22" s="78">
        <f>R22/'סכום נכסי הקרן'!$C$42</f>
        <v>1.6775843532948977E-3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338</v>
      </c>
      <c r="G23" t="s">
        <v>339</v>
      </c>
      <c r="H23" t="s">
        <v>340</v>
      </c>
      <c r="I23" t="s">
        <v>149</v>
      </c>
      <c r="J23"/>
      <c r="K23" s="77">
        <v>6.66</v>
      </c>
      <c r="L23" t="s">
        <v>102</v>
      </c>
      <c r="M23" s="78">
        <v>2.3900000000000001E-2</v>
      </c>
      <c r="N23" s="78">
        <v>2.8500000000000001E-2</v>
      </c>
      <c r="O23" s="77">
        <v>982752.56</v>
      </c>
      <c r="P23" s="77">
        <v>108.05</v>
      </c>
      <c r="Q23" s="77">
        <v>0</v>
      </c>
      <c r="R23" s="77">
        <v>1061.8641410800001</v>
      </c>
      <c r="S23" s="78">
        <v>2.9999999999999997E-4</v>
      </c>
      <c r="T23" s="78">
        <f t="shared" si="2"/>
        <v>1.4209047834774511E-2</v>
      </c>
      <c r="U23" s="78">
        <f>R23/'סכום נכסי הקרן'!$C$42</f>
        <v>2.2263914719878874E-3</v>
      </c>
    </row>
    <row r="24" spans="2:21">
      <c r="B24" t="s">
        <v>345</v>
      </c>
      <c r="C24" t="s">
        <v>346</v>
      </c>
      <c r="D24" t="s">
        <v>100</v>
      </c>
      <c r="E24" t="s">
        <v>123</v>
      </c>
      <c r="F24" t="s">
        <v>338</v>
      </c>
      <c r="G24" t="s">
        <v>339</v>
      </c>
      <c r="H24" t="s">
        <v>340</v>
      </c>
      <c r="I24" t="s">
        <v>149</v>
      </c>
      <c r="J24"/>
      <c r="K24" s="77">
        <v>3.76</v>
      </c>
      <c r="L24" t="s">
        <v>102</v>
      </c>
      <c r="M24" s="78">
        <v>0.01</v>
      </c>
      <c r="N24" s="78">
        <v>2.3900000000000001E-2</v>
      </c>
      <c r="O24" s="77">
        <v>96527.26</v>
      </c>
      <c r="P24" s="77">
        <v>104.44</v>
      </c>
      <c r="Q24" s="77">
        <v>0</v>
      </c>
      <c r="R24" s="77">
        <v>100.813070344</v>
      </c>
      <c r="S24" s="78">
        <v>1E-4</v>
      </c>
      <c r="T24" s="78">
        <f t="shared" si="2"/>
        <v>1.3490028370592309E-3</v>
      </c>
      <c r="U24" s="78">
        <f>R24/'סכום נכסי הקרן'!$C$42</f>
        <v>2.1137295384182931E-4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338</v>
      </c>
      <c r="G25" t="s">
        <v>339</v>
      </c>
      <c r="H25" t="s">
        <v>340</v>
      </c>
      <c r="I25" t="s">
        <v>149</v>
      </c>
      <c r="J25"/>
      <c r="K25" s="77">
        <v>11.64</v>
      </c>
      <c r="L25" t="s">
        <v>102</v>
      </c>
      <c r="M25" s="78">
        <v>1.2500000000000001E-2</v>
      </c>
      <c r="N25" s="78">
        <v>2.9399999999999999E-2</v>
      </c>
      <c r="O25" s="77">
        <v>419875.58</v>
      </c>
      <c r="P25" s="77">
        <v>91.1</v>
      </c>
      <c r="Q25" s="77">
        <v>0</v>
      </c>
      <c r="R25" s="77">
        <v>382.50665337999999</v>
      </c>
      <c r="S25" s="78">
        <v>1E-4</v>
      </c>
      <c r="T25" s="78">
        <f t="shared" si="2"/>
        <v>5.1184093376277408E-3</v>
      </c>
      <c r="U25" s="78">
        <f>R25/'סכום נכסי הקרן'!$C$42</f>
        <v>8.0199482976956382E-4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338</v>
      </c>
      <c r="G26" t="s">
        <v>339</v>
      </c>
      <c r="H26" t="s">
        <v>340</v>
      </c>
      <c r="I26" t="s">
        <v>149</v>
      </c>
      <c r="J26"/>
      <c r="K26" s="77">
        <v>8.44</v>
      </c>
      <c r="L26" t="s">
        <v>102</v>
      </c>
      <c r="M26" s="78">
        <v>0.03</v>
      </c>
      <c r="N26" s="78">
        <v>2.9100000000000001E-2</v>
      </c>
      <c r="O26" s="77">
        <v>50981.35</v>
      </c>
      <c r="P26" s="77">
        <v>102.99</v>
      </c>
      <c r="Q26" s="77">
        <v>0</v>
      </c>
      <c r="R26" s="77">
        <v>52.505692365000002</v>
      </c>
      <c r="S26" s="78">
        <v>0</v>
      </c>
      <c r="T26" s="78">
        <f t="shared" si="2"/>
        <v>7.0259072281454173E-4</v>
      </c>
      <c r="U26" s="78">
        <f>R26/'סכום נכסי הקרן'!$C$42</f>
        <v>1.1008774210358093E-4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338</v>
      </c>
      <c r="G27" t="s">
        <v>339</v>
      </c>
      <c r="H27" t="s">
        <v>340</v>
      </c>
      <c r="I27" t="s">
        <v>149</v>
      </c>
      <c r="J27"/>
      <c r="K27" s="77">
        <v>11.16</v>
      </c>
      <c r="L27" t="s">
        <v>102</v>
      </c>
      <c r="M27" s="78">
        <v>3.2000000000000001E-2</v>
      </c>
      <c r="N27" s="78">
        <v>2.9399999999999999E-2</v>
      </c>
      <c r="O27" s="77">
        <v>336170.07</v>
      </c>
      <c r="P27" s="77">
        <v>105.31</v>
      </c>
      <c r="Q27" s="77">
        <v>0</v>
      </c>
      <c r="R27" s="77">
        <v>354.02070071700001</v>
      </c>
      <c r="S27" s="78">
        <v>2.0000000000000001E-4</v>
      </c>
      <c r="T27" s="78">
        <f t="shared" si="2"/>
        <v>4.7372322657699252E-3</v>
      </c>
      <c r="U27" s="78">
        <f>R27/'סכום נכסי הקרן'!$C$42</f>
        <v>7.4226884446992869E-4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355</v>
      </c>
      <c r="G28" t="s">
        <v>127</v>
      </c>
      <c r="H28" t="s">
        <v>340</v>
      </c>
      <c r="I28" t="s">
        <v>149</v>
      </c>
      <c r="J28"/>
      <c r="K28" s="77">
        <v>6.24</v>
      </c>
      <c r="L28" t="s">
        <v>102</v>
      </c>
      <c r="M28" s="78">
        <v>2.6499999999999999E-2</v>
      </c>
      <c r="N28" s="78">
        <v>2.6599999999999999E-2</v>
      </c>
      <c r="O28" s="77">
        <v>100548.27</v>
      </c>
      <c r="P28" s="77">
        <v>112.76</v>
      </c>
      <c r="Q28" s="77">
        <v>0</v>
      </c>
      <c r="R28" s="77">
        <v>113.378229252</v>
      </c>
      <c r="S28" s="78">
        <v>1E-4</v>
      </c>
      <c r="T28" s="78">
        <f t="shared" si="2"/>
        <v>1.5171401128822254E-3</v>
      </c>
      <c r="U28" s="78">
        <f>R28/'סכום נכסי הקרן'!$C$42</f>
        <v>2.3771809683582011E-4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330</v>
      </c>
      <c r="H29" t="s">
        <v>340</v>
      </c>
      <c r="I29" t="s">
        <v>149</v>
      </c>
      <c r="J29"/>
      <c r="K29" s="77">
        <v>3.35</v>
      </c>
      <c r="L29" t="s">
        <v>102</v>
      </c>
      <c r="M29" s="78">
        <v>1.34E-2</v>
      </c>
      <c r="N29" s="78">
        <v>3.0499999999999999E-2</v>
      </c>
      <c r="O29" s="77">
        <v>1196810.04</v>
      </c>
      <c r="P29" s="77">
        <v>107.07</v>
      </c>
      <c r="Q29" s="77">
        <v>0</v>
      </c>
      <c r="R29" s="77">
        <v>1281.4245098280001</v>
      </c>
      <c r="S29" s="78">
        <v>4.0000000000000002E-4</v>
      </c>
      <c r="T29" s="78">
        <f t="shared" si="2"/>
        <v>1.7147035531569727E-2</v>
      </c>
      <c r="U29" s="78">
        <f>R29/'סכום נכסי הקרן'!$C$42</f>
        <v>2.686739753520294E-3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358</v>
      </c>
      <c r="G30" t="s">
        <v>330</v>
      </c>
      <c r="H30" t="s">
        <v>340</v>
      </c>
      <c r="I30" t="s">
        <v>149</v>
      </c>
      <c r="J30"/>
      <c r="K30" s="77">
        <v>3.33</v>
      </c>
      <c r="L30" t="s">
        <v>102</v>
      </c>
      <c r="M30" s="78">
        <v>1.77E-2</v>
      </c>
      <c r="N30" s="78">
        <v>0.03</v>
      </c>
      <c r="O30" s="77">
        <v>704499.49</v>
      </c>
      <c r="P30" s="77">
        <v>107.4</v>
      </c>
      <c r="Q30" s="77">
        <v>0</v>
      </c>
      <c r="R30" s="77">
        <v>756.63245226000004</v>
      </c>
      <c r="S30" s="78">
        <v>2.9999999999999997E-4</v>
      </c>
      <c r="T30" s="78">
        <f t="shared" si="2"/>
        <v>1.0124672537270573E-2</v>
      </c>
      <c r="U30" s="78">
        <f>R30/'סכום נכסי הקרן'!$C$42</f>
        <v>1.5864176724412363E-3</v>
      </c>
    </row>
    <row r="31" spans="2:21">
      <c r="B31" t="s">
        <v>361</v>
      </c>
      <c r="C31" t="s">
        <v>362</v>
      </c>
      <c r="D31" t="s">
        <v>100</v>
      </c>
      <c r="E31" t="s">
        <v>123</v>
      </c>
      <c r="F31" t="s">
        <v>358</v>
      </c>
      <c r="G31" t="s">
        <v>330</v>
      </c>
      <c r="H31" t="s">
        <v>340</v>
      </c>
      <c r="I31" t="s">
        <v>149</v>
      </c>
      <c r="J31"/>
      <c r="K31" s="77">
        <v>6.33</v>
      </c>
      <c r="L31" t="s">
        <v>102</v>
      </c>
      <c r="M31" s="78">
        <v>2.4799999999999999E-2</v>
      </c>
      <c r="N31" s="78">
        <v>3.1600000000000003E-2</v>
      </c>
      <c r="O31" s="77">
        <v>1324673.47</v>
      </c>
      <c r="P31" s="77">
        <v>107.59</v>
      </c>
      <c r="Q31" s="77">
        <v>0</v>
      </c>
      <c r="R31" s="77">
        <v>1425.216186373</v>
      </c>
      <c r="S31" s="78">
        <v>4.0000000000000002E-4</v>
      </c>
      <c r="T31" s="78">
        <f t="shared" si="2"/>
        <v>1.9071144964432102E-2</v>
      </c>
      <c r="U31" s="78">
        <f>R31/'סכום נכסי הקרן'!$C$42</f>
        <v>2.9882251790258811E-3</v>
      </c>
    </row>
    <row r="32" spans="2:21">
      <c r="B32" t="s">
        <v>363</v>
      </c>
      <c r="C32" t="s">
        <v>364</v>
      </c>
      <c r="D32" t="s">
        <v>100</v>
      </c>
      <c r="E32" t="s">
        <v>123</v>
      </c>
      <c r="F32" t="s">
        <v>358</v>
      </c>
      <c r="G32" t="s">
        <v>330</v>
      </c>
      <c r="H32" t="s">
        <v>365</v>
      </c>
      <c r="I32" t="s">
        <v>206</v>
      </c>
      <c r="J32"/>
      <c r="K32" s="77">
        <v>7.7</v>
      </c>
      <c r="L32" t="s">
        <v>102</v>
      </c>
      <c r="M32" s="78">
        <v>8.9999999999999993E-3</v>
      </c>
      <c r="N32" s="78">
        <v>3.2000000000000001E-2</v>
      </c>
      <c r="O32" s="77">
        <v>708051.37</v>
      </c>
      <c r="P32" s="77">
        <v>92.19</v>
      </c>
      <c r="Q32" s="77">
        <v>0</v>
      </c>
      <c r="R32" s="77">
        <v>652.75255800299999</v>
      </c>
      <c r="S32" s="78">
        <v>4.0000000000000002E-4</v>
      </c>
      <c r="T32" s="78">
        <f t="shared" si="2"/>
        <v>8.7346318254072006E-3</v>
      </c>
      <c r="U32" s="78">
        <f>R32/'סכום נכסי הקרן'!$C$42</f>
        <v>1.3686145639856093E-3</v>
      </c>
    </row>
    <row r="33" spans="2:21">
      <c r="B33" t="s">
        <v>366</v>
      </c>
      <c r="C33" t="s">
        <v>367</v>
      </c>
      <c r="D33" t="s">
        <v>100</v>
      </c>
      <c r="E33" t="s">
        <v>123</v>
      </c>
      <c r="F33" t="s">
        <v>358</v>
      </c>
      <c r="G33" t="s">
        <v>330</v>
      </c>
      <c r="H33" t="s">
        <v>365</v>
      </c>
      <c r="I33" t="s">
        <v>206</v>
      </c>
      <c r="J33"/>
      <c r="K33" s="77">
        <v>11.19</v>
      </c>
      <c r="L33" t="s">
        <v>102</v>
      </c>
      <c r="M33" s="78">
        <v>1.6899999999999998E-2</v>
      </c>
      <c r="N33" s="78">
        <v>3.3500000000000002E-2</v>
      </c>
      <c r="O33" s="77">
        <v>885519.67</v>
      </c>
      <c r="P33" s="77">
        <v>92.05</v>
      </c>
      <c r="Q33" s="77">
        <v>0</v>
      </c>
      <c r="R33" s="77">
        <v>815.12085623500002</v>
      </c>
      <c r="S33" s="78">
        <v>2.9999999999999997E-4</v>
      </c>
      <c r="T33" s="78">
        <f t="shared" si="2"/>
        <v>1.0907319297537976E-2</v>
      </c>
      <c r="U33" s="78">
        <f>R33/'סכום נכסי הקרן'!$C$42</f>
        <v>1.7090492585193576E-3</v>
      </c>
    </row>
    <row r="34" spans="2:21">
      <c r="B34" t="s">
        <v>368</v>
      </c>
      <c r="C34" t="s">
        <v>369</v>
      </c>
      <c r="D34" t="s">
        <v>100</v>
      </c>
      <c r="E34" t="s">
        <v>123</v>
      </c>
      <c r="F34" t="s">
        <v>358</v>
      </c>
      <c r="G34" t="s">
        <v>330</v>
      </c>
      <c r="H34" t="s">
        <v>365</v>
      </c>
      <c r="I34" t="s">
        <v>206</v>
      </c>
      <c r="J34"/>
      <c r="K34" s="77">
        <v>1</v>
      </c>
      <c r="L34" t="s">
        <v>102</v>
      </c>
      <c r="M34" s="78">
        <v>6.4999999999999997E-3</v>
      </c>
      <c r="N34" s="78">
        <v>2.5499999999999998E-2</v>
      </c>
      <c r="O34" s="77">
        <v>38050.239999999998</v>
      </c>
      <c r="P34" s="77">
        <v>109.23</v>
      </c>
      <c r="Q34" s="77">
        <v>0.15251000000000001</v>
      </c>
      <c r="R34" s="77">
        <v>41.714787152</v>
      </c>
      <c r="S34" s="78">
        <v>1E-4</v>
      </c>
      <c r="T34" s="78">
        <f t="shared" si="2"/>
        <v>5.5819514298444464E-4</v>
      </c>
      <c r="U34" s="78">
        <f>R34/'סכום נכסי הקרן'!$C$42</f>
        <v>8.7462644963736156E-5</v>
      </c>
    </row>
    <row r="35" spans="2:21">
      <c r="B35" t="s">
        <v>370</v>
      </c>
      <c r="C35" t="s">
        <v>371</v>
      </c>
      <c r="D35" t="s">
        <v>100</v>
      </c>
      <c r="E35" t="s">
        <v>123</v>
      </c>
      <c r="F35" t="s">
        <v>372</v>
      </c>
      <c r="G35" t="s">
        <v>330</v>
      </c>
      <c r="H35" t="s">
        <v>373</v>
      </c>
      <c r="I35" t="s">
        <v>206</v>
      </c>
      <c r="J35"/>
      <c r="K35" s="77">
        <v>4.29</v>
      </c>
      <c r="L35" t="s">
        <v>102</v>
      </c>
      <c r="M35" s="78">
        <v>5.0000000000000001E-3</v>
      </c>
      <c r="N35" s="78">
        <v>3.2099999999999997E-2</v>
      </c>
      <c r="O35" s="77">
        <v>232048.45</v>
      </c>
      <c r="P35" s="77">
        <v>99.19</v>
      </c>
      <c r="Q35" s="77">
        <v>0</v>
      </c>
      <c r="R35" s="77">
        <v>230.16885755499999</v>
      </c>
      <c r="S35" s="78">
        <v>1E-4</v>
      </c>
      <c r="T35" s="78">
        <f t="shared" si="2"/>
        <v>3.0799423208208699E-3</v>
      </c>
      <c r="U35" s="78">
        <f>R35/'סכום נכסי הקרן'!$C$42</f>
        <v>4.8259090947025347E-4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372</v>
      </c>
      <c r="G36" t="s">
        <v>330</v>
      </c>
      <c r="H36" t="s">
        <v>373</v>
      </c>
      <c r="I36" t="s">
        <v>206</v>
      </c>
      <c r="J36"/>
      <c r="K36" s="77">
        <v>6.11</v>
      </c>
      <c r="L36" t="s">
        <v>102</v>
      </c>
      <c r="M36" s="78">
        <v>5.8999999999999999E-3</v>
      </c>
      <c r="N36" s="78">
        <v>3.39E-2</v>
      </c>
      <c r="O36" s="77">
        <v>702858.65</v>
      </c>
      <c r="P36" s="77">
        <v>91.47</v>
      </c>
      <c r="Q36" s="77">
        <v>0</v>
      </c>
      <c r="R36" s="77">
        <v>642.90480715499996</v>
      </c>
      <c r="S36" s="78">
        <v>5.9999999999999995E-4</v>
      </c>
      <c r="T36" s="78">
        <f t="shared" si="2"/>
        <v>8.6028568106469722E-3</v>
      </c>
      <c r="U36" s="78">
        <f>R36/'סכום נכסי הקרן'!$C$42</f>
        <v>1.3479669616624447E-3</v>
      </c>
    </row>
    <row r="37" spans="2:21">
      <c r="B37" t="s">
        <v>376</v>
      </c>
      <c r="C37" t="s">
        <v>377</v>
      </c>
      <c r="D37" t="s">
        <v>100</v>
      </c>
      <c r="E37" t="s">
        <v>123</v>
      </c>
      <c r="F37" t="s">
        <v>372</v>
      </c>
      <c r="G37" t="s">
        <v>330</v>
      </c>
      <c r="H37" t="s">
        <v>373</v>
      </c>
      <c r="I37" t="s">
        <v>206</v>
      </c>
      <c r="J37"/>
      <c r="K37" s="77">
        <v>1.47</v>
      </c>
      <c r="L37" t="s">
        <v>102</v>
      </c>
      <c r="M37" s="78">
        <v>4.7500000000000001E-2</v>
      </c>
      <c r="N37" s="78">
        <v>3.3599999999999998E-2</v>
      </c>
      <c r="O37" s="77">
        <v>105762.53</v>
      </c>
      <c r="P37" s="77">
        <v>137.97999999999999</v>
      </c>
      <c r="Q37" s="77">
        <v>3.3924699999999999</v>
      </c>
      <c r="R37" s="77">
        <v>149.32360889399999</v>
      </c>
      <c r="S37" s="78">
        <v>1E-4</v>
      </c>
      <c r="T37" s="78">
        <f t="shared" si="2"/>
        <v>1.9981334895422891E-3</v>
      </c>
      <c r="U37" s="78">
        <f>R37/'סכום נכסי הקרן'!$C$42</f>
        <v>3.1308412870023589E-4</v>
      </c>
    </row>
    <row r="38" spans="2:21">
      <c r="B38" t="s">
        <v>378</v>
      </c>
      <c r="C38" t="s">
        <v>379</v>
      </c>
      <c r="D38" t="s">
        <v>100</v>
      </c>
      <c r="E38" t="s">
        <v>123</v>
      </c>
      <c r="F38" t="s">
        <v>380</v>
      </c>
      <c r="G38" t="s">
        <v>330</v>
      </c>
      <c r="H38" t="s">
        <v>381</v>
      </c>
      <c r="I38" t="s">
        <v>149</v>
      </c>
      <c r="J38"/>
      <c r="K38" s="77">
        <v>6.82</v>
      </c>
      <c r="L38" t="s">
        <v>102</v>
      </c>
      <c r="M38" s="78">
        <v>3.5000000000000001E-3</v>
      </c>
      <c r="N38" s="78">
        <v>3.3300000000000003E-2</v>
      </c>
      <c r="O38" s="77">
        <v>1265234.69</v>
      </c>
      <c r="P38" s="77">
        <v>88.99</v>
      </c>
      <c r="Q38" s="77">
        <v>74.914760000000001</v>
      </c>
      <c r="R38" s="77">
        <v>1200.8471106310001</v>
      </c>
      <c r="S38" s="78">
        <v>4.0000000000000002E-4</v>
      </c>
      <c r="T38" s="78">
        <f t="shared" si="2"/>
        <v>1.6068810855456819E-2</v>
      </c>
      <c r="U38" s="78">
        <f>R38/'סכום נכסי הקרן'!$C$42</f>
        <v>2.5177945679104815E-3</v>
      </c>
    </row>
    <row r="39" spans="2:21">
      <c r="B39" t="s">
        <v>382</v>
      </c>
      <c r="C39" t="s">
        <v>383</v>
      </c>
      <c r="D39" t="s">
        <v>100</v>
      </c>
      <c r="E39" t="s">
        <v>123</v>
      </c>
      <c r="F39" t="s">
        <v>380</v>
      </c>
      <c r="G39" t="s">
        <v>330</v>
      </c>
      <c r="H39" t="s">
        <v>373</v>
      </c>
      <c r="I39" t="s">
        <v>206</v>
      </c>
      <c r="J39"/>
      <c r="K39" s="77">
        <v>2.72</v>
      </c>
      <c r="L39" t="s">
        <v>102</v>
      </c>
      <c r="M39" s="78">
        <v>2.4E-2</v>
      </c>
      <c r="N39" s="78">
        <v>2.9399999999999999E-2</v>
      </c>
      <c r="O39" s="77">
        <v>15830.73</v>
      </c>
      <c r="P39" s="77">
        <v>110.4</v>
      </c>
      <c r="Q39" s="77">
        <v>1.4413</v>
      </c>
      <c r="R39" s="77">
        <v>18.918425920000001</v>
      </c>
      <c r="S39" s="78">
        <v>0</v>
      </c>
      <c r="T39" s="78">
        <f t="shared" si="2"/>
        <v>2.5315180017522205E-4</v>
      </c>
      <c r="U39" s="78">
        <f>R39/'סכום נכסי הקרן'!$C$42</f>
        <v>3.9665923824194119E-5</v>
      </c>
    </row>
    <row r="40" spans="2:21">
      <c r="B40" t="s">
        <v>384</v>
      </c>
      <c r="C40" t="s">
        <v>385</v>
      </c>
      <c r="D40" t="s">
        <v>100</v>
      </c>
      <c r="E40" t="s">
        <v>123</v>
      </c>
      <c r="F40" t="s">
        <v>380</v>
      </c>
      <c r="G40" t="s">
        <v>330</v>
      </c>
      <c r="H40" t="s">
        <v>381</v>
      </c>
      <c r="I40" t="s">
        <v>149</v>
      </c>
      <c r="J40"/>
      <c r="K40" s="77">
        <v>3.88</v>
      </c>
      <c r="L40" t="s">
        <v>102</v>
      </c>
      <c r="M40" s="78">
        <v>2.5999999999999999E-2</v>
      </c>
      <c r="N40" s="78">
        <v>2.9600000000000001E-2</v>
      </c>
      <c r="O40" s="77">
        <v>246493.98</v>
      </c>
      <c r="P40" s="77">
        <v>111.25</v>
      </c>
      <c r="Q40" s="77">
        <v>0</v>
      </c>
      <c r="R40" s="77">
        <v>274.22455274999999</v>
      </c>
      <c r="S40" s="78">
        <v>5.0000000000000001E-4</v>
      </c>
      <c r="T40" s="78">
        <f t="shared" si="2"/>
        <v>3.6694616917107466E-3</v>
      </c>
      <c r="U40" s="78">
        <f>R40/'סכום נכסי הקרן'!$C$42</f>
        <v>5.7496169428165628E-4</v>
      </c>
    </row>
    <row r="41" spans="2:21">
      <c r="B41" t="s">
        <v>386</v>
      </c>
      <c r="C41" t="s">
        <v>387</v>
      </c>
      <c r="D41" t="s">
        <v>100</v>
      </c>
      <c r="E41" t="s">
        <v>123</v>
      </c>
      <c r="F41" t="s">
        <v>380</v>
      </c>
      <c r="G41" t="s">
        <v>330</v>
      </c>
      <c r="H41" t="s">
        <v>381</v>
      </c>
      <c r="I41" t="s">
        <v>149</v>
      </c>
      <c r="J41"/>
      <c r="K41" s="77">
        <v>4.08</v>
      </c>
      <c r="L41" t="s">
        <v>102</v>
      </c>
      <c r="M41" s="78">
        <v>2.81E-2</v>
      </c>
      <c r="N41" s="78">
        <v>3.1300000000000001E-2</v>
      </c>
      <c r="O41" s="77">
        <v>72433.710000000006</v>
      </c>
      <c r="P41" s="77">
        <v>112.12</v>
      </c>
      <c r="Q41" s="77">
        <v>0</v>
      </c>
      <c r="R41" s="77">
        <v>81.212675652000001</v>
      </c>
      <c r="S41" s="78">
        <v>1E-4</v>
      </c>
      <c r="T41" s="78">
        <f t="shared" si="2"/>
        <v>1.0867254561921938E-3</v>
      </c>
      <c r="U41" s="78">
        <f>R41/'סכום נכסי הקרן'!$C$42</f>
        <v>1.7027715834252749E-4</v>
      </c>
    </row>
    <row r="42" spans="2:21">
      <c r="B42" t="s">
        <v>388</v>
      </c>
      <c r="C42" t="s">
        <v>389</v>
      </c>
      <c r="D42" t="s">
        <v>100</v>
      </c>
      <c r="E42" t="s">
        <v>123</v>
      </c>
      <c r="F42" t="s">
        <v>380</v>
      </c>
      <c r="G42" t="s">
        <v>330</v>
      </c>
      <c r="H42" t="s">
        <v>381</v>
      </c>
      <c r="I42" t="s">
        <v>149</v>
      </c>
      <c r="J42"/>
      <c r="K42" s="77">
        <v>2.61</v>
      </c>
      <c r="L42" t="s">
        <v>102</v>
      </c>
      <c r="M42" s="78">
        <v>3.6999999999999998E-2</v>
      </c>
      <c r="N42" s="78">
        <v>3.09E-2</v>
      </c>
      <c r="O42" s="77">
        <v>18779.150000000001</v>
      </c>
      <c r="P42" s="77">
        <v>114.36</v>
      </c>
      <c r="Q42" s="77">
        <v>0</v>
      </c>
      <c r="R42" s="77">
        <v>21.47583594</v>
      </c>
      <c r="S42" s="78">
        <v>0</v>
      </c>
      <c r="T42" s="78">
        <f t="shared" si="2"/>
        <v>2.8737309073538036E-4</v>
      </c>
      <c r="U42" s="78">
        <f>R42/'סכום נכסי הקרן'!$C$42</f>
        <v>4.5027999478348264E-5</v>
      </c>
    </row>
    <row r="43" spans="2:21">
      <c r="B43" t="s">
        <v>390</v>
      </c>
      <c r="C43" t="s">
        <v>391</v>
      </c>
      <c r="D43" t="s">
        <v>100</v>
      </c>
      <c r="E43" t="s">
        <v>123</v>
      </c>
      <c r="F43" t="s">
        <v>392</v>
      </c>
      <c r="G43" t="s">
        <v>330</v>
      </c>
      <c r="H43" t="s">
        <v>373</v>
      </c>
      <c r="I43" t="s">
        <v>206</v>
      </c>
      <c r="J43"/>
      <c r="K43" s="77">
        <v>4.4400000000000004</v>
      </c>
      <c r="L43" t="s">
        <v>102</v>
      </c>
      <c r="M43" s="78">
        <v>6.4999999999999997E-3</v>
      </c>
      <c r="N43" s="78">
        <v>2.7400000000000001E-2</v>
      </c>
      <c r="O43" s="77">
        <v>228180.91</v>
      </c>
      <c r="P43" s="77">
        <v>101.81</v>
      </c>
      <c r="Q43" s="77">
        <v>0</v>
      </c>
      <c r="R43" s="77">
        <v>232.31098447100001</v>
      </c>
      <c r="S43" s="78">
        <v>5.0000000000000001E-4</v>
      </c>
      <c r="T43" s="78">
        <f t="shared" si="2"/>
        <v>3.1086066128334479E-3</v>
      </c>
      <c r="U43" s="78">
        <f>R43/'סכום נכסי הקרן'!$C$42</f>
        <v>4.8708226849933557E-4</v>
      </c>
    </row>
    <row r="44" spans="2:21">
      <c r="B44" t="s">
        <v>393</v>
      </c>
      <c r="C44" t="s">
        <v>394</v>
      </c>
      <c r="D44" t="s">
        <v>100</v>
      </c>
      <c r="E44" t="s">
        <v>123</v>
      </c>
      <c r="F44" t="s">
        <v>392</v>
      </c>
      <c r="G44" t="s">
        <v>330</v>
      </c>
      <c r="H44" t="s">
        <v>373</v>
      </c>
      <c r="I44" t="s">
        <v>206</v>
      </c>
      <c r="J44"/>
      <c r="K44" s="77">
        <v>5.17</v>
      </c>
      <c r="L44" t="s">
        <v>102</v>
      </c>
      <c r="M44" s="78">
        <v>1.43E-2</v>
      </c>
      <c r="N44" s="78">
        <v>3.0499999999999999E-2</v>
      </c>
      <c r="O44" s="77">
        <v>3667.81</v>
      </c>
      <c r="P44" s="77">
        <v>102.75</v>
      </c>
      <c r="Q44" s="77">
        <v>0</v>
      </c>
      <c r="R44" s="77">
        <v>3.768674775</v>
      </c>
      <c r="S44" s="78">
        <v>0</v>
      </c>
      <c r="T44" s="78">
        <f t="shared" si="2"/>
        <v>5.0429502306405408E-5</v>
      </c>
      <c r="U44" s="78">
        <f>R44/'סכום נכסי הקרן'!$C$42</f>
        <v>7.9017127098971615E-6</v>
      </c>
    </row>
    <row r="45" spans="2:21">
      <c r="B45" t="s">
        <v>395</v>
      </c>
      <c r="C45" t="s">
        <v>396</v>
      </c>
      <c r="D45" t="s">
        <v>100</v>
      </c>
      <c r="E45" t="s">
        <v>123</v>
      </c>
      <c r="F45" t="s">
        <v>392</v>
      </c>
      <c r="G45" t="s">
        <v>330</v>
      </c>
      <c r="H45" t="s">
        <v>373</v>
      </c>
      <c r="I45" t="s">
        <v>206</v>
      </c>
      <c r="J45"/>
      <c r="K45" s="77">
        <v>6.74</v>
      </c>
      <c r="L45" t="s">
        <v>102</v>
      </c>
      <c r="M45" s="78">
        <v>3.61E-2</v>
      </c>
      <c r="N45" s="78">
        <v>3.3599999999999998E-2</v>
      </c>
      <c r="O45" s="77">
        <v>348316.15999999997</v>
      </c>
      <c r="P45" s="77">
        <v>104.99</v>
      </c>
      <c r="Q45" s="77">
        <v>0</v>
      </c>
      <c r="R45" s="77">
        <v>365.69713638399998</v>
      </c>
      <c r="S45" s="78">
        <v>8.0000000000000004E-4</v>
      </c>
      <c r="T45" s="78">
        <f t="shared" si="2"/>
        <v>4.8934773318885768E-3</v>
      </c>
      <c r="U45" s="78">
        <f>R45/'סכום נכסי הקרן'!$C$42</f>
        <v>7.667506174072685E-4</v>
      </c>
    </row>
    <row r="46" spans="2:21">
      <c r="B46" t="s">
        <v>397</v>
      </c>
      <c r="C46" t="s">
        <v>398</v>
      </c>
      <c r="D46" t="s">
        <v>100</v>
      </c>
      <c r="E46" t="s">
        <v>123</v>
      </c>
      <c r="F46" t="s">
        <v>392</v>
      </c>
      <c r="G46" t="s">
        <v>330</v>
      </c>
      <c r="H46" t="s">
        <v>373</v>
      </c>
      <c r="I46" t="s">
        <v>206</v>
      </c>
      <c r="J46"/>
      <c r="K46" s="77">
        <v>0.03</v>
      </c>
      <c r="L46" t="s">
        <v>102</v>
      </c>
      <c r="M46" s="78">
        <v>4.9000000000000002E-2</v>
      </c>
      <c r="N46" s="78">
        <v>5.04E-2</v>
      </c>
      <c r="O46" s="77">
        <v>0.01</v>
      </c>
      <c r="P46" s="77">
        <v>117.36</v>
      </c>
      <c r="Q46" s="77">
        <v>0</v>
      </c>
      <c r="R46" s="77">
        <v>1.1736000000000001E-5</v>
      </c>
      <c r="S46" s="78">
        <v>0</v>
      </c>
      <c r="T46" s="78">
        <f t="shared" si="2"/>
        <v>1.5704211013219465E-10</v>
      </c>
      <c r="U46" s="78">
        <f>R46/'סכום נכסי הקרן'!$C$42</f>
        <v>2.4606660404479478E-11</v>
      </c>
    </row>
    <row r="47" spans="2:21">
      <c r="B47" t="s">
        <v>399</v>
      </c>
      <c r="C47" t="s">
        <v>400</v>
      </c>
      <c r="D47" t="s">
        <v>100</v>
      </c>
      <c r="E47" t="s">
        <v>123</v>
      </c>
      <c r="F47" t="s">
        <v>392</v>
      </c>
      <c r="G47" t="s">
        <v>330</v>
      </c>
      <c r="H47" t="s">
        <v>373</v>
      </c>
      <c r="I47" t="s">
        <v>206</v>
      </c>
      <c r="J47"/>
      <c r="K47" s="77">
        <v>1.72</v>
      </c>
      <c r="L47" t="s">
        <v>102</v>
      </c>
      <c r="M47" s="78">
        <v>1.7600000000000001E-2</v>
      </c>
      <c r="N47" s="78">
        <v>3.0499999999999999E-2</v>
      </c>
      <c r="O47" s="77">
        <v>195040.73</v>
      </c>
      <c r="P47" s="77">
        <v>111.29</v>
      </c>
      <c r="Q47" s="77">
        <v>0</v>
      </c>
      <c r="R47" s="77">
        <v>217.06082841700001</v>
      </c>
      <c r="S47" s="78">
        <v>1E-4</v>
      </c>
      <c r="T47" s="78">
        <f t="shared" si="2"/>
        <v>2.9045407738282143E-3</v>
      </c>
      <c r="U47" s="78">
        <f>R47/'סכום נכסי הקרן'!$C$42</f>
        <v>4.551075402157556E-4</v>
      </c>
    </row>
    <row r="48" spans="2:21">
      <c r="B48" t="s">
        <v>401</v>
      </c>
      <c r="C48" t="s">
        <v>402</v>
      </c>
      <c r="D48" t="s">
        <v>100</v>
      </c>
      <c r="E48" t="s">
        <v>123</v>
      </c>
      <c r="F48" t="s">
        <v>392</v>
      </c>
      <c r="G48" t="s">
        <v>330</v>
      </c>
      <c r="H48" t="s">
        <v>373</v>
      </c>
      <c r="I48" t="s">
        <v>206</v>
      </c>
      <c r="J48"/>
      <c r="K48" s="77">
        <v>2.42</v>
      </c>
      <c r="L48" t="s">
        <v>102</v>
      </c>
      <c r="M48" s="78">
        <v>2.1499999999999998E-2</v>
      </c>
      <c r="N48" s="78">
        <v>2.9600000000000001E-2</v>
      </c>
      <c r="O48" s="77">
        <v>306711.7</v>
      </c>
      <c r="P48" s="77">
        <v>112.3</v>
      </c>
      <c r="Q48" s="77">
        <v>0</v>
      </c>
      <c r="R48" s="77">
        <v>344.4372391</v>
      </c>
      <c r="S48" s="78">
        <v>2.9999999999999997E-4</v>
      </c>
      <c r="T48" s="78">
        <f t="shared" si="2"/>
        <v>4.608993765880305E-3</v>
      </c>
      <c r="U48" s="78">
        <f>R48/'סכום נכסי הקרן'!$C$42</f>
        <v>7.2217537263038513E-4</v>
      </c>
    </row>
    <row r="49" spans="2:21">
      <c r="B49" t="s">
        <v>403</v>
      </c>
      <c r="C49" t="s">
        <v>404</v>
      </c>
      <c r="D49" t="s">
        <v>100</v>
      </c>
      <c r="E49" t="s">
        <v>123</v>
      </c>
      <c r="F49" t="s">
        <v>392</v>
      </c>
      <c r="G49" t="s">
        <v>330</v>
      </c>
      <c r="H49" t="s">
        <v>373</v>
      </c>
      <c r="I49" t="s">
        <v>206</v>
      </c>
      <c r="J49"/>
      <c r="K49" s="77">
        <v>4.22</v>
      </c>
      <c r="L49" t="s">
        <v>102</v>
      </c>
      <c r="M49" s="78">
        <v>2.2499999999999999E-2</v>
      </c>
      <c r="N49" s="78">
        <v>3.1E-2</v>
      </c>
      <c r="O49" s="77">
        <v>642958.24</v>
      </c>
      <c r="P49" s="77">
        <v>109.55</v>
      </c>
      <c r="Q49" s="77">
        <v>0</v>
      </c>
      <c r="R49" s="77">
        <v>704.36075191999998</v>
      </c>
      <c r="S49" s="78">
        <v>5.9999999999999995E-4</v>
      </c>
      <c r="T49" s="78">
        <f t="shared" si="2"/>
        <v>9.4252129154580831E-3</v>
      </c>
      <c r="U49" s="78">
        <f>R49/'סכום נכסי הקרן'!$C$42</f>
        <v>1.4768205372136379E-3</v>
      </c>
    </row>
    <row r="50" spans="2:21">
      <c r="B50" t="s">
        <v>405</v>
      </c>
      <c r="C50" t="s">
        <v>406</v>
      </c>
      <c r="D50" t="s">
        <v>100</v>
      </c>
      <c r="E50" t="s">
        <v>123</v>
      </c>
      <c r="F50" t="s">
        <v>392</v>
      </c>
      <c r="G50" t="s">
        <v>330</v>
      </c>
      <c r="H50" t="s">
        <v>373</v>
      </c>
      <c r="I50" t="s">
        <v>206</v>
      </c>
      <c r="J50"/>
      <c r="K50" s="77">
        <v>6</v>
      </c>
      <c r="L50" t="s">
        <v>102</v>
      </c>
      <c r="M50" s="78">
        <v>2.5000000000000001E-3</v>
      </c>
      <c r="N50" s="78">
        <v>3.0700000000000002E-2</v>
      </c>
      <c r="O50" s="77">
        <v>535638.05000000005</v>
      </c>
      <c r="P50" s="77">
        <v>92.21</v>
      </c>
      <c r="Q50" s="77">
        <v>0</v>
      </c>
      <c r="R50" s="77">
        <v>493.91184590500001</v>
      </c>
      <c r="S50" s="78">
        <v>4.0000000000000002E-4</v>
      </c>
      <c r="T50" s="78">
        <f t="shared" si="2"/>
        <v>6.6091477931329726E-3</v>
      </c>
      <c r="U50" s="78">
        <f>R50/'סכום נכסי הקרן'!$C$42</f>
        <v>1.035576095938474E-3</v>
      </c>
    </row>
    <row r="51" spans="2:21">
      <c r="B51" t="s">
        <v>407</v>
      </c>
      <c r="C51" t="s">
        <v>408</v>
      </c>
      <c r="D51" t="s">
        <v>100</v>
      </c>
      <c r="E51" t="s">
        <v>123</v>
      </c>
      <c r="F51" t="s">
        <v>392</v>
      </c>
      <c r="G51" t="s">
        <v>330</v>
      </c>
      <c r="H51" t="s">
        <v>373</v>
      </c>
      <c r="I51" t="s">
        <v>206</v>
      </c>
      <c r="J51"/>
      <c r="K51" s="77">
        <v>3.27</v>
      </c>
      <c r="L51" t="s">
        <v>102</v>
      </c>
      <c r="M51" s="78">
        <v>2.35E-2</v>
      </c>
      <c r="N51" s="78">
        <v>2.86E-2</v>
      </c>
      <c r="O51" s="77">
        <v>450334.49</v>
      </c>
      <c r="P51" s="77">
        <v>110.9</v>
      </c>
      <c r="Q51" s="77">
        <v>11.928319999999999</v>
      </c>
      <c r="R51" s="77">
        <v>511.34926940999998</v>
      </c>
      <c r="S51" s="78">
        <v>5.9999999999999995E-4</v>
      </c>
      <c r="T51" s="78">
        <f t="shared" si="2"/>
        <v>6.842481960012141E-3</v>
      </c>
      <c r="U51" s="78">
        <f>R51/'סכום נכסי הקרן'!$C$42</f>
        <v>1.0721368286000814E-3</v>
      </c>
    </row>
    <row r="52" spans="2:21">
      <c r="B52" t="s">
        <v>409</v>
      </c>
      <c r="C52" t="s">
        <v>410</v>
      </c>
      <c r="D52" t="s">
        <v>100</v>
      </c>
      <c r="E52" t="s">
        <v>123</v>
      </c>
      <c r="F52" t="s">
        <v>411</v>
      </c>
      <c r="G52" t="s">
        <v>330</v>
      </c>
      <c r="H52" t="s">
        <v>373</v>
      </c>
      <c r="I52" t="s">
        <v>206</v>
      </c>
      <c r="J52"/>
      <c r="K52" s="77">
        <v>2.98</v>
      </c>
      <c r="L52" t="s">
        <v>102</v>
      </c>
      <c r="M52" s="78">
        <v>1.4200000000000001E-2</v>
      </c>
      <c r="N52" s="78">
        <v>0.03</v>
      </c>
      <c r="O52" s="77">
        <v>196791.25</v>
      </c>
      <c r="P52" s="77">
        <v>107.02</v>
      </c>
      <c r="Q52" s="77">
        <v>0</v>
      </c>
      <c r="R52" s="77">
        <v>210.60599575000001</v>
      </c>
      <c r="S52" s="78">
        <v>2.0000000000000001E-4</v>
      </c>
      <c r="T52" s="78">
        <f t="shared" si="2"/>
        <v>2.818167176130881E-3</v>
      </c>
      <c r="U52" s="78">
        <f>R52/'סכום נכסי הקרן'!$C$42</f>
        <v>4.4157380850097972E-4</v>
      </c>
    </row>
    <row r="53" spans="2:21">
      <c r="B53" t="s">
        <v>412</v>
      </c>
      <c r="C53" t="s">
        <v>413</v>
      </c>
      <c r="D53" t="s">
        <v>100</v>
      </c>
      <c r="E53" t="s">
        <v>123</v>
      </c>
      <c r="F53" t="s">
        <v>414</v>
      </c>
      <c r="G53" t="s">
        <v>330</v>
      </c>
      <c r="H53" t="s">
        <v>373</v>
      </c>
      <c r="I53" t="s">
        <v>206</v>
      </c>
      <c r="J53"/>
      <c r="K53" s="77">
        <v>0.97</v>
      </c>
      <c r="L53" t="s">
        <v>102</v>
      </c>
      <c r="M53" s="78">
        <v>0.04</v>
      </c>
      <c r="N53" s="78">
        <v>3.0099999999999998E-2</v>
      </c>
      <c r="O53" s="77">
        <v>2741.64</v>
      </c>
      <c r="P53" s="77">
        <v>112.25</v>
      </c>
      <c r="Q53" s="77">
        <v>0</v>
      </c>
      <c r="R53" s="77">
        <v>3.0774908999999999</v>
      </c>
      <c r="S53" s="78">
        <v>0</v>
      </c>
      <c r="T53" s="78">
        <f t="shared" si="2"/>
        <v>4.1180612205915711E-5</v>
      </c>
      <c r="U53" s="78">
        <f>R53/'סכום נכסי הקרן'!$C$42</f>
        <v>6.4525198938459357E-6</v>
      </c>
    </row>
    <row r="54" spans="2:21">
      <c r="B54" t="s">
        <v>415</v>
      </c>
      <c r="C54" t="s">
        <v>416</v>
      </c>
      <c r="D54" t="s">
        <v>100</v>
      </c>
      <c r="E54" t="s">
        <v>123</v>
      </c>
      <c r="F54" t="s">
        <v>414</v>
      </c>
      <c r="G54" t="s">
        <v>330</v>
      </c>
      <c r="H54" t="s">
        <v>373</v>
      </c>
      <c r="I54" t="s">
        <v>206</v>
      </c>
      <c r="J54"/>
      <c r="K54" s="77">
        <v>4.28</v>
      </c>
      <c r="L54" t="s">
        <v>102</v>
      </c>
      <c r="M54" s="78">
        <v>3.5000000000000003E-2</v>
      </c>
      <c r="N54" s="78">
        <v>3.1199999999999999E-2</v>
      </c>
      <c r="O54" s="77">
        <v>149359.35</v>
      </c>
      <c r="P54" s="77">
        <v>115.14</v>
      </c>
      <c r="Q54" s="77">
        <v>0</v>
      </c>
      <c r="R54" s="77">
        <v>171.97235559000001</v>
      </c>
      <c r="S54" s="78">
        <v>2.0000000000000001E-4</v>
      </c>
      <c r="T54" s="78">
        <f t="shared" si="2"/>
        <v>2.3012015683587014E-3</v>
      </c>
      <c r="U54" s="78">
        <f>R54/'סכום נכסי הקרן'!$C$42</f>
        <v>3.6057134909351718E-4</v>
      </c>
    </row>
    <row r="55" spans="2:21">
      <c r="B55" t="s">
        <v>417</v>
      </c>
      <c r="C55" t="s">
        <v>418</v>
      </c>
      <c r="D55" t="s">
        <v>100</v>
      </c>
      <c r="E55" t="s">
        <v>123</v>
      </c>
      <c r="F55" t="s">
        <v>414</v>
      </c>
      <c r="G55" t="s">
        <v>330</v>
      </c>
      <c r="H55" t="s">
        <v>373</v>
      </c>
      <c r="I55" t="s">
        <v>206</v>
      </c>
      <c r="J55"/>
      <c r="K55" s="77">
        <v>6.83</v>
      </c>
      <c r="L55" t="s">
        <v>102</v>
      </c>
      <c r="M55" s="78">
        <v>2.5000000000000001E-2</v>
      </c>
      <c r="N55" s="78">
        <v>3.1800000000000002E-2</v>
      </c>
      <c r="O55" s="77">
        <v>261008.34</v>
      </c>
      <c r="P55" s="77">
        <v>106.56</v>
      </c>
      <c r="Q55" s="77">
        <v>0</v>
      </c>
      <c r="R55" s="77">
        <v>278.130487104</v>
      </c>
      <c r="S55" s="78">
        <v>4.0000000000000002E-4</v>
      </c>
      <c r="T55" s="78">
        <f t="shared" si="2"/>
        <v>3.7217278959532476E-3</v>
      </c>
      <c r="U55" s="78">
        <f>R55/'סכום נכסי הקרן'!$C$42</f>
        <v>5.8315119668546236E-4</v>
      </c>
    </row>
    <row r="56" spans="2:21">
      <c r="B56" t="s">
        <v>419</v>
      </c>
      <c r="C56" t="s">
        <v>420</v>
      </c>
      <c r="D56" t="s">
        <v>100</v>
      </c>
      <c r="E56" t="s">
        <v>123</v>
      </c>
      <c r="F56" t="s">
        <v>414</v>
      </c>
      <c r="G56" t="s">
        <v>330</v>
      </c>
      <c r="H56" t="s">
        <v>373</v>
      </c>
      <c r="I56" t="s">
        <v>206</v>
      </c>
      <c r="J56"/>
      <c r="K56" s="77">
        <v>2.93</v>
      </c>
      <c r="L56" t="s">
        <v>102</v>
      </c>
      <c r="M56" s="78">
        <v>0.04</v>
      </c>
      <c r="N56" s="78">
        <v>2.93E-2</v>
      </c>
      <c r="O56" s="77">
        <v>479278.92</v>
      </c>
      <c r="P56" s="77">
        <v>115.78</v>
      </c>
      <c r="Q56" s="77">
        <v>0</v>
      </c>
      <c r="R56" s="77">
        <v>554.90913357600004</v>
      </c>
      <c r="S56" s="78">
        <v>5.0000000000000001E-4</v>
      </c>
      <c r="T56" s="78">
        <f t="shared" si="2"/>
        <v>7.4253665020793209E-3</v>
      </c>
      <c r="U56" s="78">
        <f>R56/'סכום נכסי הקרן'!$C$42</f>
        <v>1.1634680133988217E-3</v>
      </c>
    </row>
    <row r="57" spans="2:21">
      <c r="B57" t="s">
        <v>421</v>
      </c>
      <c r="C57" t="s">
        <v>422</v>
      </c>
      <c r="D57" t="s">
        <v>100</v>
      </c>
      <c r="E57" t="s">
        <v>123</v>
      </c>
      <c r="F57" t="s">
        <v>423</v>
      </c>
      <c r="G57" t="s">
        <v>330</v>
      </c>
      <c r="H57" t="s">
        <v>373</v>
      </c>
      <c r="I57" t="s">
        <v>206</v>
      </c>
      <c r="J57"/>
      <c r="K57" s="77">
        <v>2.62</v>
      </c>
      <c r="L57" t="s">
        <v>102</v>
      </c>
      <c r="M57" s="78">
        <v>2.3400000000000001E-2</v>
      </c>
      <c r="N57" s="78">
        <v>3.1600000000000003E-2</v>
      </c>
      <c r="O57" s="77">
        <v>325031.51</v>
      </c>
      <c r="P57" s="77">
        <v>110.3</v>
      </c>
      <c r="Q57" s="77">
        <v>0</v>
      </c>
      <c r="R57" s="77">
        <v>358.50975553000001</v>
      </c>
      <c r="S57" s="78">
        <v>1E-4</v>
      </c>
      <c r="T57" s="78">
        <f t="shared" si="2"/>
        <v>4.7973013387362338E-3</v>
      </c>
      <c r="U57" s="78">
        <f>R57/'סכום נכסי הקרן'!$C$42</f>
        <v>7.516809650664339E-4</v>
      </c>
    </row>
    <row r="58" spans="2:21">
      <c r="B58" t="s">
        <v>424</v>
      </c>
      <c r="C58" t="s">
        <v>425</v>
      </c>
      <c r="D58" t="s">
        <v>100</v>
      </c>
      <c r="E58" t="s">
        <v>123</v>
      </c>
      <c r="F58" t="s">
        <v>426</v>
      </c>
      <c r="G58" t="s">
        <v>330</v>
      </c>
      <c r="H58" t="s">
        <v>381</v>
      </c>
      <c r="I58" t="s">
        <v>149</v>
      </c>
      <c r="J58"/>
      <c r="K58" s="77">
        <v>2.5299999999999998</v>
      </c>
      <c r="L58" t="s">
        <v>102</v>
      </c>
      <c r="M58" s="78">
        <v>3.2000000000000001E-2</v>
      </c>
      <c r="N58" s="78">
        <v>3.0200000000000001E-2</v>
      </c>
      <c r="O58" s="77">
        <v>427140.05</v>
      </c>
      <c r="P58" s="77">
        <v>112.5</v>
      </c>
      <c r="Q58" s="77">
        <v>0</v>
      </c>
      <c r="R58" s="77">
        <v>480.53255625000003</v>
      </c>
      <c r="S58" s="78">
        <v>2.9999999999999997E-4</v>
      </c>
      <c r="T58" s="78">
        <f t="shared" si="2"/>
        <v>6.4301164468914046E-3</v>
      </c>
      <c r="U58" s="78">
        <f>R58/'סכום נכסי הקרן'!$C$42</f>
        <v>1.0075239796302131E-3</v>
      </c>
    </row>
    <row r="59" spans="2:21">
      <c r="B59" t="s">
        <v>427</v>
      </c>
      <c r="C59" t="s">
        <v>428</v>
      </c>
      <c r="D59" t="s">
        <v>100</v>
      </c>
      <c r="E59" t="s">
        <v>123</v>
      </c>
      <c r="F59" t="s">
        <v>426</v>
      </c>
      <c r="G59" t="s">
        <v>330</v>
      </c>
      <c r="H59" t="s">
        <v>381</v>
      </c>
      <c r="I59" t="s">
        <v>149</v>
      </c>
      <c r="J59"/>
      <c r="K59" s="77">
        <v>4.3</v>
      </c>
      <c r="L59" t="s">
        <v>102</v>
      </c>
      <c r="M59" s="78">
        <v>1.14E-2</v>
      </c>
      <c r="N59" s="78">
        <v>3.15E-2</v>
      </c>
      <c r="O59" s="77">
        <v>465359.59</v>
      </c>
      <c r="P59" s="77">
        <v>100.96</v>
      </c>
      <c r="Q59" s="77">
        <v>5.8178000000000001</v>
      </c>
      <c r="R59" s="77">
        <v>475.64484206399999</v>
      </c>
      <c r="S59" s="78">
        <v>2.0000000000000001E-4</v>
      </c>
      <c r="T59" s="78">
        <f t="shared" si="2"/>
        <v>6.3647128213381917E-3</v>
      </c>
      <c r="U59" s="78">
        <f>R59/'סכום נכסי הקרן'!$C$42</f>
        <v>9.972759970868373E-4</v>
      </c>
    </row>
    <row r="60" spans="2:21">
      <c r="B60" t="s">
        <v>429</v>
      </c>
      <c r="C60" t="s">
        <v>430</v>
      </c>
      <c r="D60" t="s">
        <v>100</v>
      </c>
      <c r="E60" t="s">
        <v>123</v>
      </c>
      <c r="F60" t="s">
        <v>426</v>
      </c>
      <c r="G60" t="s">
        <v>330</v>
      </c>
      <c r="H60" t="s">
        <v>381</v>
      </c>
      <c r="I60" t="s">
        <v>149</v>
      </c>
      <c r="J60"/>
      <c r="K60" s="77">
        <v>6.5</v>
      </c>
      <c r="L60" t="s">
        <v>102</v>
      </c>
      <c r="M60" s="78">
        <v>9.1999999999999998E-3</v>
      </c>
      <c r="N60" s="78">
        <v>3.32E-2</v>
      </c>
      <c r="O60" s="77">
        <v>663177.41</v>
      </c>
      <c r="P60" s="77">
        <v>96.51</v>
      </c>
      <c r="Q60" s="77">
        <v>0</v>
      </c>
      <c r="R60" s="77">
        <v>640.03251839100005</v>
      </c>
      <c r="S60" s="78">
        <v>2.9999999999999997E-4</v>
      </c>
      <c r="T60" s="78">
        <f t="shared" si="2"/>
        <v>8.564422055329356E-3</v>
      </c>
      <c r="U60" s="78">
        <f>R60/'סכום נכסי הקרן'!$C$42</f>
        <v>1.3419446854014232E-3</v>
      </c>
    </row>
    <row r="61" spans="2:21">
      <c r="B61" t="s">
        <v>431</v>
      </c>
      <c r="C61" t="s">
        <v>432</v>
      </c>
      <c r="D61" t="s">
        <v>100</v>
      </c>
      <c r="E61" t="s">
        <v>123</v>
      </c>
      <c r="F61" t="s">
        <v>423</v>
      </c>
      <c r="G61" t="s">
        <v>330</v>
      </c>
      <c r="H61" t="s">
        <v>373</v>
      </c>
      <c r="I61" t="s">
        <v>206</v>
      </c>
      <c r="J61"/>
      <c r="K61" s="77">
        <v>5.9</v>
      </c>
      <c r="L61" t="s">
        <v>102</v>
      </c>
      <c r="M61" s="78">
        <v>6.4999999999999997E-3</v>
      </c>
      <c r="N61" s="78">
        <v>3.15E-2</v>
      </c>
      <c r="O61" s="77">
        <v>940102.55</v>
      </c>
      <c r="P61" s="77">
        <v>95.32</v>
      </c>
      <c r="Q61" s="77">
        <v>0</v>
      </c>
      <c r="R61" s="77">
        <v>896.10575066000001</v>
      </c>
      <c r="S61" s="78">
        <v>4.0000000000000002E-4</v>
      </c>
      <c r="T61" s="78">
        <f t="shared" si="2"/>
        <v>1.1990996760841912E-2</v>
      </c>
      <c r="U61" s="78">
        <f>R61/'סכום נכסי הקרן'!$C$42</f>
        <v>1.8788488320545143E-3</v>
      </c>
    </row>
    <row r="62" spans="2:21">
      <c r="B62" t="s">
        <v>433</v>
      </c>
      <c r="C62" t="s">
        <v>434</v>
      </c>
      <c r="D62" t="s">
        <v>100</v>
      </c>
      <c r="E62" t="s">
        <v>123</v>
      </c>
      <c r="F62" t="s">
        <v>423</v>
      </c>
      <c r="G62" t="s">
        <v>330</v>
      </c>
      <c r="H62" t="s">
        <v>373</v>
      </c>
      <c r="I62" t="s">
        <v>206</v>
      </c>
      <c r="J62"/>
      <c r="K62" s="77">
        <v>8.82</v>
      </c>
      <c r="L62" t="s">
        <v>102</v>
      </c>
      <c r="M62" s="78">
        <v>2.64E-2</v>
      </c>
      <c r="N62" s="78">
        <v>2.9499999999999998E-2</v>
      </c>
      <c r="O62" s="77">
        <v>41168.99</v>
      </c>
      <c r="P62" s="77">
        <v>99.52</v>
      </c>
      <c r="Q62" s="77">
        <v>0</v>
      </c>
      <c r="R62" s="77">
        <v>40.971378848000001</v>
      </c>
      <c r="S62" s="78">
        <v>1E-4</v>
      </c>
      <c r="T62" s="78">
        <f t="shared" si="2"/>
        <v>5.4824742581079469E-4</v>
      </c>
      <c r="U62" s="78">
        <f>R62/'סכום נכסי הקרן'!$C$42</f>
        <v>8.5903954125426854E-5</v>
      </c>
    </row>
    <row r="63" spans="2:21">
      <c r="B63" t="s">
        <v>435</v>
      </c>
      <c r="C63" t="s">
        <v>436</v>
      </c>
      <c r="D63" t="s">
        <v>100</v>
      </c>
      <c r="E63" t="s">
        <v>123</v>
      </c>
      <c r="F63" t="s">
        <v>437</v>
      </c>
      <c r="G63" t="s">
        <v>330</v>
      </c>
      <c r="H63" t="s">
        <v>381</v>
      </c>
      <c r="I63" t="s">
        <v>149</v>
      </c>
      <c r="J63"/>
      <c r="K63" s="77">
        <v>2.2599999999999998</v>
      </c>
      <c r="L63" t="s">
        <v>102</v>
      </c>
      <c r="M63" s="78">
        <v>1.34E-2</v>
      </c>
      <c r="N63" s="78">
        <v>2.9600000000000001E-2</v>
      </c>
      <c r="O63" s="77">
        <v>100962.97</v>
      </c>
      <c r="P63" s="77">
        <v>109.14</v>
      </c>
      <c r="Q63" s="77">
        <v>0</v>
      </c>
      <c r="R63" s="77">
        <v>110.190985458</v>
      </c>
      <c r="S63" s="78">
        <v>2.0000000000000001E-4</v>
      </c>
      <c r="T63" s="78">
        <f t="shared" si="2"/>
        <v>1.4744908720066715E-3</v>
      </c>
      <c r="U63" s="78">
        <f>R63/'סכום נכסי הקרן'!$C$42</f>
        <v>2.3103546002044498E-4</v>
      </c>
    </row>
    <row r="64" spans="2:21">
      <c r="B64" t="s">
        <v>438</v>
      </c>
      <c r="C64" t="s">
        <v>439</v>
      </c>
      <c r="D64" t="s">
        <v>100</v>
      </c>
      <c r="E64" t="s">
        <v>123</v>
      </c>
      <c r="F64" t="s">
        <v>437</v>
      </c>
      <c r="G64" t="s">
        <v>330</v>
      </c>
      <c r="H64" t="s">
        <v>373</v>
      </c>
      <c r="I64" t="s">
        <v>206</v>
      </c>
      <c r="J64"/>
      <c r="K64" s="77">
        <v>3.59</v>
      </c>
      <c r="L64" t="s">
        <v>102</v>
      </c>
      <c r="M64" s="78">
        <v>1.8200000000000001E-2</v>
      </c>
      <c r="N64" s="78">
        <v>2.9600000000000001E-2</v>
      </c>
      <c r="O64" s="77">
        <v>271521.71000000002</v>
      </c>
      <c r="P64" s="77">
        <v>107.72</v>
      </c>
      <c r="Q64" s="77">
        <v>0</v>
      </c>
      <c r="R64" s="77">
        <v>292.48318601199998</v>
      </c>
      <c r="S64" s="78">
        <v>6.9999999999999999E-4</v>
      </c>
      <c r="T64" s="78">
        <f t="shared" si="2"/>
        <v>3.913784654866366E-3</v>
      </c>
      <c r="U64" s="78">
        <f>R64/'סכום נכסי הקרן'!$C$42</f>
        <v>6.1324424269065141E-4</v>
      </c>
    </row>
    <row r="65" spans="2:21">
      <c r="B65" t="s">
        <v>440</v>
      </c>
      <c r="C65" t="s">
        <v>441</v>
      </c>
      <c r="D65" t="s">
        <v>100</v>
      </c>
      <c r="E65" t="s">
        <v>123</v>
      </c>
      <c r="F65" t="s">
        <v>437</v>
      </c>
      <c r="G65" t="s">
        <v>330</v>
      </c>
      <c r="H65" t="s">
        <v>373</v>
      </c>
      <c r="I65" t="s">
        <v>206</v>
      </c>
      <c r="J65"/>
      <c r="K65" s="77">
        <v>2.0299999999999998</v>
      </c>
      <c r="L65" t="s">
        <v>102</v>
      </c>
      <c r="M65" s="78">
        <v>2E-3</v>
      </c>
      <c r="N65" s="78">
        <v>2.9399999999999999E-2</v>
      </c>
      <c r="O65" s="77">
        <v>216784.98</v>
      </c>
      <c r="P65" s="77">
        <v>104.5</v>
      </c>
      <c r="Q65" s="77">
        <v>0</v>
      </c>
      <c r="R65" s="77">
        <v>226.54030409999999</v>
      </c>
      <c r="S65" s="78">
        <v>6.9999999999999999E-4</v>
      </c>
      <c r="T65" s="78">
        <f t="shared" si="2"/>
        <v>3.0313878140638263E-3</v>
      </c>
      <c r="U65" s="78">
        <f>R65/'סכום נכסי הקרן'!$C$42</f>
        <v>4.7498298661521887E-4</v>
      </c>
    </row>
    <row r="66" spans="2:21">
      <c r="B66" t="s">
        <v>442</v>
      </c>
      <c r="C66" t="s">
        <v>443</v>
      </c>
      <c r="D66" t="s">
        <v>100</v>
      </c>
      <c r="E66" t="s">
        <v>123</v>
      </c>
      <c r="F66" t="s">
        <v>444</v>
      </c>
      <c r="G66" t="s">
        <v>445</v>
      </c>
      <c r="H66" t="s">
        <v>381</v>
      </c>
      <c r="I66" t="s">
        <v>149</v>
      </c>
      <c r="J66"/>
      <c r="K66" s="77">
        <v>5.29</v>
      </c>
      <c r="L66" t="s">
        <v>102</v>
      </c>
      <c r="M66" s="78">
        <v>4.4000000000000003E-3</v>
      </c>
      <c r="N66" s="78">
        <v>2.75E-2</v>
      </c>
      <c r="O66" s="77">
        <v>149681.37</v>
      </c>
      <c r="P66" s="77">
        <v>98.69</v>
      </c>
      <c r="Q66" s="77">
        <v>0</v>
      </c>
      <c r="R66" s="77">
        <v>147.720544053</v>
      </c>
      <c r="S66" s="78">
        <v>2.0000000000000001E-4</v>
      </c>
      <c r="T66" s="78">
        <f t="shared" si="2"/>
        <v>1.9766825109031132E-3</v>
      </c>
      <c r="U66" s="78">
        <f>R66/'סכום נכסי הקרן'!$C$42</f>
        <v>3.0972301144147247E-4</v>
      </c>
    </row>
    <row r="67" spans="2:21">
      <c r="B67" t="s">
        <v>446</v>
      </c>
      <c r="C67" t="s">
        <v>447</v>
      </c>
      <c r="D67" t="s">
        <v>100</v>
      </c>
      <c r="E67" t="s">
        <v>123</v>
      </c>
      <c r="F67" t="s">
        <v>448</v>
      </c>
      <c r="G67" t="s">
        <v>330</v>
      </c>
      <c r="H67" t="s">
        <v>381</v>
      </c>
      <c r="I67" t="s">
        <v>149</v>
      </c>
      <c r="J67"/>
      <c r="K67" s="77">
        <v>3.07</v>
      </c>
      <c r="L67" t="s">
        <v>102</v>
      </c>
      <c r="M67" s="78">
        <v>1.5800000000000002E-2</v>
      </c>
      <c r="N67" s="78">
        <v>2.92E-2</v>
      </c>
      <c r="O67" s="77">
        <v>271122.68</v>
      </c>
      <c r="P67" s="77">
        <v>108.57</v>
      </c>
      <c r="Q67" s="77">
        <v>0</v>
      </c>
      <c r="R67" s="77">
        <v>294.357893676</v>
      </c>
      <c r="S67" s="78">
        <v>5.9999999999999995E-4</v>
      </c>
      <c r="T67" s="78">
        <f t="shared" si="2"/>
        <v>3.9388705484788037E-3</v>
      </c>
      <c r="U67" s="78">
        <f>R67/'סכום נכסי הקרן'!$C$42</f>
        <v>6.1717490857730135E-4</v>
      </c>
    </row>
    <row r="68" spans="2:21">
      <c r="B68" t="s">
        <v>449</v>
      </c>
      <c r="C68" t="s">
        <v>450</v>
      </c>
      <c r="D68" t="s">
        <v>100</v>
      </c>
      <c r="E68" t="s">
        <v>123</v>
      </c>
      <c r="F68" t="s">
        <v>448</v>
      </c>
      <c r="G68" t="s">
        <v>330</v>
      </c>
      <c r="H68" t="s">
        <v>381</v>
      </c>
      <c r="I68" t="s">
        <v>149</v>
      </c>
      <c r="J68"/>
      <c r="K68" s="77">
        <v>5.5</v>
      </c>
      <c r="L68" t="s">
        <v>102</v>
      </c>
      <c r="M68" s="78">
        <v>8.3999999999999995E-3</v>
      </c>
      <c r="N68" s="78">
        <v>3.0300000000000001E-2</v>
      </c>
      <c r="O68" s="77">
        <v>218200.1</v>
      </c>
      <c r="P68" s="77">
        <v>98.55</v>
      </c>
      <c r="Q68" s="77">
        <v>0</v>
      </c>
      <c r="R68" s="77">
        <v>215.03619854999999</v>
      </c>
      <c r="S68" s="78">
        <v>5.0000000000000001E-4</v>
      </c>
      <c r="T68" s="78">
        <f t="shared" si="2"/>
        <v>2.8774487368010884E-3</v>
      </c>
      <c r="U68" s="78">
        <f>R68/'סכום נכסי הקרן'!$C$42</f>
        <v>4.5086253513889501E-4</v>
      </c>
    </row>
    <row r="69" spans="2:21">
      <c r="B69" t="s">
        <v>451</v>
      </c>
      <c r="C69" t="s">
        <v>452</v>
      </c>
      <c r="D69" t="s">
        <v>100</v>
      </c>
      <c r="E69" t="s">
        <v>123</v>
      </c>
      <c r="F69" t="s">
        <v>316</v>
      </c>
      <c r="G69" t="s">
        <v>317</v>
      </c>
      <c r="H69" t="s">
        <v>373</v>
      </c>
      <c r="I69" t="s">
        <v>206</v>
      </c>
      <c r="J69"/>
      <c r="K69" s="77">
        <v>1.4</v>
      </c>
      <c r="L69" t="s">
        <v>102</v>
      </c>
      <c r="M69" s="78">
        <v>2.4199999999999999E-2</v>
      </c>
      <c r="N69" s="78">
        <v>3.56E-2</v>
      </c>
      <c r="O69" s="77">
        <v>12.73</v>
      </c>
      <c r="P69" s="77">
        <v>5556939</v>
      </c>
      <c r="Q69" s="77">
        <v>0</v>
      </c>
      <c r="R69" s="77">
        <v>707.39833469999996</v>
      </c>
      <c r="S69" s="78">
        <v>4.0000000000000002E-4</v>
      </c>
      <c r="T69" s="78">
        <f t="shared" si="2"/>
        <v>9.4658595079489174E-3</v>
      </c>
      <c r="U69" s="78">
        <f>R69/'סכום נכסי הקרן'!$C$42</f>
        <v>1.4831893824690872E-3</v>
      </c>
    </row>
    <row r="70" spans="2:21">
      <c r="B70" t="s">
        <v>453</v>
      </c>
      <c r="C70" t="s">
        <v>454</v>
      </c>
      <c r="D70" t="s">
        <v>100</v>
      </c>
      <c r="E70" t="s">
        <v>123</v>
      </c>
      <c r="F70" t="s">
        <v>316</v>
      </c>
      <c r="G70" t="s">
        <v>317</v>
      </c>
      <c r="H70" t="s">
        <v>373</v>
      </c>
      <c r="I70" t="s">
        <v>206</v>
      </c>
      <c r="J70"/>
      <c r="K70" s="77">
        <v>1.01</v>
      </c>
      <c r="L70" t="s">
        <v>102</v>
      </c>
      <c r="M70" s="78">
        <v>1.95E-2</v>
      </c>
      <c r="N70" s="78">
        <v>3.56E-2</v>
      </c>
      <c r="O70" s="77">
        <v>3.13</v>
      </c>
      <c r="P70" s="77">
        <v>5397000</v>
      </c>
      <c r="Q70" s="77">
        <v>6.2080799999999998</v>
      </c>
      <c r="R70" s="77">
        <v>175.13417999999999</v>
      </c>
      <c r="S70" s="78">
        <v>1E-4</v>
      </c>
      <c r="T70" s="78">
        <f t="shared" si="2"/>
        <v>2.3435106666216429E-3</v>
      </c>
      <c r="U70" s="78">
        <f>R70/'סכום נכסי הקרן'!$C$42</f>
        <v>3.6720068954302834E-4</v>
      </c>
    </row>
    <row r="71" spans="2:21">
      <c r="B71" t="s">
        <v>455</v>
      </c>
      <c r="C71" t="s">
        <v>456</v>
      </c>
      <c r="D71" t="s">
        <v>100</v>
      </c>
      <c r="E71" t="s">
        <v>123</v>
      </c>
      <c r="F71" t="s">
        <v>316</v>
      </c>
      <c r="G71" t="s">
        <v>317</v>
      </c>
      <c r="H71" t="s">
        <v>381</v>
      </c>
      <c r="I71" t="s">
        <v>149</v>
      </c>
      <c r="J71"/>
      <c r="K71" s="77">
        <v>4.34</v>
      </c>
      <c r="L71" t="s">
        <v>102</v>
      </c>
      <c r="M71" s="78">
        <v>1.4999999999999999E-2</v>
      </c>
      <c r="N71" s="78">
        <v>3.7600000000000001E-2</v>
      </c>
      <c r="O71" s="77">
        <v>10.76</v>
      </c>
      <c r="P71" s="77">
        <v>4910638</v>
      </c>
      <c r="Q71" s="77">
        <v>0</v>
      </c>
      <c r="R71" s="77">
        <v>528.38464880000004</v>
      </c>
      <c r="S71" s="78">
        <v>4.0000000000000002E-4</v>
      </c>
      <c r="T71" s="78">
        <f t="shared" si="2"/>
        <v>7.0704362822947E-3</v>
      </c>
      <c r="U71" s="78">
        <f>R71/'סכום נכסי הקרן'!$C$42</f>
        <v>1.1078546025870615E-3</v>
      </c>
    </row>
    <row r="72" spans="2:21">
      <c r="B72" t="s">
        <v>457</v>
      </c>
      <c r="C72" t="s">
        <v>458</v>
      </c>
      <c r="D72" t="s">
        <v>100</v>
      </c>
      <c r="E72" t="s">
        <v>123</v>
      </c>
      <c r="F72" t="s">
        <v>316</v>
      </c>
      <c r="G72" t="s">
        <v>317</v>
      </c>
      <c r="H72" t="s">
        <v>373</v>
      </c>
      <c r="I72" t="s">
        <v>206</v>
      </c>
      <c r="J72"/>
      <c r="K72" s="77">
        <v>4.5199999999999996</v>
      </c>
      <c r="L72" t="s">
        <v>102</v>
      </c>
      <c r="M72" s="78">
        <v>2.7799999999999998E-2</v>
      </c>
      <c r="N72" s="78">
        <v>3.3399999999999999E-2</v>
      </c>
      <c r="O72" s="77">
        <v>3.31</v>
      </c>
      <c r="P72" s="77">
        <v>5460000</v>
      </c>
      <c r="Q72" s="77">
        <v>0</v>
      </c>
      <c r="R72" s="77">
        <v>180.726</v>
      </c>
      <c r="S72" s="78">
        <v>0</v>
      </c>
      <c r="T72" s="78">
        <f t="shared" si="2"/>
        <v>2.418336093707482E-3</v>
      </c>
      <c r="U72" s="78">
        <f>R72/'סכום נכסי הקרן'!$C$42</f>
        <v>3.7892495809986008E-4</v>
      </c>
    </row>
    <row r="73" spans="2:21">
      <c r="B73" t="s">
        <v>459</v>
      </c>
      <c r="C73" t="s">
        <v>460</v>
      </c>
      <c r="D73" t="s">
        <v>100</v>
      </c>
      <c r="E73" t="s">
        <v>123</v>
      </c>
      <c r="F73" t="s">
        <v>333</v>
      </c>
      <c r="G73" t="s">
        <v>317</v>
      </c>
      <c r="H73" t="s">
        <v>381</v>
      </c>
      <c r="I73" t="s">
        <v>149</v>
      </c>
      <c r="J73"/>
      <c r="K73" s="77">
        <v>2.56</v>
      </c>
      <c r="L73" t="s">
        <v>102</v>
      </c>
      <c r="M73" s="78">
        <v>2.5899999999999999E-2</v>
      </c>
      <c r="N73" s="78">
        <v>3.6600000000000001E-2</v>
      </c>
      <c r="O73" s="77">
        <v>16.489999999999998</v>
      </c>
      <c r="P73" s="77">
        <v>5459551</v>
      </c>
      <c r="Q73" s="77">
        <v>0</v>
      </c>
      <c r="R73" s="77">
        <v>900.27995989999999</v>
      </c>
      <c r="S73" s="78">
        <v>8.0000000000000004E-4</v>
      </c>
      <c r="T73" s="78">
        <f t="shared" si="2"/>
        <v>1.2046852812919529E-2</v>
      </c>
      <c r="U73" s="78">
        <f>R73/'סכום נכסי הקרן'!$C$42</f>
        <v>1.8876008215931918E-3</v>
      </c>
    </row>
    <row r="74" spans="2:21">
      <c r="B74" t="s">
        <v>461</v>
      </c>
      <c r="C74" t="s">
        <v>462</v>
      </c>
      <c r="D74" t="s">
        <v>100</v>
      </c>
      <c r="E74" t="s">
        <v>123</v>
      </c>
      <c r="F74" t="s">
        <v>333</v>
      </c>
      <c r="G74" t="s">
        <v>317</v>
      </c>
      <c r="H74" t="s">
        <v>381</v>
      </c>
      <c r="I74" t="s">
        <v>149</v>
      </c>
      <c r="J74"/>
      <c r="K74" s="77">
        <v>2.8</v>
      </c>
      <c r="L74" t="s">
        <v>102</v>
      </c>
      <c r="M74" s="78">
        <v>2.9700000000000001E-2</v>
      </c>
      <c r="N74" s="78">
        <v>2.9100000000000001E-2</v>
      </c>
      <c r="O74" s="77">
        <v>6.52</v>
      </c>
      <c r="P74" s="77">
        <v>5593655</v>
      </c>
      <c r="Q74" s="77">
        <v>0</v>
      </c>
      <c r="R74" s="77">
        <v>364.70630599999998</v>
      </c>
      <c r="S74" s="78">
        <v>5.0000000000000001E-4</v>
      </c>
      <c r="T74" s="78">
        <f t="shared" si="2"/>
        <v>4.8802188030638962E-3</v>
      </c>
      <c r="U74" s="78">
        <f>R74/'סכום נכסי הקרן'!$C$42</f>
        <v>7.6467316113788125E-4</v>
      </c>
    </row>
    <row r="75" spans="2:21">
      <c r="B75" t="s">
        <v>463</v>
      </c>
      <c r="C75" t="s">
        <v>464</v>
      </c>
      <c r="D75" t="s">
        <v>100</v>
      </c>
      <c r="E75" t="s">
        <v>123</v>
      </c>
      <c r="F75" t="s">
        <v>333</v>
      </c>
      <c r="G75" t="s">
        <v>317</v>
      </c>
      <c r="H75" t="s">
        <v>381</v>
      </c>
      <c r="I75" t="s">
        <v>149</v>
      </c>
      <c r="J75"/>
      <c r="K75" s="77">
        <v>4.37</v>
      </c>
      <c r="L75" t="s">
        <v>102</v>
      </c>
      <c r="M75" s="78">
        <v>8.3999999999999995E-3</v>
      </c>
      <c r="N75" s="78">
        <v>3.4500000000000003E-2</v>
      </c>
      <c r="O75" s="77">
        <v>4.22</v>
      </c>
      <c r="P75" s="77">
        <v>4859428</v>
      </c>
      <c r="Q75" s="77">
        <v>0</v>
      </c>
      <c r="R75" s="77">
        <v>205.06786159999999</v>
      </c>
      <c r="S75" s="78">
        <v>5.0000000000000001E-4</v>
      </c>
      <c r="T75" s="78">
        <f t="shared" si="2"/>
        <v>2.7440601317280885E-3</v>
      </c>
      <c r="U75" s="78">
        <f>R75/'סכום נכסי הקרן'!$C$42</f>
        <v>4.2996210210156753E-4</v>
      </c>
    </row>
    <row r="76" spans="2:21">
      <c r="B76" t="s">
        <v>465</v>
      </c>
      <c r="C76" t="s">
        <v>466</v>
      </c>
      <c r="D76" t="s">
        <v>100</v>
      </c>
      <c r="E76" t="s">
        <v>123</v>
      </c>
      <c r="F76" t="s">
        <v>333</v>
      </c>
      <c r="G76" t="s">
        <v>317</v>
      </c>
      <c r="H76" t="s">
        <v>381</v>
      </c>
      <c r="I76" t="s">
        <v>149</v>
      </c>
      <c r="J76"/>
      <c r="K76" s="77">
        <v>4.74</v>
      </c>
      <c r="L76" t="s">
        <v>102</v>
      </c>
      <c r="M76" s="78">
        <v>3.09E-2</v>
      </c>
      <c r="N76" s="78">
        <v>3.5200000000000002E-2</v>
      </c>
      <c r="O76" s="77">
        <v>10.029999999999999</v>
      </c>
      <c r="P76" s="77">
        <v>5195474</v>
      </c>
      <c r="Q76" s="77">
        <v>0</v>
      </c>
      <c r="R76" s="77">
        <v>521.10604220000005</v>
      </c>
      <c r="S76" s="78">
        <v>5.0000000000000001E-4</v>
      </c>
      <c r="T76" s="78">
        <f t="shared" ref="T76:T139" si="4">R76/$R$11</f>
        <v>6.9730395764932241E-3</v>
      </c>
      <c r="U76" s="78">
        <f>R76/'סכום נכסי הקרן'!$C$42</f>
        <v>1.092593678863135E-3</v>
      </c>
    </row>
    <row r="77" spans="2:21">
      <c r="B77" t="s">
        <v>467</v>
      </c>
      <c r="C77" t="s">
        <v>468</v>
      </c>
      <c r="D77" t="s">
        <v>100</v>
      </c>
      <c r="E77" t="s">
        <v>123</v>
      </c>
      <c r="F77" t="s">
        <v>333</v>
      </c>
      <c r="G77" t="s">
        <v>317</v>
      </c>
      <c r="H77" t="s">
        <v>381</v>
      </c>
      <c r="I77" t="s">
        <v>149</v>
      </c>
      <c r="J77"/>
      <c r="K77" s="77">
        <v>0.25</v>
      </c>
      <c r="L77" t="s">
        <v>102</v>
      </c>
      <c r="M77" s="78">
        <v>1.5900000000000001E-2</v>
      </c>
      <c r="N77" s="78">
        <v>6.3100000000000003E-2</v>
      </c>
      <c r="O77" s="77">
        <v>10.18</v>
      </c>
      <c r="P77" s="77">
        <v>5566402</v>
      </c>
      <c r="Q77" s="77">
        <v>0</v>
      </c>
      <c r="R77" s="77">
        <v>566.65972360000001</v>
      </c>
      <c r="S77" s="78">
        <v>0</v>
      </c>
      <c r="T77" s="78">
        <f t="shared" si="4"/>
        <v>7.5826038446719654E-3</v>
      </c>
      <c r="U77" s="78">
        <f>R77/'סכום נכסי הקרן'!$C$42</f>
        <v>1.188105264444564E-3</v>
      </c>
    </row>
    <row r="78" spans="2:21">
      <c r="B78" t="s">
        <v>469</v>
      </c>
      <c r="C78" t="s">
        <v>470</v>
      </c>
      <c r="D78" t="s">
        <v>100</v>
      </c>
      <c r="E78" t="s">
        <v>123</v>
      </c>
      <c r="F78" t="s">
        <v>333</v>
      </c>
      <c r="G78" t="s">
        <v>317</v>
      </c>
      <c r="H78" t="s">
        <v>381</v>
      </c>
      <c r="I78" t="s">
        <v>149</v>
      </c>
      <c r="J78"/>
      <c r="K78" s="77">
        <v>1.49</v>
      </c>
      <c r="L78" t="s">
        <v>102</v>
      </c>
      <c r="M78" s="78">
        <v>2.0199999999999999E-2</v>
      </c>
      <c r="N78" s="78">
        <v>3.3799999999999997E-2</v>
      </c>
      <c r="O78" s="77">
        <v>7.46</v>
      </c>
      <c r="P78" s="77">
        <v>5510000</v>
      </c>
      <c r="Q78" s="77">
        <v>0</v>
      </c>
      <c r="R78" s="77">
        <v>411.04599999999999</v>
      </c>
      <c r="S78" s="78">
        <v>4.0000000000000002E-4</v>
      </c>
      <c r="T78" s="78">
        <f t="shared" si="4"/>
        <v>5.500300886281363E-3</v>
      </c>
      <c r="U78" s="78">
        <f>R78/'סכום נכסי הקרן'!$C$42</f>
        <v>8.6183276521980829E-4</v>
      </c>
    </row>
    <row r="79" spans="2:21">
      <c r="B79" t="s">
        <v>471</v>
      </c>
      <c r="C79" t="s">
        <v>472</v>
      </c>
      <c r="D79" t="s">
        <v>100</v>
      </c>
      <c r="E79" t="s">
        <v>123</v>
      </c>
      <c r="F79" t="s">
        <v>473</v>
      </c>
      <c r="G79" t="s">
        <v>127</v>
      </c>
      <c r="H79" t="s">
        <v>373</v>
      </c>
      <c r="I79" t="s">
        <v>206</v>
      </c>
      <c r="J79"/>
      <c r="K79" s="77">
        <v>1.45</v>
      </c>
      <c r="L79" t="s">
        <v>102</v>
      </c>
      <c r="M79" s="78">
        <v>1.7999999999999999E-2</v>
      </c>
      <c r="N79" s="78">
        <v>3.2300000000000002E-2</v>
      </c>
      <c r="O79" s="77">
        <v>153603.21</v>
      </c>
      <c r="P79" s="77">
        <v>109.59</v>
      </c>
      <c r="Q79" s="77">
        <v>0</v>
      </c>
      <c r="R79" s="77">
        <v>168.33375783899999</v>
      </c>
      <c r="S79" s="78">
        <v>2.0000000000000001E-4</v>
      </c>
      <c r="T79" s="78">
        <f t="shared" si="4"/>
        <v>2.2525126565710991E-3</v>
      </c>
      <c r="U79" s="78">
        <f>R79/'סכום נכסי הקרן'!$C$42</f>
        <v>3.5294236654346943E-4</v>
      </c>
    </row>
    <row r="80" spans="2:21">
      <c r="B80" t="s">
        <v>474</v>
      </c>
      <c r="C80" t="s">
        <v>475</v>
      </c>
      <c r="D80" t="s">
        <v>100</v>
      </c>
      <c r="E80" t="s">
        <v>123</v>
      </c>
      <c r="F80" t="s">
        <v>473</v>
      </c>
      <c r="G80" t="s">
        <v>127</v>
      </c>
      <c r="H80" t="s">
        <v>373</v>
      </c>
      <c r="I80" t="s">
        <v>206</v>
      </c>
      <c r="J80"/>
      <c r="K80" s="77">
        <v>3.95</v>
      </c>
      <c r="L80" t="s">
        <v>102</v>
      </c>
      <c r="M80" s="78">
        <v>2.1999999999999999E-2</v>
      </c>
      <c r="N80" s="78">
        <v>3.0599999999999999E-2</v>
      </c>
      <c r="O80" s="77">
        <v>119330.45</v>
      </c>
      <c r="P80" s="77">
        <v>99.64</v>
      </c>
      <c r="Q80" s="77">
        <v>0</v>
      </c>
      <c r="R80" s="77">
        <v>118.90086038</v>
      </c>
      <c r="S80" s="78">
        <v>4.0000000000000002E-4</v>
      </c>
      <c r="T80" s="78">
        <f t="shared" si="4"/>
        <v>1.5910397077887406E-3</v>
      </c>
      <c r="U80" s="78">
        <f>R80/'סכום נכסי הקרן'!$C$42</f>
        <v>2.4929729832746152E-4</v>
      </c>
    </row>
    <row r="81" spans="2:21">
      <c r="B81" t="s">
        <v>476</v>
      </c>
      <c r="C81" t="s">
        <v>477</v>
      </c>
      <c r="D81" t="s">
        <v>100</v>
      </c>
      <c r="E81" t="s">
        <v>123</v>
      </c>
      <c r="F81" t="s">
        <v>478</v>
      </c>
      <c r="G81" t="s">
        <v>330</v>
      </c>
      <c r="H81" t="s">
        <v>479</v>
      </c>
      <c r="I81" t="s">
        <v>206</v>
      </c>
      <c r="J81"/>
      <c r="K81" s="77">
        <v>2.25</v>
      </c>
      <c r="L81" t="s">
        <v>102</v>
      </c>
      <c r="M81" s="78">
        <v>1.4E-2</v>
      </c>
      <c r="N81" s="78">
        <v>3.2300000000000002E-2</v>
      </c>
      <c r="O81" s="77">
        <v>178025.27</v>
      </c>
      <c r="P81" s="77">
        <v>107.61</v>
      </c>
      <c r="Q81" s="77">
        <v>1.4131400000000001</v>
      </c>
      <c r="R81" s="77">
        <v>192.98613304700001</v>
      </c>
      <c r="S81" s="78">
        <v>2.0000000000000001E-4</v>
      </c>
      <c r="T81" s="78">
        <f t="shared" si="4"/>
        <v>2.5823917484622825E-3</v>
      </c>
      <c r="U81" s="78">
        <f>R81/'סכום נכסי הקרן'!$C$42</f>
        <v>4.0463055884979745E-4</v>
      </c>
    </row>
    <row r="82" spans="2:21">
      <c r="B82" t="s">
        <v>480</v>
      </c>
      <c r="C82" t="s">
        <v>481</v>
      </c>
      <c r="D82" t="s">
        <v>100</v>
      </c>
      <c r="E82" t="s">
        <v>123</v>
      </c>
      <c r="F82" t="s">
        <v>411</v>
      </c>
      <c r="G82" t="s">
        <v>330</v>
      </c>
      <c r="H82" t="s">
        <v>479</v>
      </c>
      <c r="I82" t="s">
        <v>206</v>
      </c>
      <c r="J82"/>
      <c r="K82" s="77">
        <v>2.1800000000000002</v>
      </c>
      <c r="L82" t="s">
        <v>102</v>
      </c>
      <c r="M82" s="78">
        <v>2.1499999999999998E-2</v>
      </c>
      <c r="N82" s="78">
        <v>3.5099999999999999E-2</v>
      </c>
      <c r="O82" s="77">
        <v>527639.28</v>
      </c>
      <c r="P82" s="77">
        <v>110.54</v>
      </c>
      <c r="Q82" s="77">
        <v>0</v>
      </c>
      <c r="R82" s="77">
        <v>583.25246011199999</v>
      </c>
      <c r="S82" s="78">
        <v>2.9999999999999997E-4</v>
      </c>
      <c r="T82" s="78">
        <f t="shared" si="4"/>
        <v>7.8046350609903012E-3</v>
      </c>
      <c r="U82" s="78">
        <f>R82/'סכום נכסי הקרן'!$C$42</f>
        <v>1.2228949570597474E-3</v>
      </c>
    </row>
    <row r="83" spans="2:21">
      <c r="B83" t="s">
        <v>482</v>
      </c>
      <c r="C83" t="s">
        <v>483</v>
      </c>
      <c r="D83" t="s">
        <v>100</v>
      </c>
      <c r="E83" t="s">
        <v>123</v>
      </c>
      <c r="F83" t="s">
        <v>411</v>
      </c>
      <c r="G83" t="s">
        <v>330</v>
      </c>
      <c r="H83" t="s">
        <v>479</v>
      </c>
      <c r="I83" t="s">
        <v>206</v>
      </c>
      <c r="J83"/>
      <c r="K83" s="77">
        <v>7.2</v>
      </c>
      <c r="L83" t="s">
        <v>102</v>
      </c>
      <c r="M83" s="78">
        <v>1.15E-2</v>
      </c>
      <c r="N83" s="78">
        <v>3.7600000000000001E-2</v>
      </c>
      <c r="O83" s="77">
        <v>338293.01</v>
      </c>
      <c r="P83" s="77">
        <v>92.59</v>
      </c>
      <c r="Q83" s="77">
        <v>0</v>
      </c>
      <c r="R83" s="77">
        <v>313.22549795899999</v>
      </c>
      <c r="S83" s="78">
        <v>6.9999999999999999E-4</v>
      </c>
      <c r="T83" s="78">
        <f t="shared" si="4"/>
        <v>4.1913422926626439E-3</v>
      </c>
      <c r="U83" s="78">
        <f>R83/'סכום נכסי הקרן'!$C$42</f>
        <v>6.5673427558802762E-4</v>
      </c>
    </row>
    <row r="84" spans="2:21">
      <c r="B84" t="s">
        <v>484</v>
      </c>
      <c r="C84" t="s">
        <v>485</v>
      </c>
      <c r="D84" t="s">
        <v>100</v>
      </c>
      <c r="E84" t="s">
        <v>123</v>
      </c>
      <c r="F84" t="s">
        <v>486</v>
      </c>
      <c r="G84" t="s">
        <v>487</v>
      </c>
      <c r="H84" t="s">
        <v>479</v>
      </c>
      <c r="I84" t="s">
        <v>206</v>
      </c>
      <c r="J84"/>
      <c r="K84" s="77">
        <v>5.63</v>
      </c>
      <c r="L84" t="s">
        <v>102</v>
      </c>
      <c r="M84" s="78">
        <v>5.1499999999999997E-2</v>
      </c>
      <c r="N84" s="78">
        <v>3.3000000000000002E-2</v>
      </c>
      <c r="O84" s="77">
        <v>779271.79</v>
      </c>
      <c r="P84" s="77">
        <v>151.19999999999999</v>
      </c>
      <c r="Q84" s="77">
        <v>0</v>
      </c>
      <c r="R84" s="77">
        <v>1178.2589464800001</v>
      </c>
      <c r="S84" s="78">
        <v>2.0000000000000001E-4</v>
      </c>
      <c r="T84" s="78">
        <f t="shared" si="4"/>
        <v>1.5766553445582466E-2</v>
      </c>
      <c r="U84" s="78">
        <f>R84/'סכום נכסי הקרן'!$C$42</f>
        <v>2.470434369851152E-3</v>
      </c>
    </row>
    <row r="85" spans="2:21">
      <c r="B85" t="s">
        <v>488</v>
      </c>
      <c r="C85" t="s">
        <v>489</v>
      </c>
      <c r="D85" t="s">
        <v>100</v>
      </c>
      <c r="E85" t="s">
        <v>123</v>
      </c>
      <c r="F85" t="s">
        <v>490</v>
      </c>
      <c r="G85" t="s">
        <v>132</v>
      </c>
      <c r="H85" t="s">
        <v>491</v>
      </c>
      <c r="I85" t="s">
        <v>149</v>
      </c>
      <c r="J85"/>
      <c r="K85" s="77">
        <v>1.1499999999999999</v>
      </c>
      <c r="L85" t="s">
        <v>102</v>
      </c>
      <c r="M85" s="78">
        <v>2.1999999999999999E-2</v>
      </c>
      <c r="N85" s="78">
        <v>2.8000000000000001E-2</v>
      </c>
      <c r="O85" s="77">
        <v>14663.62</v>
      </c>
      <c r="P85" s="77">
        <v>111.64</v>
      </c>
      <c r="Q85" s="77">
        <v>0</v>
      </c>
      <c r="R85" s="77">
        <v>16.370465368000001</v>
      </c>
      <c r="S85" s="78">
        <v>0</v>
      </c>
      <c r="T85" s="78">
        <f t="shared" si="4"/>
        <v>2.1905695511560452E-4</v>
      </c>
      <c r="U85" s="78">
        <f>R85/'סכום נכסי הקרן'!$C$42</f>
        <v>3.4323660699869472E-5</v>
      </c>
    </row>
    <row r="86" spans="2:21">
      <c r="B86" t="s">
        <v>492</v>
      </c>
      <c r="C86" t="s">
        <v>493</v>
      </c>
      <c r="D86" t="s">
        <v>100</v>
      </c>
      <c r="E86" t="s">
        <v>123</v>
      </c>
      <c r="F86" t="s">
        <v>490</v>
      </c>
      <c r="G86" t="s">
        <v>132</v>
      </c>
      <c r="H86" t="s">
        <v>491</v>
      </c>
      <c r="I86" t="s">
        <v>149</v>
      </c>
      <c r="J86"/>
      <c r="K86" s="77">
        <v>4.46</v>
      </c>
      <c r="L86" t="s">
        <v>102</v>
      </c>
      <c r="M86" s="78">
        <v>1.7000000000000001E-2</v>
      </c>
      <c r="N86" s="78">
        <v>2.5999999999999999E-2</v>
      </c>
      <c r="O86" s="77">
        <v>117424.64</v>
      </c>
      <c r="P86" s="77">
        <v>106.1</v>
      </c>
      <c r="Q86" s="77">
        <v>0</v>
      </c>
      <c r="R86" s="77">
        <v>124.58754304</v>
      </c>
      <c r="S86" s="78">
        <v>1E-4</v>
      </c>
      <c r="T86" s="78">
        <f t="shared" si="4"/>
        <v>1.6671345139048417E-3</v>
      </c>
      <c r="U86" s="78">
        <f>R86/'סכום נכסי הקרן'!$C$42</f>
        <v>2.6122046371964471E-4</v>
      </c>
    </row>
    <row r="87" spans="2:21">
      <c r="B87" t="s">
        <v>494</v>
      </c>
      <c r="C87" t="s">
        <v>495</v>
      </c>
      <c r="D87" t="s">
        <v>100</v>
      </c>
      <c r="E87" t="s">
        <v>123</v>
      </c>
      <c r="F87" t="s">
        <v>490</v>
      </c>
      <c r="G87" t="s">
        <v>132</v>
      </c>
      <c r="H87" t="s">
        <v>491</v>
      </c>
      <c r="I87" t="s">
        <v>149</v>
      </c>
      <c r="J87"/>
      <c r="K87" s="77">
        <v>9.32</v>
      </c>
      <c r="L87" t="s">
        <v>102</v>
      </c>
      <c r="M87" s="78">
        <v>5.7999999999999996E-3</v>
      </c>
      <c r="N87" s="78">
        <v>2.93E-2</v>
      </c>
      <c r="O87" s="77">
        <v>61275.09</v>
      </c>
      <c r="P87" s="77">
        <v>87.7</v>
      </c>
      <c r="Q87" s="77">
        <v>0</v>
      </c>
      <c r="R87" s="77">
        <v>53.738253929999999</v>
      </c>
      <c r="S87" s="78">
        <v>1E-4</v>
      </c>
      <c r="T87" s="78">
        <f t="shared" si="4"/>
        <v>7.1908391206432362E-4</v>
      </c>
      <c r="U87" s="78">
        <f>R87/'סכום נכסי הקרן'!$C$42</f>
        <v>1.1267203179832945E-4</v>
      </c>
    </row>
    <row r="88" spans="2:21">
      <c r="B88" t="s">
        <v>496</v>
      </c>
      <c r="C88" t="s">
        <v>497</v>
      </c>
      <c r="D88" t="s">
        <v>100</v>
      </c>
      <c r="E88" t="s">
        <v>123</v>
      </c>
      <c r="F88" t="s">
        <v>437</v>
      </c>
      <c r="G88" t="s">
        <v>330</v>
      </c>
      <c r="H88" t="s">
        <v>491</v>
      </c>
      <c r="I88" t="s">
        <v>149</v>
      </c>
      <c r="J88"/>
      <c r="K88" s="77">
        <v>1.95</v>
      </c>
      <c r="L88" t="s">
        <v>102</v>
      </c>
      <c r="M88" s="78">
        <v>1.95E-2</v>
      </c>
      <c r="N88" s="78">
        <v>3.15E-2</v>
      </c>
      <c r="O88" s="77">
        <v>162437.70000000001</v>
      </c>
      <c r="P88" s="77">
        <v>110.25</v>
      </c>
      <c r="Q88" s="77">
        <v>0</v>
      </c>
      <c r="R88" s="77">
        <v>179.08756425000001</v>
      </c>
      <c r="S88" s="78">
        <v>2.9999999999999997E-4</v>
      </c>
      <c r="T88" s="78">
        <f t="shared" si="4"/>
        <v>2.396411808815183E-3</v>
      </c>
      <c r="U88" s="78">
        <f>R88/'סכום נכסי הקרן'!$C$42</f>
        <v>3.7548967929150896E-4</v>
      </c>
    </row>
    <row r="89" spans="2:21">
      <c r="B89" t="s">
        <v>498</v>
      </c>
      <c r="C89" t="s">
        <v>499</v>
      </c>
      <c r="D89" t="s">
        <v>100</v>
      </c>
      <c r="E89" t="s">
        <v>123</v>
      </c>
      <c r="F89" t="s">
        <v>437</v>
      </c>
      <c r="G89" t="s">
        <v>330</v>
      </c>
      <c r="H89" t="s">
        <v>491</v>
      </c>
      <c r="I89" t="s">
        <v>149</v>
      </c>
      <c r="J89"/>
      <c r="K89" s="77">
        <v>1.0900000000000001</v>
      </c>
      <c r="L89" t="s">
        <v>102</v>
      </c>
      <c r="M89" s="78">
        <v>2.5000000000000001E-2</v>
      </c>
      <c r="N89" s="78">
        <v>2.87E-2</v>
      </c>
      <c r="O89" s="77">
        <v>0.01</v>
      </c>
      <c r="P89" s="77">
        <v>112.16</v>
      </c>
      <c r="Q89" s="77">
        <v>0</v>
      </c>
      <c r="R89" s="77">
        <v>1.1216000000000001E-5</v>
      </c>
      <c r="S89" s="78">
        <v>0</v>
      </c>
      <c r="T89" s="78">
        <f t="shared" si="4"/>
        <v>1.500838707602842E-10</v>
      </c>
      <c r="U89" s="78">
        <f>R89/'סכום נכסי הקרן'!$C$42</f>
        <v>2.3516385744430964E-11</v>
      </c>
    </row>
    <row r="90" spans="2:21">
      <c r="B90" t="s">
        <v>500</v>
      </c>
      <c r="C90" t="s">
        <v>501</v>
      </c>
      <c r="D90" t="s">
        <v>100</v>
      </c>
      <c r="E90" t="s">
        <v>123</v>
      </c>
      <c r="F90" t="s">
        <v>437</v>
      </c>
      <c r="G90" t="s">
        <v>330</v>
      </c>
      <c r="H90" t="s">
        <v>491</v>
      </c>
      <c r="I90" t="s">
        <v>149</v>
      </c>
      <c r="J90"/>
      <c r="K90" s="77">
        <v>5.15</v>
      </c>
      <c r="L90" t="s">
        <v>102</v>
      </c>
      <c r="M90" s="78">
        <v>1.17E-2</v>
      </c>
      <c r="N90" s="78">
        <v>3.9399999999999998E-2</v>
      </c>
      <c r="O90" s="77">
        <v>43127.24</v>
      </c>
      <c r="P90" s="77">
        <v>96.51</v>
      </c>
      <c r="Q90" s="77">
        <v>0</v>
      </c>
      <c r="R90" s="77">
        <v>41.622099323999997</v>
      </c>
      <c r="S90" s="78">
        <v>1E-4</v>
      </c>
      <c r="T90" s="78">
        <f t="shared" si="4"/>
        <v>5.5695486588043215E-4</v>
      </c>
      <c r="U90" s="78">
        <f>R90/'סכום נכסי הקרן'!$C$42</f>
        <v>8.7268308059575887E-5</v>
      </c>
    </row>
    <row r="91" spans="2:21">
      <c r="B91" t="s">
        <v>502</v>
      </c>
      <c r="C91" t="s">
        <v>503</v>
      </c>
      <c r="D91" t="s">
        <v>100</v>
      </c>
      <c r="E91" t="s">
        <v>123</v>
      </c>
      <c r="F91" t="s">
        <v>437</v>
      </c>
      <c r="G91" t="s">
        <v>330</v>
      </c>
      <c r="H91" t="s">
        <v>491</v>
      </c>
      <c r="I91" t="s">
        <v>149</v>
      </c>
      <c r="J91"/>
      <c r="K91" s="77">
        <v>5.16</v>
      </c>
      <c r="L91" t="s">
        <v>102</v>
      </c>
      <c r="M91" s="78">
        <v>1.3299999999999999E-2</v>
      </c>
      <c r="N91" s="78">
        <v>3.9600000000000003E-2</v>
      </c>
      <c r="O91" s="77">
        <v>673056.4</v>
      </c>
      <c r="P91" s="77">
        <v>97.5</v>
      </c>
      <c r="Q91" s="77">
        <v>4.9768999999999997</v>
      </c>
      <c r="R91" s="77">
        <v>661.20689000000004</v>
      </c>
      <c r="S91" s="78">
        <v>5.9999999999999995E-4</v>
      </c>
      <c r="T91" s="78">
        <f t="shared" si="4"/>
        <v>8.8477611826470615E-3</v>
      </c>
      <c r="U91" s="78">
        <f>R91/'סכום נכסי הקרן'!$C$42</f>
        <v>1.3863406100316988E-3</v>
      </c>
    </row>
    <row r="92" spans="2:21">
      <c r="B92" t="s">
        <v>504</v>
      </c>
      <c r="C92" t="s">
        <v>505</v>
      </c>
      <c r="D92" t="s">
        <v>100</v>
      </c>
      <c r="E92" t="s">
        <v>123</v>
      </c>
      <c r="F92" t="s">
        <v>437</v>
      </c>
      <c r="G92" t="s">
        <v>330</v>
      </c>
      <c r="H92" t="s">
        <v>479</v>
      </c>
      <c r="I92" t="s">
        <v>206</v>
      </c>
      <c r="J92"/>
      <c r="K92" s="77">
        <v>5.76</v>
      </c>
      <c r="L92" t="s">
        <v>102</v>
      </c>
      <c r="M92" s="78">
        <v>1.8700000000000001E-2</v>
      </c>
      <c r="N92" s="78">
        <v>4.07E-2</v>
      </c>
      <c r="O92" s="77">
        <v>358611.59</v>
      </c>
      <c r="P92" s="77">
        <v>95.22</v>
      </c>
      <c r="Q92" s="77">
        <v>0</v>
      </c>
      <c r="R92" s="77">
        <v>341.46995599799999</v>
      </c>
      <c r="S92" s="78">
        <v>5.9999999999999995E-4</v>
      </c>
      <c r="T92" s="78">
        <f t="shared" si="4"/>
        <v>4.5692878695188796E-3</v>
      </c>
      <c r="U92" s="78">
        <f>R92/'סכום נכסי הקרן'!$C$42</f>
        <v>7.1595392344711442E-4</v>
      </c>
    </row>
    <row r="93" spans="2:21">
      <c r="B93" t="s">
        <v>506</v>
      </c>
      <c r="C93" t="s">
        <v>507</v>
      </c>
      <c r="D93" t="s">
        <v>100</v>
      </c>
      <c r="E93" t="s">
        <v>123</v>
      </c>
      <c r="F93" t="s">
        <v>437</v>
      </c>
      <c r="G93" t="s">
        <v>330</v>
      </c>
      <c r="H93" t="s">
        <v>491</v>
      </c>
      <c r="I93" t="s">
        <v>149</v>
      </c>
      <c r="J93"/>
      <c r="K93" s="77">
        <v>3.51</v>
      </c>
      <c r="L93" t="s">
        <v>102</v>
      </c>
      <c r="M93" s="78">
        <v>3.3500000000000002E-2</v>
      </c>
      <c r="N93" s="78">
        <v>3.3099999999999997E-2</v>
      </c>
      <c r="O93" s="77">
        <v>148448.89000000001</v>
      </c>
      <c r="P93" s="77">
        <v>111.29</v>
      </c>
      <c r="Q93" s="77">
        <v>0</v>
      </c>
      <c r="R93" s="77">
        <v>165.20876968100001</v>
      </c>
      <c r="S93" s="78">
        <v>4.0000000000000002E-4</v>
      </c>
      <c r="T93" s="78">
        <f t="shared" si="4"/>
        <v>2.2106964726523503E-3</v>
      </c>
      <c r="U93" s="78">
        <f>R93/'סכום נכסי הקרן'!$C$42</f>
        <v>3.4639026000189433E-4</v>
      </c>
    </row>
    <row r="94" spans="2:21">
      <c r="B94" t="s">
        <v>508</v>
      </c>
      <c r="C94" t="s">
        <v>509</v>
      </c>
      <c r="D94" t="s">
        <v>100</v>
      </c>
      <c r="E94" t="s">
        <v>123</v>
      </c>
      <c r="F94" t="s">
        <v>510</v>
      </c>
      <c r="G94" t="s">
        <v>317</v>
      </c>
      <c r="H94" t="s">
        <v>491</v>
      </c>
      <c r="I94" t="s">
        <v>149</v>
      </c>
      <c r="J94"/>
      <c r="K94" s="77">
        <v>4.4000000000000004</v>
      </c>
      <c r="L94" t="s">
        <v>102</v>
      </c>
      <c r="M94" s="78">
        <v>1.09E-2</v>
      </c>
      <c r="N94" s="78">
        <v>3.6999999999999998E-2</v>
      </c>
      <c r="O94" s="77">
        <v>13.2</v>
      </c>
      <c r="P94" s="77">
        <v>4827766</v>
      </c>
      <c r="Q94" s="77">
        <v>0</v>
      </c>
      <c r="R94" s="77">
        <v>637.26511200000004</v>
      </c>
      <c r="S94" s="78">
        <v>6.9999999999999999E-4</v>
      </c>
      <c r="T94" s="78">
        <f t="shared" si="4"/>
        <v>8.5273907551217925E-3</v>
      </c>
      <c r="U94" s="78">
        <f>R94/'סכום נכסי הקרן'!$C$42</f>
        <v>1.3361423141280315E-3</v>
      </c>
    </row>
    <row r="95" spans="2:21">
      <c r="B95" t="s">
        <v>511</v>
      </c>
      <c r="C95" t="s">
        <v>512</v>
      </c>
      <c r="D95" t="s">
        <v>100</v>
      </c>
      <c r="E95" t="s">
        <v>123</v>
      </c>
      <c r="F95" t="s">
        <v>510</v>
      </c>
      <c r="G95" t="s">
        <v>317</v>
      </c>
      <c r="H95" t="s">
        <v>491</v>
      </c>
      <c r="I95" t="s">
        <v>149</v>
      </c>
      <c r="J95"/>
      <c r="K95" s="77">
        <v>5.04</v>
      </c>
      <c r="L95" t="s">
        <v>102</v>
      </c>
      <c r="M95" s="78">
        <v>2.9899999999999999E-2</v>
      </c>
      <c r="N95" s="78">
        <v>3.4000000000000002E-2</v>
      </c>
      <c r="O95" s="77">
        <v>10.84</v>
      </c>
      <c r="P95" s="77">
        <v>5169986</v>
      </c>
      <c r="Q95" s="77">
        <v>0</v>
      </c>
      <c r="R95" s="77">
        <v>560.42648240000005</v>
      </c>
      <c r="S95" s="78">
        <v>6.9999999999999999E-4</v>
      </c>
      <c r="T95" s="78">
        <f t="shared" si="4"/>
        <v>7.4991954132633994E-3</v>
      </c>
      <c r="U95" s="78">
        <f>R95/'סכום נכסי הקרן'!$C$42</f>
        <v>1.1750361395785442E-3</v>
      </c>
    </row>
    <row r="96" spans="2:21">
      <c r="B96" t="s">
        <v>513</v>
      </c>
      <c r="C96" t="s">
        <v>514</v>
      </c>
      <c r="D96" t="s">
        <v>100</v>
      </c>
      <c r="E96" t="s">
        <v>123</v>
      </c>
      <c r="F96" t="s">
        <v>510</v>
      </c>
      <c r="G96" t="s">
        <v>317</v>
      </c>
      <c r="H96" t="s">
        <v>491</v>
      </c>
      <c r="I96" t="s">
        <v>149</v>
      </c>
      <c r="J96"/>
      <c r="K96" s="77">
        <v>2.67</v>
      </c>
      <c r="L96" t="s">
        <v>102</v>
      </c>
      <c r="M96" s="78">
        <v>2.3199999999999998E-2</v>
      </c>
      <c r="N96" s="78">
        <v>3.5900000000000001E-2</v>
      </c>
      <c r="O96" s="77">
        <v>1.56</v>
      </c>
      <c r="P96" s="77">
        <v>5423550</v>
      </c>
      <c r="Q96" s="77">
        <v>0</v>
      </c>
      <c r="R96" s="77">
        <v>84.607380000000006</v>
      </c>
      <c r="S96" s="78">
        <v>2.9999999999999997E-4</v>
      </c>
      <c r="T96" s="78">
        <f t="shared" si="4"/>
        <v>1.1321507743657501E-3</v>
      </c>
      <c r="U96" s="78">
        <f>R96/'סכום נכסי הקרן'!$C$42</f>
        <v>1.7739477397518309E-4</v>
      </c>
    </row>
    <row r="97" spans="2:21">
      <c r="B97" t="s">
        <v>515</v>
      </c>
      <c r="C97" t="s">
        <v>516</v>
      </c>
      <c r="D97" t="s">
        <v>100</v>
      </c>
      <c r="E97" t="s">
        <v>123</v>
      </c>
      <c r="F97" t="s">
        <v>517</v>
      </c>
      <c r="G97" t="s">
        <v>317</v>
      </c>
      <c r="H97" t="s">
        <v>491</v>
      </c>
      <c r="I97" t="s">
        <v>149</v>
      </c>
      <c r="J97"/>
      <c r="K97" s="77">
        <v>2.69</v>
      </c>
      <c r="L97" t="s">
        <v>102</v>
      </c>
      <c r="M97" s="78">
        <v>2.4199999999999999E-2</v>
      </c>
      <c r="N97" s="78">
        <v>3.7999999999999999E-2</v>
      </c>
      <c r="O97" s="77">
        <v>15.35</v>
      </c>
      <c r="P97" s="77">
        <v>5405050</v>
      </c>
      <c r="Q97" s="77">
        <v>0</v>
      </c>
      <c r="R97" s="77">
        <v>829.67517499999997</v>
      </c>
      <c r="S97" s="78">
        <v>5.0000000000000001E-4</v>
      </c>
      <c r="T97" s="78">
        <f t="shared" si="4"/>
        <v>1.110207397804174E-2</v>
      </c>
      <c r="U97" s="78">
        <f>R97/'סכום נכסי הקרן'!$C$42</f>
        <v>1.7395650372573346E-3</v>
      </c>
    </row>
    <row r="98" spans="2:21">
      <c r="B98" t="s">
        <v>518</v>
      </c>
      <c r="C98" t="s">
        <v>519</v>
      </c>
      <c r="D98" t="s">
        <v>100</v>
      </c>
      <c r="E98" t="s">
        <v>123</v>
      </c>
      <c r="F98" t="s">
        <v>517</v>
      </c>
      <c r="G98" t="s">
        <v>317</v>
      </c>
      <c r="H98" t="s">
        <v>491</v>
      </c>
      <c r="I98" t="s">
        <v>149</v>
      </c>
      <c r="J98"/>
      <c r="K98" s="77">
        <v>2.04</v>
      </c>
      <c r="L98" t="s">
        <v>102</v>
      </c>
      <c r="M98" s="78">
        <v>1.46E-2</v>
      </c>
      <c r="N98" s="78">
        <v>3.4599999999999999E-2</v>
      </c>
      <c r="O98" s="77">
        <v>14.03</v>
      </c>
      <c r="P98" s="77">
        <v>5387000</v>
      </c>
      <c r="Q98" s="77">
        <v>0</v>
      </c>
      <c r="R98" s="77">
        <v>755.79610000000002</v>
      </c>
      <c r="S98" s="78">
        <v>5.0000000000000001E-4</v>
      </c>
      <c r="T98" s="78">
        <f t="shared" si="4"/>
        <v>1.0113481115685346E-2</v>
      </c>
      <c r="U98" s="78">
        <f>R98/'סכום נכסי הקרן'!$C$42</f>
        <v>1.5846641076797895E-3</v>
      </c>
    </row>
    <row r="99" spans="2:21">
      <c r="B99" t="s">
        <v>520</v>
      </c>
      <c r="C99" t="s">
        <v>521</v>
      </c>
      <c r="D99" t="s">
        <v>100</v>
      </c>
      <c r="E99" t="s">
        <v>123</v>
      </c>
      <c r="F99" t="s">
        <v>517</v>
      </c>
      <c r="G99" t="s">
        <v>317</v>
      </c>
      <c r="H99" t="s">
        <v>491</v>
      </c>
      <c r="I99" t="s">
        <v>149</v>
      </c>
      <c r="J99"/>
      <c r="K99" s="77">
        <v>4.07</v>
      </c>
      <c r="L99" t="s">
        <v>102</v>
      </c>
      <c r="M99" s="78">
        <v>2E-3</v>
      </c>
      <c r="N99" s="78">
        <v>3.6999999999999998E-2</v>
      </c>
      <c r="O99" s="77">
        <v>9.16</v>
      </c>
      <c r="P99" s="77">
        <v>4728999</v>
      </c>
      <c r="Q99" s="77">
        <v>0</v>
      </c>
      <c r="R99" s="77">
        <v>433.17630839999998</v>
      </c>
      <c r="S99" s="78">
        <v>8.0000000000000004E-4</v>
      </c>
      <c r="T99" s="78">
        <f t="shared" si="4"/>
        <v>5.7964316232455961E-3</v>
      </c>
      <c r="U99" s="78">
        <f>R99/'סכום נכסי הקרן'!$C$42</f>
        <v>9.082329853497673E-4</v>
      </c>
    </row>
    <row r="100" spans="2:21">
      <c r="B100" t="s">
        <v>522</v>
      </c>
      <c r="C100" t="s">
        <v>523</v>
      </c>
      <c r="D100" t="s">
        <v>100</v>
      </c>
      <c r="E100" t="s">
        <v>123</v>
      </c>
      <c r="F100" t="s">
        <v>517</v>
      </c>
      <c r="G100" t="s">
        <v>317</v>
      </c>
      <c r="H100" t="s">
        <v>491</v>
      </c>
      <c r="I100" t="s">
        <v>149</v>
      </c>
      <c r="J100"/>
      <c r="K100" s="77">
        <v>4.7300000000000004</v>
      </c>
      <c r="L100" t="s">
        <v>102</v>
      </c>
      <c r="M100" s="78">
        <v>3.1699999999999999E-2</v>
      </c>
      <c r="N100" s="78">
        <v>3.5099999999999999E-2</v>
      </c>
      <c r="O100" s="77">
        <v>12.43</v>
      </c>
      <c r="P100" s="77">
        <v>5221114</v>
      </c>
      <c r="Q100" s="77">
        <v>0</v>
      </c>
      <c r="R100" s="77">
        <v>648.98447020000003</v>
      </c>
      <c r="S100" s="78">
        <v>6.9999999999999999E-4</v>
      </c>
      <c r="T100" s="78">
        <f t="shared" si="4"/>
        <v>8.6842101775078742E-3</v>
      </c>
      <c r="U100" s="78">
        <f>R100/'סכום נכסי הקרן'!$C$42</f>
        <v>1.3607140819693619E-3</v>
      </c>
    </row>
    <row r="101" spans="2:21">
      <c r="B101" t="s">
        <v>524</v>
      </c>
      <c r="C101" t="s">
        <v>525</v>
      </c>
      <c r="D101" t="s">
        <v>100</v>
      </c>
      <c r="E101" t="s">
        <v>123</v>
      </c>
      <c r="F101" t="s">
        <v>526</v>
      </c>
      <c r="G101" t="s">
        <v>445</v>
      </c>
      <c r="H101" t="s">
        <v>479</v>
      </c>
      <c r="I101" t="s">
        <v>206</v>
      </c>
      <c r="J101"/>
      <c r="K101" s="77">
        <v>0.67</v>
      </c>
      <c r="L101" t="s">
        <v>102</v>
      </c>
      <c r="M101" s="78">
        <v>3.85E-2</v>
      </c>
      <c r="N101" s="78">
        <v>2.4899999999999999E-2</v>
      </c>
      <c r="O101" s="77">
        <v>98168.73</v>
      </c>
      <c r="P101" s="77">
        <v>117.44</v>
      </c>
      <c r="Q101" s="77">
        <v>0</v>
      </c>
      <c r="R101" s="77">
        <v>115.289356512</v>
      </c>
      <c r="S101" s="78">
        <v>4.0000000000000002E-4</v>
      </c>
      <c r="T101" s="78">
        <f t="shared" si="4"/>
        <v>1.5427133454692704E-3</v>
      </c>
      <c r="U101" s="78">
        <f>R101/'סכום נכסי הקרן'!$C$42</f>
        <v>2.4172512303525463E-4</v>
      </c>
    </row>
    <row r="102" spans="2:21">
      <c r="B102" t="s">
        <v>527</v>
      </c>
      <c r="C102" t="s">
        <v>528</v>
      </c>
      <c r="D102" t="s">
        <v>100</v>
      </c>
      <c r="E102" t="s">
        <v>123</v>
      </c>
      <c r="F102" t="s">
        <v>448</v>
      </c>
      <c r="G102" t="s">
        <v>330</v>
      </c>
      <c r="H102" t="s">
        <v>491</v>
      </c>
      <c r="I102" t="s">
        <v>149</v>
      </c>
      <c r="J102"/>
      <c r="K102" s="77">
        <v>4.1399999999999997</v>
      </c>
      <c r="L102" t="s">
        <v>102</v>
      </c>
      <c r="M102" s="78">
        <v>2.4E-2</v>
      </c>
      <c r="N102" s="78">
        <v>3.1199999999999999E-2</v>
      </c>
      <c r="O102" s="77">
        <v>305372.26</v>
      </c>
      <c r="P102" s="77">
        <v>109.47</v>
      </c>
      <c r="Q102" s="77">
        <v>0</v>
      </c>
      <c r="R102" s="77">
        <v>334.29101302200002</v>
      </c>
      <c r="S102" s="78">
        <v>2.9999999999999997E-4</v>
      </c>
      <c r="T102" s="78">
        <f t="shared" si="4"/>
        <v>4.4732247855490664E-3</v>
      </c>
      <c r="U102" s="78">
        <f>R102/'סכום נכסי הקרן'!$C$42</f>
        <v>7.0090196265352599E-4</v>
      </c>
    </row>
    <row r="103" spans="2:21">
      <c r="B103" t="s">
        <v>529</v>
      </c>
      <c r="C103" t="s">
        <v>530</v>
      </c>
      <c r="D103" t="s">
        <v>100</v>
      </c>
      <c r="E103" t="s">
        <v>123</v>
      </c>
      <c r="F103" t="s">
        <v>448</v>
      </c>
      <c r="G103" t="s">
        <v>330</v>
      </c>
      <c r="H103" t="s">
        <v>491</v>
      </c>
      <c r="I103" t="s">
        <v>149</v>
      </c>
      <c r="J103"/>
      <c r="K103" s="77">
        <v>0.26</v>
      </c>
      <c r="L103" t="s">
        <v>102</v>
      </c>
      <c r="M103" s="78">
        <v>3.4799999999999998E-2</v>
      </c>
      <c r="N103" s="78">
        <v>4.1500000000000002E-2</v>
      </c>
      <c r="O103" s="77">
        <v>1789.96</v>
      </c>
      <c r="P103" s="77">
        <v>111.52</v>
      </c>
      <c r="Q103" s="77">
        <v>0</v>
      </c>
      <c r="R103" s="77">
        <v>1.9961633919999999</v>
      </c>
      <c r="S103" s="78">
        <v>0</v>
      </c>
      <c r="T103" s="78">
        <f t="shared" si="4"/>
        <v>2.6711120590347582E-5</v>
      </c>
      <c r="U103" s="78">
        <f>R103/'סכום נכסי הקרן'!$C$42</f>
        <v>4.1853199300270827E-6</v>
      </c>
    </row>
    <row r="104" spans="2:21">
      <c r="B104" t="s">
        <v>531</v>
      </c>
      <c r="C104" t="s">
        <v>532</v>
      </c>
      <c r="D104" t="s">
        <v>100</v>
      </c>
      <c r="E104" t="s">
        <v>123</v>
      </c>
      <c r="F104" t="s">
        <v>448</v>
      </c>
      <c r="G104" t="s">
        <v>330</v>
      </c>
      <c r="H104" t="s">
        <v>491</v>
      </c>
      <c r="I104" t="s">
        <v>149</v>
      </c>
      <c r="J104"/>
      <c r="K104" s="77">
        <v>6.3</v>
      </c>
      <c r="L104" t="s">
        <v>102</v>
      </c>
      <c r="M104" s="78">
        <v>1.4999999999999999E-2</v>
      </c>
      <c r="N104" s="78">
        <v>3.3399999999999999E-2</v>
      </c>
      <c r="O104" s="77">
        <v>183986.14</v>
      </c>
      <c r="P104" s="77">
        <v>95.95</v>
      </c>
      <c r="Q104" s="77">
        <v>1.4824900000000001</v>
      </c>
      <c r="R104" s="77">
        <v>178.01719133</v>
      </c>
      <c r="S104" s="78">
        <v>6.9999999999999999E-4</v>
      </c>
      <c r="T104" s="78">
        <f t="shared" si="4"/>
        <v>2.3820889030563928E-3</v>
      </c>
      <c r="U104" s="78">
        <f>R104/'סכום נכסי הקרן'!$C$42</f>
        <v>3.7324544761558947E-4</v>
      </c>
    </row>
    <row r="105" spans="2:21">
      <c r="B105" t="s">
        <v>533</v>
      </c>
      <c r="C105" t="s">
        <v>534</v>
      </c>
      <c r="D105" t="s">
        <v>100</v>
      </c>
      <c r="E105" t="s">
        <v>123</v>
      </c>
      <c r="F105" t="s">
        <v>535</v>
      </c>
      <c r="G105" t="s">
        <v>445</v>
      </c>
      <c r="H105" t="s">
        <v>491</v>
      </c>
      <c r="I105" t="s">
        <v>149</v>
      </c>
      <c r="J105"/>
      <c r="K105" s="77">
        <v>1.81</v>
      </c>
      <c r="L105" t="s">
        <v>102</v>
      </c>
      <c r="M105" s="78">
        <v>2.4799999999999999E-2</v>
      </c>
      <c r="N105" s="78">
        <v>2.8899999999999999E-2</v>
      </c>
      <c r="O105" s="77">
        <v>125830.62</v>
      </c>
      <c r="P105" s="77">
        <v>111.24</v>
      </c>
      <c r="Q105" s="77">
        <v>0</v>
      </c>
      <c r="R105" s="77">
        <v>139.97398168800001</v>
      </c>
      <c r="S105" s="78">
        <v>2.9999999999999997E-4</v>
      </c>
      <c r="T105" s="78">
        <f t="shared" si="4"/>
        <v>1.8730239815856079E-3</v>
      </c>
      <c r="U105" s="78">
        <f>R105/'סכום נכסי הקרן'!$C$42</f>
        <v>2.9348093327023219E-4</v>
      </c>
    </row>
    <row r="106" spans="2:21">
      <c r="B106" t="s">
        <v>536</v>
      </c>
      <c r="C106" t="s">
        <v>537</v>
      </c>
      <c r="D106" t="s">
        <v>100</v>
      </c>
      <c r="E106" t="s">
        <v>123</v>
      </c>
      <c r="F106" t="s">
        <v>321</v>
      </c>
      <c r="G106" t="s">
        <v>317</v>
      </c>
      <c r="H106" t="s">
        <v>491</v>
      </c>
      <c r="I106" t="s">
        <v>149</v>
      </c>
      <c r="J106"/>
      <c r="K106" s="77">
        <v>7.0000000000000007E-2</v>
      </c>
      <c r="L106" t="s">
        <v>102</v>
      </c>
      <c r="M106" s="78">
        <v>1.8200000000000001E-2</v>
      </c>
      <c r="N106" s="78">
        <v>8.7999999999999995E-2</v>
      </c>
      <c r="O106" s="77">
        <v>6.28</v>
      </c>
      <c r="P106" s="77">
        <v>5620000</v>
      </c>
      <c r="Q106" s="77">
        <v>0</v>
      </c>
      <c r="R106" s="77">
        <v>352.93599999999998</v>
      </c>
      <c r="S106" s="78">
        <v>4.0000000000000002E-4</v>
      </c>
      <c r="T106" s="78">
        <f t="shared" si="4"/>
        <v>4.722717636470369E-3</v>
      </c>
      <c r="U106" s="78">
        <f>R106/'סכום נכסי הקרן'!$C$42</f>
        <v>7.3999457195938719E-4</v>
      </c>
    </row>
    <row r="107" spans="2:21">
      <c r="B107" t="s">
        <v>538</v>
      </c>
      <c r="C107" t="s">
        <v>539</v>
      </c>
      <c r="D107" t="s">
        <v>100</v>
      </c>
      <c r="E107" t="s">
        <v>123</v>
      </c>
      <c r="F107" t="s">
        <v>321</v>
      </c>
      <c r="G107" t="s">
        <v>317</v>
      </c>
      <c r="H107" t="s">
        <v>491</v>
      </c>
      <c r="I107" t="s">
        <v>149</v>
      </c>
      <c r="J107"/>
      <c r="K107" s="77">
        <v>1.22</v>
      </c>
      <c r="L107" t="s">
        <v>102</v>
      </c>
      <c r="M107" s="78">
        <v>1.9E-2</v>
      </c>
      <c r="N107" s="78">
        <v>3.5700000000000003E-2</v>
      </c>
      <c r="O107" s="77">
        <v>10.09</v>
      </c>
      <c r="P107" s="77">
        <v>5452500</v>
      </c>
      <c r="Q107" s="77">
        <v>0</v>
      </c>
      <c r="R107" s="77">
        <v>550.15724999999998</v>
      </c>
      <c r="S107" s="78">
        <v>5.0000000000000001E-4</v>
      </c>
      <c r="T107" s="78">
        <f t="shared" si="4"/>
        <v>7.3617804570999777E-3</v>
      </c>
      <c r="U107" s="78">
        <f>R107/'סכום נכסי הקרן'!$C$42</f>
        <v>1.1535048244557188E-3</v>
      </c>
    </row>
    <row r="108" spans="2:21">
      <c r="B108" t="s">
        <v>540</v>
      </c>
      <c r="C108" t="s">
        <v>541</v>
      </c>
      <c r="D108" t="s">
        <v>100</v>
      </c>
      <c r="E108" t="s">
        <v>123</v>
      </c>
      <c r="F108" t="s">
        <v>321</v>
      </c>
      <c r="G108" t="s">
        <v>317</v>
      </c>
      <c r="H108" t="s">
        <v>491</v>
      </c>
      <c r="I108" t="s">
        <v>149</v>
      </c>
      <c r="J108"/>
      <c r="K108" s="77">
        <v>4.3899999999999997</v>
      </c>
      <c r="L108" t="s">
        <v>102</v>
      </c>
      <c r="M108" s="78">
        <v>3.3099999999999997E-2</v>
      </c>
      <c r="N108" s="78">
        <v>3.5299999999999998E-2</v>
      </c>
      <c r="O108" s="77">
        <v>9.4600000000000009</v>
      </c>
      <c r="P108" s="77">
        <v>5170870</v>
      </c>
      <c r="Q108" s="77">
        <v>0</v>
      </c>
      <c r="R108" s="77">
        <v>489.16430200000002</v>
      </c>
      <c r="S108" s="78">
        <v>6.9999999999999999E-4</v>
      </c>
      <c r="T108" s="78">
        <f t="shared" si="4"/>
        <v>6.5456198182875028E-3</v>
      </c>
      <c r="U108" s="78">
        <f>R108/'סכום נכסי הקרן'!$C$42</f>
        <v>1.0256220059056101E-3</v>
      </c>
    </row>
    <row r="109" spans="2:21">
      <c r="B109" t="s">
        <v>542</v>
      </c>
      <c r="C109" t="s">
        <v>543</v>
      </c>
      <c r="D109" t="s">
        <v>100</v>
      </c>
      <c r="E109" t="s">
        <v>123</v>
      </c>
      <c r="F109" t="s">
        <v>321</v>
      </c>
      <c r="G109" t="s">
        <v>317</v>
      </c>
      <c r="H109" t="s">
        <v>491</v>
      </c>
      <c r="I109" t="s">
        <v>149</v>
      </c>
      <c r="J109"/>
      <c r="K109" s="77">
        <v>2.68</v>
      </c>
      <c r="L109" t="s">
        <v>102</v>
      </c>
      <c r="M109" s="78">
        <v>1.89E-2</v>
      </c>
      <c r="N109" s="78">
        <v>3.3399999999999999E-2</v>
      </c>
      <c r="O109" s="77">
        <v>6.24</v>
      </c>
      <c r="P109" s="77">
        <v>5395000</v>
      </c>
      <c r="Q109" s="77">
        <v>0</v>
      </c>
      <c r="R109" s="77">
        <v>336.64800000000002</v>
      </c>
      <c r="S109" s="78">
        <v>8.0000000000000004E-4</v>
      </c>
      <c r="T109" s="78">
        <f t="shared" si="4"/>
        <v>4.5047641693748358E-3</v>
      </c>
      <c r="U109" s="78">
        <f>R109/'סכום נכסי הקרן'!$C$42</f>
        <v>7.0584381491540615E-4</v>
      </c>
    </row>
    <row r="110" spans="2:21">
      <c r="B110" t="s">
        <v>544</v>
      </c>
      <c r="C110" t="s">
        <v>545</v>
      </c>
      <c r="D110" t="s">
        <v>100</v>
      </c>
      <c r="E110" t="s">
        <v>123</v>
      </c>
      <c r="F110" t="s">
        <v>546</v>
      </c>
      <c r="G110" t="s">
        <v>330</v>
      </c>
      <c r="H110" t="s">
        <v>491</v>
      </c>
      <c r="I110" t="s">
        <v>149</v>
      </c>
      <c r="J110"/>
      <c r="K110" s="77">
        <v>0.78</v>
      </c>
      <c r="L110" t="s">
        <v>102</v>
      </c>
      <c r="M110" s="78">
        <v>2.75E-2</v>
      </c>
      <c r="N110" s="78">
        <v>3.1699999999999999E-2</v>
      </c>
      <c r="O110" s="77">
        <v>28044.79</v>
      </c>
      <c r="P110" s="77">
        <v>112.87</v>
      </c>
      <c r="Q110" s="77">
        <v>0</v>
      </c>
      <c r="R110" s="77">
        <v>31.654154472999998</v>
      </c>
      <c r="S110" s="78">
        <v>1E-4</v>
      </c>
      <c r="T110" s="78">
        <f t="shared" si="4"/>
        <v>4.235715075741622E-4</v>
      </c>
      <c r="U110" s="78">
        <f>R110/'סכום נכסי הקרן'!$C$42</f>
        <v>6.6368697129179103E-5</v>
      </c>
    </row>
    <row r="111" spans="2:21">
      <c r="B111" t="s">
        <v>547</v>
      </c>
      <c r="C111" t="s">
        <v>548</v>
      </c>
      <c r="D111" t="s">
        <v>100</v>
      </c>
      <c r="E111" t="s">
        <v>123</v>
      </c>
      <c r="F111" t="s">
        <v>546</v>
      </c>
      <c r="G111" t="s">
        <v>330</v>
      </c>
      <c r="H111" t="s">
        <v>491</v>
      </c>
      <c r="I111" t="s">
        <v>149</v>
      </c>
      <c r="J111"/>
      <c r="K111" s="77">
        <v>3.85</v>
      </c>
      <c r="L111" t="s">
        <v>102</v>
      </c>
      <c r="M111" s="78">
        <v>1.9599999999999999E-2</v>
      </c>
      <c r="N111" s="78">
        <v>3.09E-2</v>
      </c>
      <c r="O111" s="77">
        <v>209264.88</v>
      </c>
      <c r="P111" s="77">
        <v>108.21</v>
      </c>
      <c r="Q111" s="77">
        <v>0</v>
      </c>
      <c r="R111" s="77">
        <v>226.445526648</v>
      </c>
      <c r="S111" s="78">
        <v>2.0000000000000001E-4</v>
      </c>
      <c r="T111" s="78">
        <f t="shared" si="4"/>
        <v>3.0301195752213731E-3</v>
      </c>
      <c r="U111" s="78">
        <f>R111/'סכום נכסי הקרן'!$C$42</f>
        <v>4.7478426843395054E-4</v>
      </c>
    </row>
    <row r="112" spans="2:21">
      <c r="B112" t="s">
        <v>549</v>
      </c>
      <c r="C112" t="s">
        <v>550</v>
      </c>
      <c r="D112" t="s">
        <v>100</v>
      </c>
      <c r="E112" t="s">
        <v>123</v>
      </c>
      <c r="F112" t="s">
        <v>546</v>
      </c>
      <c r="G112" t="s">
        <v>330</v>
      </c>
      <c r="H112" t="s">
        <v>491</v>
      </c>
      <c r="I112" t="s">
        <v>149</v>
      </c>
      <c r="J112"/>
      <c r="K112" s="77">
        <v>6.08</v>
      </c>
      <c r="L112" t="s">
        <v>102</v>
      </c>
      <c r="M112" s="78">
        <v>1.5800000000000002E-2</v>
      </c>
      <c r="N112" s="78">
        <v>3.3000000000000002E-2</v>
      </c>
      <c r="O112" s="77">
        <v>480369.3</v>
      </c>
      <c r="P112" s="77">
        <v>100.66</v>
      </c>
      <c r="Q112" s="77">
        <v>0</v>
      </c>
      <c r="R112" s="77">
        <v>483.53973738000002</v>
      </c>
      <c r="S112" s="78">
        <v>4.0000000000000002E-4</v>
      </c>
      <c r="T112" s="78">
        <f t="shared" si="4"/>
        <v>6.4703562279245438E-3</v>
      </c>
      <c r="U112" s="78">
        <f>R112/'סכום נכסי הקרן'!$C$42</f>
        <v>1.0138290822921652E-3</v>
      </c>
    </row>
    <row r="113" spans="2:21">
      <c r="B113" t="s">
        <v>551</v>
      </c>
      <c r="C113" t="s">
        <v>552</v>
      </c>
      <c r="D113" t="s">
        <v>100</v>
      </c>
      <c r="E113" t="s">
        <v>123</v>
      </c>
      <c r="F113" t="s">
        <v>553</v>
      </c>
      <c r="G113" t="s">
        <v>445</v>
      </c>
      <c r="H113" t="s">
        <v>491</v>
      </c>
      <c r="I113" t="s">
        <v>149</v>
      </c>
      <c r="J113"/>
      <c r="K113" s="77">
        <v>2.98</v>
      </c>
      <c r="L113" t="s">
        <v>102</v>
      </c>
      <c r="M113" s="78">
        <v>2.2499999999999999E-2</v>
      </c>
      <c r="N113" s="78">
        <v>2.5100000000000001E-2</v>
      </c>
      <c r="O113" s="77">
        <v>66227.87</v>
      </c>
      <c r="P113" s="77">
        <v>113.07</v>
      </c>
      <c r="Q113" s="77">
        <v>0</v>
      </c>
      <c r="R113" s="77">
        <v>74.883852609000002</v>
      </c>
      <c r="S113" s="78">
        <v>2.0000000000000001E-4</v>
      </c>
      <c r="T113" s="78">
        <f t="shared" si="4"/>
        <v>1.0020380222005461E-3</v>
      </c>
      <c r="U113" s="78">
        <f>R113/'סכום נכסי הקרן'!$C$42</f>
        <v>1.5700762874307748E-4</v>
      </c>
    </row>
    <row r="114" spans="2:21">
      <c r="B114" t="s">
        <v>554</v>
      </c>
      <c r="C114" t="s">
        <v>555</v>
      </c>
      <c r="D114" t="s">
        <v>100</v>
      </c>
      <c r="E114" t="s">
        <v>123</v>
      </c>
      <c r="F114" t="s">
        <v>556</v>
      </c>
      <c r="G114" t="s">
        <v>112</v>
      </c>
      <c r="H114" t="s">
        <v>557</v>
      </c>
      <c r="I114" t="s">
        <v>206</v>
      </c>
      <c r="J114"/>
      <c r="K114" s="77">
        <v>4.43</v>
      </c>
      <c r="L114" t="s">
        <v>102</v>
      </c>
      <c r="M114" s="78">
        <v>7.4999999999999997E-3</v>
      </c>
      <c r="N114" s="78">
        <v>4.1300000000000003E-2</v>
      </c>
      <c r="O114" s="77">
        <v>88387.51</v>
      </c>
      <c r="P114" s="77">
        <v>94.79</v>
      </c>
      <c r="Q114" s="77">
        <v>0</v>
      </c>
      <c r="R114" s="77">
        <v>83.782520728999998</v>
      </c>
      <c r="S114" s="78">
        <v>2.0000000000000001E-4</v>
      </c>
      <c r="T114" s="78">
        <f t="shared" si="4"/>
        <v>1.1211131431046778E-3</v>
      </c>
      <c r="U114" s="78">
        <f>R114/'סכום נכסי הקרן'!$C$42</f>
        <v>1.7566530635734195E-4</v>
      </c>
    </row>
    <row r="115" spans="2:21">
      <c r="B115" t="s">
        <v>558</v>
      </c>
      <c r="C115" t="s">
        <v>559</v>
      </c>
      <c r="D115" t="s">
        <v>100</v>
      </c>
      <c r="E115" t="s">
        <v>123</v>
      </c>
      <c r="F115" t="s">
        <v>556</v>
      </c>
      <c r="G115" t="s">
        <v>112</v>
      </c>
      <c r="H115" t="s">
        <v>557</v>
      </c>
      <c r="I115" t="s">
        <v>206</v>
      </c>
      <c r="J115"/>
      <c r="K115" s="77">
        <v>5.1100000000000003</v>
      </c>
      <c r="L115" t="s">
        <v>102</v>
      </c>
      <c r="M115" s="78">
        <v>7.4999999999999997E-3</v>
      </c>
      <c r="N115" s="78">
        <v>4.2799999999999998E-2</v>
      </c>
      <c r="O115" s="77">
        <v>488586.31</v>
      </c>
      <c r="P115" s="77">
        <v>90.28</v>
      </c>
      <c r="Q115" s="77">
        <v>1.9818199999999999</v>
      </c>
      <c r="R115" s="77">
        <v>443.07754066799998</v>
      </c>
      <c r="S115" s="78">
        <v>5.9999999999999995E-4</v>
      </c>
      <c r="T115" s="78">
        <f t="shared" si="4"/>
        <v>5.9289222851641107E-3</v>
      </c>
      <c r="U115" s="78">
        <f>R115/'סכום נכסי הקרן'!$C$42</f>
        <v>9.2899272120564242E-4</v>
      </c>
    </row>
    <row r="116" spans="2:21">
      <c r="B116" t="s">
        <v>560</v>
      </c>
      <c r="C116" t="s">
        <v>561</v>
      </c>
      <c r="D116" t="s">
        <v>100</v>
      </c>
      <c r="E116" t="s">
        <v>123</v>
      </c>
      <c r="F116" t="s">
        <v>562</v>
      </c>
      <c r="G116" t="s">
        <v>563</v>
      </c>
      <c r="H116" t="s">
        <v>564</v>
      </c>
      <c r="I116" t="s">
        <v>149</v>
      </c>
      <c r="J116"/>
      <c r="K116" s="77">
        <v>4.1500000000000004</v>
      </c>
      <c r="L116" t="s">
        <v>102</v>
      </c>
      <c r="M116" s="78">
        <v>0.04</v>
      </c>
      <c r="N116" s="78">
        <v>5.9499999999999997E-2</v>
      </c>
      <c r="O116" s="77">
        <v>260357.28</v>
      </c>
      <c r="P116" s="77">
        <v>93.48</v>
      </c>
      <c r="Q116" s="77">
        <v>0</v>
      </c>
      <c r="R116" s="77">
        <v>243.38198534399999</v>
      </c>
      <c r="S116" s="78">
        <v>5.9999999999999995E-4</v>
      </c>
      <c r="T116" s="78">
        <f t="shared" si="4"/>
        <v>3.2567502169891472E-3</v>
      </c>
      <c r="U116" s="78">
        <f>R116/'סכום נכסי הקרן'!$C$42</f>
        <v>5.1029463717857943E-4</v>
      </c>
    </row>
    <row r="117" spans="2:21">
      <c r="B117" t="s">
        <v>565</v>
      </c>
      <c r="C117" t="s">
        <v>566</v>
      </c>
      <c r="D117" t="s">
        <v>100</v>
      </c>
      <c r="E117" t="s">
        <v>123</v>
      </c>
      <c r="F117" t="s">
        <v>478</v>
      </c>
      <c r="G117" t="s">
        <v>330</v>
      </c>
      <c r="H117" t="s">
        <v>557</v>
      </c>
      <c r="I117" t="s">
        <v>206</v>
      </c>
      <c r="J117"/>
      <c r="K117" s="77">
        <v>1.71</v>
      </c>
      <c r="L117" t="s">
        <v>102</v>
      </c>
      <c r="M117" s="78">
        <v>2.0500000000000001E-2</v>
      </c>
      <c r="N117" s="78">
        <v>3.78E-2</v>
      </c>
      <c r="O117" s="77">
        <v>24250.19</v>
      </c>
      <c r="P117" s="77">
        <v>110.12</v>
      </c>
      <c r="Q117" s="77">
        <v>0</v>
      </c>
      <c r="R117" s="77">
        <v>26.704309228</v>
      </c>
      <c r="S117" s="78">
        <v>1E-4</v>
      </c>
      <c r="T117" s="78">
        <f t="shared" si="4"/>
        <v>3.5733649205757994E-4</v>
      </c>
      <c r="U117" s="78">
        <f>R117/'סכום נכסי הקרן'!$C$42</f>
        <v>5.5990445510361577E-5</v>
      </c>
    </row>
    <row r="118" spans="2:21">
      <c r="B118" t="s">
        <v>567</v>
      </c>
      <c r="C118" t="s">
        <v>568</v>
      </c>
      <c r="D118" t="s">
        <v>100</v>
      </c>
      <c r="E118" t="s">
        <v>123</v>
      </c>
      <c r="F118" t="s">
        <v>478</v>
      </c>
      <c r="G118" t="s">
        <v>330</v>
      </c>
      <c r="H118" t="s">
        <v>557</v>
      </c>
      <c r="I118" t="s">
        <v>206</v>
      </c>
      <c r="J118"/>
      <c r="K118" s="77">
        <v>2.5499999999999998</v>
      </c>
      <c r="L118" t="s">
        <v>102</v>
      </c>
      <c r="M118" s="78">
        <v>2.0500000000000001E-2</v>
      </c>
      <c r="N118" s="78">
        <v>3.61E-2</v>
      </c>
      <c r="O118" s="77">
        <v>136587.99</v>
      </c>
      <c r="P118" s="77">
        <v>108.46</v>
      </c>
      <c r="Q118" s="77">
        <v>0</v>
      </c>
      <c r="R118" s="77">
        <v>148.14333395400001</v>
      </c>
      <c r="S118" s="78">
        <v>2.0000000000000001E-4</v>
      </c>
      <c r="T118" s="78">
        <f t="shared" si="4"/>
        <v>1.982339959624622E-3</v>
      </c>
      <c r="U118" s="78">
        <f>R118/'סכום נכסי הקרן'!$C$42</f>
        <v>3.1060946743298158E-4</v>
      </c>
    </row>
    <row r="119" spans="2:21">
      <c r="B119" t="s">
        <v>569</v>
      </c>
      <c r="C119" t="s">
        <v>570</v>
      </c>
      <c r="D119" t="s">
        <v>100</v>
      </c>
      <c r="E119" t="s">
        <v>123</v>
      </c>
      <c r="F119" t="s">
        <v>478</v>
      </c>
      <c r="G119" t="s">
        <v>330</v>
      </c>
      <c r="H119" t="s">
        <v>557</v>
      </c>
      <c r="I119" t="s">
        <v>206</v>
      </c>
      <c r="J119"/>
      <c r="K119" s="77">
        <v>5.27</v>
      </c>
      <c r="L119" t="s">
        <v>102</v>
      </c>
      <c r="M119" s="78">
        <v>8.3999999999999995E-3</v>
      </c>
      <c r="N119" s="78">
        <v>4.2700000000000002E-2</v>
      </c>
      <c r="O119" s="77">
        <v>344575.35</v>
      </c>
      <c r="P119" s="77">
        <v>93.32</v>
      </c>
      <c r="Q119" s="77">
        <v>0</v>
      </c>
      <c r="R119" s="77">
        <v>321.55771662000001</v>
      </c>
      <c r="S119" s="78">
        <v>5.0000000000000001E-4</v>
      </c>
      <c r="T119" s="78">
        <f t="shared" si="4"/>
        <v>4.3028376233209846E-3</v>
      </c>
      <c r="U119" s="78">
        <f>R119/'סכום נכסי הקרן'!$C$42</f>
        <v>6.7420428879585764E-4</v>
      </c>
    </row>
    <row r="120" spans="2:21">
      <c r="B120" t="s">
        <v>571</v>
      </c>
      <c r="C120" t="s">
        <v>572</v>
      </c>
      <c r="D120" t="s">
        <v>100</v>
      </c>
      <c r="E120" t="s">
        <v>123</v>
      </c>
      <c r="F120" t="s">
        <v>478</v>
      </c>
      <c r="G120" t="s">
        <v>330</v>
      </c>
      <c r="H120" t="s">
        <v>557</v>
      </c>
      <c r="I120" t="s">
        <v>206</v>
      </c>
      <c r="J120"/>
      <c r="K120" s="77">
        <v>6.26</v>
      </c>
      <c r="L120" t="s">
        <v>102</v>
      </c>
      <c r="M120" s="78">
        <v>5.0000000000000001E-3</v>
      </c>
      <c r="N120" s="78">
        <v>3.9899999999999998E-2</v>
      </c>
      <c r="O120" s="77">
        <v>46280.84</v>
      </c>
      <c r="P120" s="77">
        <v>88.06</v>
      </c>
      <c r="Q120" s="77">
        <v>1.5416799999999999</v>
      </c>
      <c r="R120" s="77">
        <v>42.296587703999997</v>
      </c>
      <c r="S120" s="78">
        <v>2.9999999999999997E-4</v>
      </c>
      <c r="T120" s="78">
        <f t="shared" si="4"/>
        <v>5.6598034972968618E-4</v>
      </c>
      <c r="U120" s="78">
        <f>R120/'סכום נכסי הקרן'!$C$42</f>
        <v>8.8682495731135831E-5</v>
      </c>
    </row>
    <row r="121" spans="2:21">
      <c r="B121" t="s">
        <v>573</v>
      </c>
      <c r="C121" t="s">
        <v>574</v>
      </c>
      <c r="D121" t="s">
        <v>100</v>
      </c>
      <c r="E121" t="s">
        <v>123</v>
      </c>
      <c r="F121" t="s">
        <v>478</v>
      </c>
      <c r="G121" t="s">
        <v>330</v>
      </c>
      <c r="H121" t="s">
        <v>557</v>
      </c>
      <c r="I121" t="s">
        <v>206</v>
      </c>
      <c r="J121"/>
      <c r="K121" s="77">
        <v>6.15</v>
      </c>
      <c r="L121" t="s">
        <v>102</v>
      </c>
      <c r="M121" s="78">
        <v>9.7000000000000003E-3</v>
      </c>
      <c r="N121" s="78">
        <v>4.4600000000000001E-2</v>
      </c>
      <c r="O121" s="77">
        <v>125662.99</v>
      </c>
      <c r="P121" s="77">
        <v>88.66</v>
      </c>
      <c r="Q121" s="77">
        <v>4.5191800000000004</v>
      </c>
      <c r="R121" s="77">
        <v>115.93198693399999</v>
      </c>
      <c r="S121" s="78">
        <v>2.9999999999999997E-4</v>
      </c>
      <c r="T121" s="78">
        <f t="shared" si="4"/>
        <v>1.5513125306691699E-3</v>
      </c>
      <c r="U121" s="78">
        <f>R121/'סכום נכסי הקרן'!$C$42</f>
        <v>2.4307251469849093E-4</v>
      </c>
    </row>
    <row r="122" spans="2:21">
      <c r="B122" t="s">
        <v>575</v>
      </c>
      <c r="C122" t="s">
        <v>576</v>
      </c>
      <c r="D122" t="s">
        <v>100</v>
      </c>
      <c r="E122" t="s">
        <v>123</v>
      </c>
      <c r="F122" t="s">
        <v>577</v>
      </c>
      <c r="G122" t="s">
        <v>132</v>
      </c>
      <c r="H122" t="s">
        <v>557</v>
      </c>
      <c r="I122" t="s">
        <v>206</v>
      </c>
      <c r="J122"/>
      <c r="K122" s="77">
        <v>0.77</v>
      </c>
      <c r="L122" t="s">
        <v>102</v>
      </c>
      <c r="M122" s="78">
        <v>1.9800000000000002E-2</v>
      </c>
      <c r="N122" s="78">
        <v>3.4599999999999999E-2</v>
      </c>
      <c r="O122" s="77">
        <v>54274</v>
      </c>
      <c r="P122" s="77">
        <v>110.65</v>
      </c>
      <c r="Q122" s="77">
        <v>0</v>
      </c>
      <c r="R122" s="77">
        <v>60.054181</v>
      </c>
      <c r="S122" s="78">
        <v>4.0000000000000002E-4</v>
      </c>
      <c r="T122" s="78">
        <f t="shared" si="4"/>
        <v>8.0359878208084116E-4</v>
      </c>
      <c r="U122" s="78">
        <f>R122/'סכום נכסי הקרן'!$C$42</f>
        <v>1.2591452264282068E-4</v>
      </c>
    </row>
    <row r="123" spans="2:21">
      <c r="B123" t="s">
        <v>578</v>
      </c>
      <c r="C123" t="s">
        <v>579</v>
      </c>
      <c r="D123" t="s">
        <v>100</v>
      </c>
      <c r="E123" t="s">
        <v>123</v>
      </c>
      <c r="F123" t="s">
        <v>580</v>
      </c>
      <c r="G123" t="s">
        <v>339</v>
      </c>
      <c r="H123" t="s">
        <v>557</v>
      </c>
      <c r="I123" t="s">
        <v>206</v>
      </c>
      <c r="J123"/>
      <c r="K123" s="77">
        <v>2.5499999999999998</v>
      </c>
      <c r="L123" t="s">
        <v>102</v>
      </c>
      <c r="M123" s="78">
        <v>1.9400000000000001E-2</v>
      </c>
      <c r="N123" s="78">
        <v>2.9499999999999998E-2</v>
      </c>
      <c r="O123" s="77">
        <v>4863.28</v>
      </c>
      <c r="P123" s="77">
        <v>109.99</v>
      </c>
      <c r="Q123" s="77">
        <v>0</v>
      </c>
      <c r="R123" s="77">
        <v>5.3491216719999999</v>
      </c>
      <c r="S123" s="78">
        <v>0</v>
      </c>
      <c r="T123" s="78">
        <f t="shared" si="4"/>
        <v>7.157782504471142E-5</v>
      </c>
      <c r="U123" s="78">
        <f>R123/'סכום נכסי הקרן'!$C$42</f>
        <v>1.1215407331726776E-5</v>
      </c>
    </row>
    <row r="124" spans="2:21">
      <c r="B124" t="s">
        <v>581</v>
      </c>
      <c r="C124" t="s">
        <v>582</v>
      </c>
      <c r="D124" t="s">
        <v>100</v>
      </c>
      <c r="E124" t="s">
        <v>123</v>
      </c>
      <c r="F124" t="s">
        <v>580</v>
      </c>
      <c r="G124" t="s">
        <v>339</v>
      </c>
      <c r="H124" t="s">
        <v>557</v>
      </c>
      <c r="I124" t="s">
        <v>206</v>
      </c>
      <c r="J124"/>
      <c r="K124" s="77">
        <v>3.52</v>
      </c>
      <c r="L124" t="s">
        <v>102</v>
      </c>
      <c r="M124" s="78">
        <v>1.23E-2</v>
      </c>
      <c r="N124" s="78">
        <v>2.9100000000000001E-2</v>
      </c>
      <c r="O124" s="77">
        <v>334893.92</v>
      </c>
      <c r="P124" s="77">
        <v>105.97</v>
      </c>
      <c r="Q124" s="77">
        <v>0</v>
      </c>
      <c r="R124" s="77">
        <v>354.88708702399998</v>
      </c>
      <c r="S124" s="78">
        <v>2.9999999999999997E-4</v>
      </c>
      <c r="T124" s="78">
        <f t="shared" si="4"/>
        <v>4.7488255798327156E-3</v>
      </c>
      <c r="U124" s="78">
        <f>R124/'סכום נכסי הקרן'!$C$42</f>
        <v>7.4408538107826531E-4</v>
      </c>
    </row>
    <row r="125" spans="2:21">
      <c r="B125" t="s">
        <v>583</v>
      </c>
      <c r="C125" t="s">
        <v>584</v>
      </c>
      <c r="D125" t="s">
        <v>100</v>
      </c>
      <c r="E125" t="s">
        <v>123</v>
      </c>
      <c r="F125" t="s">
        <v>585</v>
      </c>
      <c r="G125" t="s">
        <v>127</v>
      </c>
      <c r="H125" t="s">
        <v>557</v>
      </c>
      <c r="I125" t="s">
        <v>206</v>
      </c>
      <c r="J125"/>
      <c r="K125" s="77">
        <v>1.64</v>
      </c>
      <c r="L125" t="s">
        <v>102</v>
      </c>
      <c r="M125" s="78">
        <v>1.8499999999999999E-2</v>
      </c>
      <c r="N125" s="78">
        <v>3.9800000000000002E-2</v>
      </c>
      <c r="O125" s="77">
        <v>31761.4</v>
      </c>
      <c r="P125" s="77">
        <v>106.38</v>
      </c>
      <c r="Q125" s="77">
        <v>0</v>
      </c>
      <c r="R125" s="77">
        <v>33.787777319999996</v>
      </c>
      <c r="S125" s="78">
        <v>0</v>
      </c>
      <c r="T125" s="78">
        <f t="shared" si="4"/>
        <v>4.5212200468724506E-4</v>
      </c>
      <c r="U125" s="78">
        <f>R125/'סכום נכסי הקרן'!$C$42</f>
        <v>7.0842225829534215E-5</v>
      </c>
    </row>
    <row r="126" spans="2:21">
      <c r="B126" t="s">
        <v>586</v>
      </c>
      <c r="C126" t="s">
        <v>587</v>
      </c>
      <c r="D126" t="s">
        <v>100</v>
      </c>
      <c r="E126" t="s">
        <v>123</v>
      </c>
      <c r="F126" t="s">
        <v>585</v>
      </c>
      <c r="G126" t="s">
        <v>127</v>
      </c>
      <c r="H126" t="s">
        <v>557</v>
      </c>
      <c r="I126" t="s">
        <v>206</v>
      </c>
      <c r="J126"/>
      <c r="K126" s="77">
        <v>2.25</v>
      </c>
      <c r="L126" t="s">
        <v>102</v>
      </c>
      <c r="M126" s="78">
        <v>3.2000000000000001E-2</v>
      </c>
      <c r="N126" s="78">
        <v>4.24E-2</v>
      </c>
      <c r="O126" s="77">
        <v>413370.62</v>
      </c>
      <c r="P126" s="77">
        <v>101.36</v>
      </c>
      <c r="Q126" s="77">
        <v>0</v>
      </c>
      <c r="R126" s="77">
        <v>418.99246043199997</v>
      </c>
      <c r="S126" s="78">
        <v>1.1000000000000001E-3</v>
      </c>
      <c r="T126" s="78">
        <f t="shared" si="4"/>
        <v>5.6066342975222691E-3</v>
      </c>
      <c r="U126" s="78">
        <f>R126/'סכום נכסי הקרן'!$C$42</f>
        <v>8.784939660776693E-4</v>
      </c>
    </row>
    <row r="127" spans="2:21">
      <c r="B127" t="s">
        <v>588</v>
      </c>
      <c r="C127" t="s">
        <v>589</v>
      </c>
      <c r="D127" t="s">
        <v>100</v>
      </c>
      <c r="E127" t="s">
        <v>123</v>
      </c>
      <c r="F127" t="s">
        <v>590</v>
      </c>
      <c r="G127" t="s">
        <v>127</v>
      </c>
      <c r="H127" t="s">
        <v>557</v>
      </c>
      <c r="I127" t="s">
        <v>206</v>
      </c>
      <c r="J127"/>
      <c r="K127" s="77">
        <v>0.5</v>
      </c>
      <c r="L127" t="s">
        <v>102</v>
      </c>
      <c r="M127" s="78">
        <v>3.15E-2</v>
      </c>
      <c r="N127" s="78">
        <v>4.0399999999999998E-2</v>
      </c>
      <c r="O127" s="77">
        <v>105447.62</v>
      </c>
      <c r="P127" s="77">
        <v>110.56</v>
      </c>
      <c r="Q127" s="77">
        <v>1.8449599999999999</v>
      </c>
      <c r="R127" s="77">
        <v>118.427848672</v>
      </c>
      <c r="S127" s="78">
        <v>8.0000000000000004E-4</v>
      </c>
      <c r="T127" s="78">
        <f t="shared" si="4"/>
        <v>1.5847102295387786E-3</v>
      </c>
      <c r="U127" s="78">
        <f>R127/'סכום נכסי הקרן'!$C$42</f>
        <v>2.4830554317527179E-4</v>
      </c>
    </row>
    <row r="128" spans="2:21">
      <c r="B128" t="s">
        <v>591</v>
      </c>
      <c r="C128" t="s">
        <v>592</v>
      </c>
      <c r="D128" t="s">
        <v>100</v>
      </c>
      <c r="E128" t="s">
        <v>123</v>
      </c>
      <c r="F128" t="s">
        <v>590</v>
      </c>
      <c r="G128" t="s">
        <v>127</v>
      </c>
      <c r="H128" t="s">
        <v>557</v>
      </c>
      <c r="I128" t="s">
        <v>206</v>
      </c>
      <c r="J128"/>
      <c r="K128" s="77">
        <v>2.83</v>
      </c>
      <c r="L128" t="s">
        <v>102</v>
      </c>
      <c r="M128" s="78">
        <v>0.01</v>
      </c>
      <c r="N128" s="78">
        <v>3.6700000000000003E-2</v>
      </c>
      <c r="O128" s="77">
        <v>239082.18</v>
      </c>
      <c r="P128" s="77">
        <v>100.59</v>
      </c>
      <c r="Q128" s="77">
        <v>0</v>
      </c>
      <c r="R128" s="77">
        <v>240.492764862</v>
      </c>
      <c r="S128" s="78">
        <v>5.9999999999999995E-4</v>
      </c>
      <c r="T128" s="78">
        <f t="shared" si="4"/>
        <v>3.2180888944661041E-3</v>
      </c>
      <c r="U128" s="78">
        <f>R128/'סכום נכסי הקרן'!$C$42</f>
        <v>5.0423686048854536E-4</v>
      </c>
    </row>
    <row r="129" spans="2:21">
      <c r="B129" t="s">
        <v>593</v>
      </c>
      <c r="C129" t="s">
        <v>594</v>
      </c>
      <c r="D129" t="s">
        <v>100</v>
      </c>
      <c r="E129" t="s">
        <v>123</v>
      </c>
      <c r="F129" t="s">
        <v>590</v>
      </c>
      <c r="G129" t="s">
        <v>127</v>
      </c>
      <c r="H129" t="s">
        <v>557</v>
      </c>
      <c r="I129" t="s">
        <v>206</v>
      </c>
      <c r="J129"/>
      <c r="K129" s="77">
        <v>3.42</v>
      </c>
      <c r="L129" t="s">
        <v>102</v>
      </c>
      <c r="M129" s="78">
        <v>3.2300000000000002E-2</v>
      </c>
      <c r="N129" s="78">
        <v>4.1500000000000002E-2</v>
      </c>
      <c r="O129" s="77">
        <v>263089.99</v>
      </c>
      <c r="P129" s="77">
        <v>100.15</v>
      </c>
      <c r="Q129" s="77">
        <v>17.852920000000001</v>
      </c>
      <c r="R129" s="77">
        <v>281.33754498500002</v>
      </c>
      <c r="S129" s="78">
        <v>5.9999999999999995E-4</v>
      </c>
      <c r="T129" s="78">
        <f t="shared" si="4"/>
        <v>3.7646422736754975E-3</v>
      </c>
      <c r="U129" s="78">
        <f>R129/'סכום נכסי הקרן'!$C$42</f>
        <v>5.8987537734116083E-4</v>
      </c>
    </row>
    <row r="130" spans="2:21">
      <c r="B130" t="s">
        <v>595</v>
      </c>
      <c r="C130" t="s">
        <v>596</v>
      </c>
      <c r="D130" t="s">
        <v>100</v>
      </c>
      <c r="E130" t="s">
        <v>123</v>
      </c>
      <c r="F130" t="s">
        <v>597</v>
      </c>
      <c r="G130" t="s">
        <v>112</v>
      </c>
      <c r="H130" t="s">
        <v>557</v>
      </c>
      <c r="I130" t="s">
        <v>206</v>
      </c>
      <c r="J130"/>
      <c r="K130" s="77">
        <v>4.8600000000000003</v>
      </c>
      <c r="L130" t="s">
        <v>102</v>
      </c>
      <c r="M130" s="78">
        <v>0.03</v>
      </c>
      <c r="N130" s="78">
        <v>4.3099999999999999E-2</v>
      </c>
      <c r="O130" s="77">
        <v>158362.32</v>
      </c>
      <c r="P130" s="77">
        <v>95.81</v>
      </c>
      <c r="Q130" s="77">
        <v>0</v>
      </c>
      <c r="R130" s="77">
        <v>151.726938792</v>
      </c>
      <c r="S130" s="78">
        <v>5.9999999999999995E-4</v>
      </c>
      <c r="T130" s="78">
        <f t="shared" si="4"/>
        <v>2.0302929986191222E-3</v>
      </c>
      <c r="U130" s="78">
        <f>R130/'סכום נכסי הקרן'!$C$42</f>
        <v>3.1812314733009432E-4</v>
      </c>
    </row>
    <row r="131" spans="2:21">
      <c r="B131" t="s">
        <v>598</v>
      </c>
      <c r="C131" t="s">
        <v>599</v>
      </c>
      <c r="D131" t="s">
        <v>100</v>
      </c>
      <c r="E131" t="s">
        <v>123</v>
      </c>
      <c r="F131" t="s">
        <v>600</v>
      </c>
      <c r="G131" t="s">
        <v>330</v>
      </c>
      <c r="H131" t="s">
        <v>564</v>
      </c>
      <c r="I131" t="s">
        <v>149</v>
      </c>
      <c r="J131"/>
      <c r="K131" s="77">
        <v>1.99</v>
      </c>
      <c r="L131" t="s">
        <v>102</v>
      </c>
      <c r="M131" s="78">
        <v>2.5000000000000001E-2</v>
      </c>
      <c r="N131" s="78">
        <v>3.5400000000000001E-2</v>
      </c>
      <c r="O131" s="77">
        <v>124397.78</v>
      </c>
      <c r="P131" s="77">
        <v>111.2</v>
      </c>
      <c r="Q131" s="77">
        <v>0</v>
      </c>
      <c r="R131" s="77">
        <v>138.33033136</v>
      </c>
      <c r="S131" s="78">
        <v>2.9999999999999997E-4</v>
      </c>
      <c r="T131" s="78">
        <f t="shared" si="4"/>
        <v>1.8510299192280248E-3</v>
      </c>
      <c r="U131" s="78">
        <f>R131/'סכום נכסי הקרן'!$C$42</f>
        <v>2.9003472114984979E-4</v>
      </c>
    </row>
    <row r="132" spans="2:21">
      <c r="B132" t="s">
        <v>601</v>
      </c>
      <c r="C132" t="s">
        <v>602</v>
      </c>
      <c r="D132" t="s">
        <v>100</v>
      </c>
      <c r="E132" t="s">
        <v>123</v>
      </c>
      <c r="F132" t="s">
        <v>600</v>
      </c>
      <c r="G132" t="s">
        <v>330</v>
      </c>
      <c r="H132" t="s">
        <v>564</v>
      </c>
      <c r="I132" t="s">
        <v>149</v>
      </c>
      <c r="J132"/>
      <c r="K132" s="77">
        <v>4.9800000000000004</v>
      </c>
      <c r="L132" t="s">
        <v>102</v>
      </c>
      <c r="M132" s="78">
        <v>1.9E-2</v>
      </c>
      <c r="N132" s="78">
        <v>3.85E-2</v>
      </c>
      <c r="O132" s="77">
        <v>146506.29999999999</v>
      </c>
      <c r="P132" s="77">
        <v>102.11</v>
      </c>
      <c r="Q132" s="77">
        <v>0</v>
      </c>
      <c r="R132" s="77">
        <v>149.59758292999999</v>
      </c>
      <c r="S132" s="78">
        <v>5.0000000000000001E-4</v>
      </c>
      <c r="T132" s="78">
        <f t="shared" si="4"/>
        <v>2.0017995990118595E-3</v>
      </c>
      <c r="U132" s="78">
        <f>R132/'סכום נכסי הקרן'!$C$42</f>
        <v>3.136585651405475E-4</v>
      </c>
    </row>
    <row r="133" spans="2:21">
      <c r="B133" t="s">
        <v>603</v>
      </c>
      <c r="C133" t="s">
        <v>604</v>
      </c>
      <c r="D133" t="s">
        <v>100</v>
      </c>
      <c r="E133" t="s">
        <v>123</v>
      </c>
      <c r="F133" t="s">
        <v>600</v>
      </c>
      <c r="G133" t="s">
        <v>330</v>
      </c>
      <c r="H133" t="s">
        <v>564</v>
      </c>
      <c r="I133" t="s">
        <v>149</v>
      </c>
      <c r="J133"/>
      <c r="K133" s="77">
        <v>6.74</v>
      </c>
      <c r="L133" t="s">
        <v>102</v>
      </c>
      <c r="M133" s="78">
        <v>3.8999999999999998E-3</v>
      </c>
      <c r="N133" s="78">
        <v>4.1700000000000001E-2</v>
      </c>
      <c r="O133" s="77">
        <v>153505.69</v>
      </c>
      <c r="P133" s="77">
        <v>83.82</v>
      </c>
      <c r="Q133" s="77">
        <v>0</v>
      </c>
      <c r="R133" s="77">
        <v>128.66846935800001</v>
      </c>
      <c r="S133" s="78">
        <v>6.9999999999999999E-4</v>
      </c>
      <c r="T133" s="78">
        <f t="shared" si="4"/>
        <v>1.721742325789021E-3</v>
      </c>
      <c r="U133" s="78">
        <f>R133/'סכום נכסי הקרן'!$C$42</f>
        <v>2.6977686863126105E-4</v>
      </c>
    </row>
    <row r="134" spans="2:21">
      <c r="B134" t="s">
        <v>605</v>
      </c>
      <c r="C134" t="s">
        <v>606</v>
      </c>
      <c r="D134" t="s">
        <v>100</v>
      </c>
      <c r="E134" t="s">
        <v>123</v>
      </c>
      <c r="F134" t="s">
        <v>607</v>
      </c>
      <c r="G134" t="s">
        <v>608</v>
      </c>
      <c r="H134" t="s">
        <v>564</v>
      </c>
      <c r="I134" t="s">
        <v>149</v>
      </c>
      <c r="J134"/>
      <c r="K134" s="77">
        <v>1.29</v>
      </c>
      <c r="L134" t="s">
        <v>102</v>
      </c>
      <c r="M134" s="78">
        <v>1.8499999999999999E-2</v>
      </c>
      <c r="N134" s="78">
        <v>3.5799999999999998E-2</v>
      </c>
      <c r="O134" s="77">
        <v>195281.78</v>
      </c>
      <c r="P134" s="77">
        <v>109.43</v>
      </c>
      <c r="Q134" s="77">
        <v>0</v>
      </c>
      <c r="R134" s="77">
        <v>213.69685185399999</v>
      </c>
      <c r="S134" s="78">
        <v>2.9999999999999997E-4</v>
      </c>
      <c r="T134" s="78">
        <f t="shared" si="4"/>
        <v>2.8595266311996549E-3</v>
      </c>
      <c r="U134" s="78">
        <f>R134/'סכום נכסי הקרן'!$C$42</f>
        <v>4.4805435097799404E-4</v>
      </c>
    </row>
    <row r="135" spans="2:21">
      <c r="B135" t="s">
        <v>609</v>
      </c>
      <c r="C135" t="s">
        <v>610</v>
      </c>
      <c r="D135" t="s">
        <v>100</v>
      </c>
      <c r="E135" t="s">
        <v>123</v>
      </c>
      <c r="F135" t="s">
        <v>607</v>
      </c>
      <c r="G135" t="s">
        <v>608</v>
      </c>
      <c r="H135" t="s">
        <v>564</v>
      </c>
      <c r="I135" t="s">
        <v>149</v>
      </c>
      <c r="J135"/>
      <c r="K135" s="77">
        <v>3.91</v>
      </c>
      <c r="L135" t="s">
        <v>102</v>
      </c>
      <c r="M135" s="78">
        <v>0.01</v>
      </c>
      <c r="N135" s="78">
        <v>4.7399999999999998E-2</v>
      </c>
      <c r="O135" s="77">
        <v>519808.37</v>
      </c>
      <c r="P135" s="77">
        <v>94.21</v>
      </c>
      <c r="Q135" s="77">
        <v>0</v>
      </c>
      <c r="R135" s="77">
        <v>489.71146537700002</v>
      </c>
      <c r="S135" s="78">
        <v>4.0000000000000002E-4</v>
      </c>
      <c r="T135" s="78">
        <f t="shared" si="4"/>
        <v>6.552941537042712E-3</v>
      </c>
      <c r="U135" s="78">
        <f>R135/'סכום נכסי הקרן'!$C$42</f>
        <v>1.026769233530321E-3</v>
      </c>
    </row>
    <row r="136" spans="2:21">
      <c r="B136" t="s">
        <v>611</v>
      </c>
      <c r="C136" t="s">
        <v>612</v>
      </c>
      <c r="D136" t="s">
        <v>100</v>
      </c>
      <c r="E136" t="s">
        <v>123</v>
      </c>
      <c r="F136" t="s">
        <v>607</v>
      </c>
      <c r="G136" t="s">
        <v>608</v>
      </c>
      <c r="H136" t="s">
        <v>564</v>
      </c>
      <c r="I136" t="s">
        <v>149</v>
      </c>
      <c r="J136"/>
      <c r="K136" s="77">
        <v>2.6</v>
      </c>
      <c r="L136" t="s">
        <v>102</v>
      </c>
      <c r="M136" s="78">
        <v>3.5400000000000001E-2</v>
      </c>
      <c r="N136" s="78">
        <v>4.5600000000000002E-2</v>
      </c>
      <c r="O136" s="77">
        <v>504442.23</v>
      </c>
      <c r="P136" s="77">
        <v>100.73</v>
      </c>
      <c r="Q136" s="77">
        <v>9.2269400000000008</v>
      </c>
      <c r="R136" s="77">
        <v>517.35159827899997</v>
      </c>
      <c r="S136" s="78">
        <v>6.9999999999999999E-4</v>
      </c>
      <c r="T136" s="78">
        <f t="shared" si="4"/>
        <v>6.9228005005110465E-3</v>
      </c>
      <c r="U136" s="78">
        <f>R136/'סכום נכסי הקרן'!$C$42</f>
        <v>1.0847218037292126E-3</v>
      </c>
    </row>
    <row r="137" spans="2:21">
      <c r="B137" t="s">
        <v>613</v>
      </c>
      <c r="C137" t="s">
        <v>614</v>
      </c>
      <c r="D137" t="s">
        <v>100</v>
      </c>
      <c r="E137" t="s">
        <v>123</v>
      </c>
      <c r="F137" t="s">
        <v>607</v>
      </c>
      <c r="G137" t="s">
        <v>608</v>
      </c>
      <c r="H137" t="s">
        <v>564</v>
      </c>
      <c r="I137" t="s">
        <v>149</v>
      </c>
      <c r="J137"/>
      <c r="K137" s="77">
        <v>1.1499999999999999</v>
      </c>
      <c r="L137" t="s">
        <v>102</v>
      </c>
      <c r="M137" s="78">
        <v>0.01</v>
      </c>
      <c r="N137" s="78">
        <v>4.1099999999999998E-2</v>
      </c>
      <c r="O137" s="77">
        <v>313672.45</v>
      </c>
      <c r="P137" s="77">
        <v>106.62</v>
      </c>
      <c r="Q137" s="77">
        <v>0</v>
      </c>
      <c r="R137" s="77">
        <v>334.43756618999998</v>
      </c>
      <c r="S137" s="78">
        <v>2.9999999999999997E-4</v>
      </c>
      <c r="T137" s="78">
        <f t="shared" si="4"/>
        <v>4.4751858471330196E-3</v>
      </c>
      <c r="U137" s="78">
        <f>R137/'סכום נכסי הקרן'!$C$42</f>
        <v>7.0120923804856475E-4</v>
      </c>
    </row>
    <row r="138" spans="2:21">
      <c r="B138" t="s">
        <v>615</v>
      </c>
      <c r="C138" t="s">
        <v>616</v>
      </c>
      <c r="D138" t="s">
        <v>100</v>
      </c>
      <c r="E138" t="s">
        <v>123</v>
      </c>
      <c r="F138" t="s">
        <v>617</v>
      </c>
      <c r="G138" t="s">
        <v>330</v>
      </c>
      <c r="H138" t="s">
        <v>564</v>
      </c>
      <c r="I138" t="s">
        <v>149</v>
      </c>
      <c r="J138"/>
      <c r="K138" s="77">
        <v>3.51</v>
      </c>
      <c r="L138" t="s">
        <v>102</v>
      </c>
      <c r="M138" s="78">
        <v>2.75E-2</v>
      </c>
      <c r="N138" s="78">
        <v>3.04E-2</v>
      </c>
      <c r="O138" s="77">
        <v>272689.46999999997</v>
      </c>
      <c r="P138" s="77">
        <v>110.48</v>
      </c>
      <c r="Q138" s="77">
        <v>0</v>
      </c>
      <c r="R138" s="77">
        <v>301.26732645599998</v>
      </c>
      <c r="S138" s="78">
        <v>5.0000000000000001E-4</v>
      </c>
      <c r="T138" s="78">
        <f t="shared" si="4"/>
        <v>4.0313272546468118E-3</v>
      </c>
      <c r="U138" s="78">
        <f>R138/'סכום נכסי הקרן'!$C$42</f>
        <v>6.3166179218372925E-4</v>
      </c>
    </row>
    <row r="139" spans="2:21">
      <c r="B139" t="s">
        <v>618</v>
      </c>
      <c r="C139" t="s">
        <v>619</v>
      </c>
      <c r="D139" t="s">
        <v>100</v>
      </c>
      <c r="E139" t="s">
        <v>123</v>
      </c>
      <c r="F139" t="s">
        <v>617</v>
      </c>
      <c r="G139" t="s">
        <v>330</v>
      </c>
      <c r="H139" t="s">
        <v>564</v>
      </c>
      <c r="I139" t="s">
        <v>149</v>
      </c>
      <c r="J139"/>
      <c r="K139" s="77">
        <v>5.16</v>
      </c>
      <c r="L139" t="s">
        <v>102</v>
      </c>
      <c r="M139" s="78">
        <v>8.5000000000000006E-3</v>
      </c>
      <c r="N139" s="78">
        <v>3.4700000000000002E-2</v>
      </c>
      <c r="O139" s="77">
        <v>209789.71</v>
      </c>
      <c r="P139" s="77">
        <v>96.94</v>
      </c>
      <c r="Q139" s="77">
        <v>0</v>
      </c>
      <c r="R139" s="77">
        <v>203.370144874</v>
      </c>
      <c r="S139" s="78">
        <v>4.0000000000000002E-4</v>
      </c>
      <c r="T139" s="78">
        <f t="shared" si="4"/>
        <v>2.7213425944873117E-3</v>
      </c>
      <c r="U139" s="78">
        <f>R139/'סכום נכסי הקרן'!$C$42</f>
        <v>4.2640252993560927E-4</v>
      </c>
    </row>
    <row r="140" spans="2:21">
      <c r="B140" t="s">
        <v>620</v>
      </c>
      <c r="C140" t="s">
        <v>621</v>
      </c>
      <c r="D140" t="s">
        <v>100</v>
      </c>
      <c r="E140" t="s">
        <v>123</v>
      </c>
      <c r="F140" t="s">
        <v>617</v>
      </c>
      <c r="G140" t="s">
        <v>330</v>
      </c>
      <c r="H140" t="s">
        <v>564</v>
      </c>
      <c r="I140" t="s">
        <v>149</v>
      </c>
      <c r="J140"/>
      <c r="K140" s="77">
        <v>6.49</v>
      </c>
      <c r="L140" t="s">
        <v>102</v>
      </c>
      <c r="M140" s="78">
        <v>3.1800000000000002E-2</v>
      </c>
      <c r="N140" s="78">
        <v>3.6799999999999999E-2</v>
      </c>
      <c r="O140" s="77">
        <v>209597.37</v>
      </c>
      <c r="P140" s="77">
        <v>101.6</v>
      </c>
      <c r="Q140" s="77">
        <v>0</v>
      </c>
      <c r="R140" s="77">
        <v>212.95092792</v>
      </c>
      <c r="S140" s="78">
        <v>1.1000000000000001E-3</v>
      </c>
      <c r="T140" s="78">
        <f t="shared" ref="T140:T203" si="5">R140/$R$11</f>
        <v>2.8495452518034836E-3</v>
      </c>
      <c r="U140" s="78">
        <f>R140/'סכום נכסי הקרן'!$C$42</f>
        <v>4.4649038566344808E-4</v>
      </c>
    </row>
    <row r="141" spans="2:21">
      <c r="B141" t="s">
        <v>622</v>
      </c>
      <c r="C141" t="s">
        <v>623</v>
      </c>
      <c r="D141" t="s">
        <v>100</v>
      </c>
      <c r="E141" t="s">
        <v>123</v>
      </c>
      <c r="F141" t="s">
        <v>624</v>
      </c>
      <c r="G141" t="s">
        <v>625</v>
      </c>
      <c r="H141" t="s">
        <v>626</v>
      </c>
      <c r="I141" t="s">
        <v>149</v>
      </c>
      <c r="J141"/>
      <c r="K141" s="77">
        <v>2.41</v>
      </c>
      <c r="L141" t="s">
        <v>102</v>
      </c>
      <c r="M141" s="78">
        <v>2.5700000000000001E-2</v>
      </c>
      <c r="N141" s="78">
        <v>4.1099999999999998E-2</v>
      </c>
      <c r="O141" s="77">
        <v>332621.26</v>
      </c>
      <c r="P141" s="77">
        <v>109.71</v>
      </c>
      <c r="Q141" s="77">
        <v>0</v>
      </c>
      <c r="R141" s="77">
        <v>364.918784346</v>
      </c>
      <c r="S141" s="78">
        <v>2.9999999999999997E-4</v>
      </c>
      <c r="T141" s="78">
        <f t="shared" si="5"/>
        <v>4.8830620245885409E-3</v>
      </c>
      <c r="U141" s="78">
        <f>R141/'סכום נכסי הקרן'!$C$42</f>
        <v>7.6511866066952133E-4</v>
      </c>
    </row>
    <row r="142" spans="2:21">
      <c r="B142" t="s">
        <v>627</v>
      </c>
      <c r="C142" t="s">
        <v>628</v>
      </c>
      <c r="D142" t="s">
        <v>100</v>
      </c>
      <c r="E142" t="s">
        <v>123</v>
      </c>
      <c r="F142" t="s">
        <v>624</v>
      </c>
      <c r="G142" t="s">
        <v>625</v>
      </c>
      <c r="H142" t="s">
        <v>626</v>
      </c>
      <c r="I142" t="s">
        <v>149</v>
      </c>
      <c r="J142"/>
      <c r="K142" s="77">
        <v>4.3099999999999996</v>
      </c>
      <c r="L142" t="s">
        <v>102</v>
      </c>
      <c r="M142" s="78">
        <v>0.04</v>
      </c>
      <c r="N142" s="78">
        <v>4.2700000000000002E-2</v>
      </c>
      <c r="O142" s="77">
        <v>178743.49</v>
      </c>
      <c r="P142" s="77">
        <v>99.7</v>
      </c>
      <c r="Q142" s="77">
        <v>0</v>
      </c>
      <c r="R142" s="77">
        <v>178.20725952999999</v>
      </c>
      <c r="S142" s="78">
        <v>5.9999999999999995E-4</v>
      </c>
      <c r="T142" s="78">
        <f t="shared" si="5"/>
        <v>2.3846322492729085E-3</v>
      </c>
      <c r="U142" s="78">
        <f>R142/'סכום נכסי הקרן'!$C$42</f>
        <v>3.7364396019662989E-4</v>
      </c>
    </row>
    <row r="143" spans="2:21">
      <c r="B143" t="s">
        <v>629</v>
      </c>
      <c r="C143" t="s">
        <v>630</v>
      </c>
      <c r="D143" t="s">
        <v>100</v>
      </c>
      <c r="E143" t="s">
        <v>123</v>
      </c>
      <c r="F143" t="s">
        <v>624</v>
      </c>
      <c r="G143" t="s">
        <v>625</v>
      </c>
      <c r="H143" t="s">
        <v>626</v>
      </c>
      <c r="I143" t="s">
        <v>149</v>
      </c>
      <c r="J143"/>
      <c r="K143" s="77">
        <v>1.24</v>
      </c>
      <c r="L143" t="s">
        <v>102</v>
      </c>
      <c r="M143" s="78">
        <v>1.2200000000000001E-2</v>
      </c>
      <c r="N143" s="78">
        <v>3.8199999999999998E-2</v>
      </c>
      <c r="O143" s="77">
        <v>48294.2</v>
      </c>
      <c r="P143" s="77">
        <v>108.19</v>
      </c>
      <c r="Q143" s="77">
        <v>0</v>
      </c>
      <c r="R143" s="77">
        <v>52.249494980000001</v>
      </c>
      <c r="S143" s="78">
        <v>1E-4</v>
      </c>
      <c r="T143" s="78">
        <f t="shared" si="5"/>
        <v>6.9916248679283502E-4</v>
      </c>
      <c r="U143" s="78">
        <f>R143/'סכום נכסי הקרן'!$C$42</f>
        <v>1.0955057764812671E-4</v>
      </c>
    </row>
    <row r="144" spans="2:21">
      <c r="B144" t="s">
        <v>631</v>
      </c>
      <c r="C144" t="s">
        <v>632</v>
      </c>
      <c r="D144" t="s">
        <v>100</v>
      </c>
      <c r="E144" t="s">
        <v>123</v>
      </c>
      <c r="F144" t="s">
        <v>624</v>
      </c>
      <c r="G144" t="s">
        <v>625</v>
      </c>
      <c r="H144" t="s">
        <v>626</v>
      </c>
      <c r="I144" t="s">
        <v>149</v>
      </c>
      <c r="J144"/>
      <c r="K144" s="77">
        <v>5.09</v>
      </c>
      <c r="L144" t="s">
        <v>102</v>
      </c>
      <c r="M144" s="78">
        <v>1.09E-2</v>
      </c>
      <c r="N144" s="78">
        <v>4.3200000000000002E-2</v>
      </c>
      <c r="O144" s="77">
        <v>128714.13</v>
      </c>
      <c r="P144" s="77">
        <v>93.49</v>
      </c>
      <c r="Q144" s="77">
        <v>0</v>
      </c>
      <c r="R144" s="77">
        <v>120.334840137</v>
      </c>
      <c r="S144" s="78">
        <v>2.0000000000000001E-4</v>
      </c>
      <c r="T144" s="78">
        <f t="shared" si="5"/>
        <v>1.6102281201035098E-3</v>
      </c>
      <c r="U144" s="78">
        <f>R144/'סכום נכסי הקרן'!$C$42</f>
        <v>2.5230389792761464E-4</v>
      </c>
    </row>
    <row r="145" spans="2:21">
      <c r="B145" t="s">
        <v>633</v>
      </c>
      <c r="C145" t="s">
        <v>634</v>
      </c>
      <c r="D145" t="s">
        <v>100</v>
      </c>
      <c r="E145" t="s">
        <v>123</v>
      </c>
      <c r="F145" t="s">
        <v>624</v>
      </c>
      <c r="G145" t="s">
        <v>625</v>
      </c>
      <c r="H145" t="s">
        <v>626</v>
      </c>
      <c r="I145" t="s">
        <v>149</v>
      </c>
      <c r="J145"/>
      <c r="K145" s="77">
        <v>6.06</v>
      </c>
      <c r="L145" t="s">
        <v>102</v>
      </c>
      <c r="M145" s="78">
        <v>1.54E-2</v>
      </c>
      <c r="N145" s="78">
        <v>4.53E-2</v>
      </c>
      <c r="O145" s="77">
        <v>144155.76</v>
      </c>
      <c r="P145" s="77">
        <v>90.46</v>
      </c>
      <c r="Q145" s="77">
        <v>1.20065</v>
      </c>
      <c r="R145" s="77">
        <v>131.60395049600001</v>
      </c>
      <c r="S145" s="78">
        <v>4.0000000000000002E-4</v>
      </c>
      <c r="T145" s="78">
        <f t="shared" si="5"/>
        <v>1.7610226727696598E-3</v>
      </c>
      <c r="U145" s="78">
        <f>R145/'סכום נכסי הקרן'!$C$42</f>
        <v>2.7593163920782213E-4</v>
      </c>
    </row>
    <row r="146" spans="2:21">
      <c r="B146" t="s">
        <v>635</v>
      </c>
      <c r="C146" t="s">
        <v>636</v>
      </c>
      <c r="D146" t="s">
        <v>100</v>
      </c>
      <c r="E146" t="s">
        <v>123</v>
      </c>
      <c r="F146" t="s">
        <v>637</v>
      </c>
      <c r="G146" t="s">
        <v>563</v>
      </c>
      <c r="H146" t="s">
        <v>638</v>
      </c>
      <c r="I146" t="s">
        <v>206</v>
      </c>
      <c r="J146"/>
      <c r="K146" s="77">
        <v>4.2300000000000004</v>
      </c>
      <c r="L146" t="s">
        <v>102</v>
      </c>
      <c r="M146" s="78">
        <v>7.4999999999999997E-3</v>
      </c>
      <c r="N146" s="78">
        <v>4.1700000000000001E-2</v>
      </c>
      <c r="O146" s="77">
        <v>678078.73</v>
      </c>
      <c r="P146" s="77">
        <v>94.68</v>
      </c>
      <c r="Q146" s="77">
        <v>0</v>
      </c>
      <c r="R146" s="77">
        <v>642.00494156399998</v>
      </c>
      <c r="S146" s="78">
        <v>4.0000000000000002E-4</v>
      </c>
      <c r="T146" s="78">
        <f t="shared" si="5"/>
        <v>8.5908155025994273E-3</v>
      </c>
      <c r="U146" s="78">
        <f>R146/'סכום נכסי הקרן'!$C$42</f>
        <v>1.3460802296406814E-3</v>
      </c>
    </row>
    <row r="147" spans="2:21">
      <c r="B147" t="s">
        <v>639</v>
      </c>
      <c r="C147" t="s">
        <v>640</v>
      </c>
      <c r="D147" t="s">
        <v>100</v>
      </c>
      <c r="E147" t="s">
        <v>123</v>
      </c>
      <c r="F147" t="s">
        <v>637</v>
      </c>
      <c r="G147" t="s">
        <v>563</v>
      </c>
      <c r="H147" t="s">
        <v>638</v>
      </c>
      <c r="I147" t="s">
        <v>206</v>
      </c>
      <c r="J147"/>
      <c r="K147" s="77">
        <v>6.26</v>
      </c>
      <c r="L147" t="s">
        <v>102</v>
      </c>
      <c r="M147" s="78">
        <v>4.0800000000000003E-2</v>
      </c>
      <c r="N147" s="78">
        <v>4.36E-2</v>
      </c>
      <c r="O147" s="77">
        <v>178813.38</v>
      </c>
      <c r="P147" s="77">
        <v>99.17</v>
      </c>
      <c r="Q147" s="77">
        <v>0</v>
      </c>
      <c r="R147" s="77">
        <v>177.329228946</v>
      </c>
      <c r="S147" s="78">
        <v>0</v>
      </c>
      <c r="T147" s="78">
        <f t="shared" si="5"/>
        <v>2.3728831204665041E-3</v>
      </c>
      <c r="U147" s="78">
        <f>R147/'סכום נכסי הקרן'!$C$42</f>
        <v>3.7180300924185531E-4</v>
      </c>
    </row>
    <row r="148" spans="2:21">
      <c r="B148" t="s">
        <v>641</v>
      </c>
      <c r="C148" t="s">
        <v>642</v>
      </c>
      <c r="D148" t="s">
        <v>100</v>
      </c>
      <c r="E148" t="s">
        <v>123</v>
      </c>
      <c r="F148" t="s">
        <v>643</v>
      </c>
      <c r="G148" t="s">
        <v>625</v>
      </c>
      <c r="H148" t="s">
        <v>626</v>
      </c>
      <c r="I148" t="s">
        <v>149</v>
      </c>
      <c r="J148"/>
      <c r="K148" s="77">
        <v>3.32</v>
      </c>
      <c r="L148" t="s">
        <v>102</v>
      </c>
      <c r="M148" s="78">
        <v>1.3299999999999999E-2</v>
      </c>
      <c r="N148" s="78">
        <v>3.6400000000000002E-2</v>
      </c>
      <c r="O148" s="77">
        <v>169544.66</v>
      </c>
      <c r="P148" s="77">
        <v>103.34</v>
      </c>
      <c r="Q148" s="77">
        <v>1.2562</v>
      </c>
      <c r="R148" s="77">
        <v>176.46365164400001</v>
      </c>
      <c r="S148" s="78">
        <v>5.0000000000000001E-4</v>
      </c>
      <c r="T148" s="78">
        <f t="shared" si="5"/>
        <v>2.3613006318853342E-3</v>
      </c>
      <c r="U148" s="78">
        <f>R148/'סכום נכסי הקרן'!$C$42</f>
        <v>3.6998816885977119E-4</v>
      </c>
    </row>
    <row r="149" spans="2:21">
      <c r="B149" t="s">
        <v>644</v>
      </c>
      <c r="C149" t="s">
        <v>645</v>
      </c>
      <c r="D149" t="s">
        <v>100</v>
      </c>
      <c r="E149" t="s">
        <v>123</v>
      </c>
      <c r="F149" t="s">
        <v>646</v>
      </c>
      <c r="G149" t="s">
        <v>330</v>
      </c>
      <c r="H149" t="s">
        <v>638</v>
      </c>
      <c r="I149" t="s">
        <v>206</v>
      </c>
      <c r="J149"/>
      <c r="K149" s="77">
        <v>3.53</v>
      </c>
      <c r="L149" t="s">
        <v>102</v>
      </c>
      <c r="M149" s="78">
        <v>1.7999999999999999E-2</v>
      </c>
      <c r="N149" s="78">
        <v>3.2399999999999998E-2</v>
      </c>
      <c r="O149" s="77">
        <v>19223.32</v>
      </c>
      <c r="P149" s="77">
        <v>106.61</v>
      </c>
      <c r="Q149" s="77">
        <v>9.715E-2</v>
      </c>
      <c r="R149" s="77">
        <v>20.591131451999999</v>
      </c>
      <c r="S149" s="78">
        <v>0</v>
      </c>
      <c r="T149" s="78">
        <f t="shared" si="5"/>
        <v>2.7553465688748133E-4</v>
      </c>
      <c r="U149" s="78">
        <f>R149/'סכום נכסי הקרן'!$C$42</f>
        <v>4.3173055468929818E-5</v>
      </c>
    </row>
    <row r="150" spans="2:21">
      <c r="B150" t="s">
        <v>647</v>
      </c>
      <c r="C150" t="s">
        <v>648</v>
      </c>
      <c r="D150" t="s">
        <v>100</v>
      </c>
      <c r="E150" t="s">
        <v>123</v>
      </c>
      <c r="F150" t="s">
        <v>649</v>
      </c>
      <c r="G150" t="s">
        <v>330</v>
      </c>
      <c r="H150" t="s">
        <v>638</v>
      </c>
      <c r="I150" t="s">
        <v>206</v>
      </c>
      <c r="J150"/>
      <c r="K150" s="77">
        <v>4.75</v>
      </c>
      <c r="L150" t="s">
        <v>102</v>
      </c>
      <c r="M150" s="78">
        <v>3.6200000000000003E-2</v>
      </c>
      <c r="N150" s="78">
        <v>4.4699999999999997E-2</v>
      </c>
      <c r="O150" s="77">
        <v>527534.36</v>
      </c>
      <c r="P150" s="77">
        <v>99.56</v>
      </c>
      <c r="Q150" s="77">
        <v>0</v>
      </c>
      <c r="R150" s="77">
        <v>525.21320881600002</v>
      </c>
      <c r="S150" s="78">
        <v>2.9999999999999997E-4</v>
      </c>
      <c r="T150" s="78">
        <f t="shared" si="5"/>
        <v>7.0279985158286998E-3</v>
      </c>
      <c r="U150" s="78">
        <f>R150/'סכום נכסי הקרן'!$C$42</f>
        <v>1.1012051013362541E-3</v>
      </c>
    </row>
    <row r="151" spans="2:21">
      <c r="B151" t="s">
        <v>650</v>
      </c>
      <c r="C151" t="s">
        <v>651</v>
      </c>
      <c r="D151" t="s">
        <v>100</v>
      </c>
      <c r="E151" t="s">
        <v>123</v>
      </c>
      <c r="F151" t="s">
        <v>652</v>
      </c>
      <c r="G151" t="s">
        <v>339</v>
      </c>
      <c r="H151" t="s">
        <v>653</v>
      </c>
      <c r="I151" t="s">
        <v>206</v>
      </c>
      <c r="J151"/>
      <c r="K151" s="77">
        <v>3.58</v>
      </c>
      <c r="L151" t="s">
        <v>102</v>
      </c>
      <c r="M151" s="78">
        <v>2.75E-2</v>
      </c>
      <c r="N151" s="78">
        <v>3.9E-2</v>
      </c>
      <c r="O151" s="77">
        <v>348945.04</v>
      </c>
      <c r="P151" s="77">
        <v>106.24</v>
      </c>
      <c r="Q151" s="77">
        <v>11.633010000000001</v>
      </c>
      <c r="R151" s="77">
        <v>382.35222049599997</v>
      </c>
      <c r="S151" s="78">
        <v>4.0000000000000002E-4</v>
      </c>
      <c r="T151" s="78">
        <f t="shared" si="5"/>
        <v>5.116342835755113E-3</v>
      </c>
      <c r="U151" s="78">
        <f>R151/'סכום נכסי הקרן'!$C$42</f>
        <v>8.0167103311551879E-4</v>
      </c>
    </row>
    <row r="152" spans="2:21">
      <c r="B152" t="s">
        <v>654</v>
      </c>
      <c r="C152" t="s">
        <v>655</v>
      </c>
      <c r="D152" t="s">
        <v>100</v>
      </c>
      <c r="E152" t="s">
        <v>123</v>
      </c>
      <c r="F152" t="s">
        <v>656</v>
      </c>
      <c r="G152" t="s">
        <v>657</v>
      </c>
      <c r="H152" t="s">
        <v>658</v>
      </c>
      <c r="I152" t="s">
        <v>149</v>
      </c>
      <c r="J152"/>
      <c r="K152" s="77">
        <v>4.04</v>
      </c>
      <c r="L152" t="s">
        <v>102</v>
      </c>
      <c r="M152" s="78">
        <v>3.2500000000000001E-2</v>
      </c>
      <c r="N152" s="78">
        <v>4.82E-2</v>
      </c>
      <c r="O152" s="77">
        <v>128043.23</v>
      </c>
      <c r="P152" s="77">
        <v>99.9</v>
      </c>
      <c r="Q152" s="77">
        <v>0</v>
      </c>
      <c r="R152" s="77">
        <v>127.91518677000001</v>
      </c>
      <c r="S152" s="78">
        <v>5.0000000000000001E-4</v>
      </c>
      <c r="T152" s="78">
        <f t="shared" si="5"/>
        <v>1.7116624785544128E-3</v>
      </c>
      <c r="U152" s="78">
        <f>R152/'סכום נכסי הקרן'!$C$42</f>
        <v>2.6819747455904535E-4</v>
      </c>
    </row>
    <row r="153" spans="2:21">
      <c r="B153" t="s">
        <v>659</v>
      </c>
      <c r="C153" t="s">
        <v>660</v>
      </c>
      <c r="D153" t="s">
        <v>100</v>
      </c>
      <c r="E153" t="s">
        <v>123</v>
      </c>
      <c r="F153" t="s">
        <v>643</v>
      </c>
      <c r="G153" t="s">
        <v>625</v>
      </c>
      <c r="H153" t="s">
        <v>658</v>
      </c>
      <c r="I153" t="s">
        <v>149</v>
      </c>
      <c r="J153"/>
      <c r="K153" s="77">
        <v>3.08</v>
      </c>
      <c r="L153" t="s">
        <v>102</v>
      </c>
      <c r="M153" s="78">
        <v>3.2800000000000003E-2</v>
      </c>
      <c r="N153" s="78">
        <v>7.6600000000000001E-2</v>
      </c>
      <c r="O153" s="77">
        <v>248735.35</v>
      </c>
      <c r="P153" s="77">
        <v>99.89</v>
      </c>
      <c r="Q153" s="77">
        <v>0</v>
      </c>
      <c r="R153" s="77">
        <v>248.461741115</v>
      </c>
      <c r="S153" s="78">
        <v>2.0000000000000001E-4</v>
      </c>
      <c r="T153" s="78">
        <f t="shared" si="5"/>
        <v>3.3247235950765734E-3</v>
      </c>
      <c r="U153" s="78">
        <f>R153/'סכום נכסי הקרן'!$C$42</f>
        <v>5.2094526986388035E-4</v>
      </c>
    </row>
    <row r="154" spans="2:21">
      <c r="B154" t="s">
        <v>661</v>
      </c>
      <c r="C154" t="s">
        <v>662</v>
      </c>
      <c r="D154" t="s">
        <v>100</v>
      </c>
      <c r="E154" t="s">
        <v>123</v>
      </c>
      <c r="F154" t="s">
        <v>643</v>
      </c>
      <c r="G154" t="s">
        <v>625</v>
      </c>
      <c r="H154" t="s">
        <v>658</v>
      </c>
      <c r="I154" t="s">
        <v>149</v>
      </c>
      <c r="J154"/>
      <c r="K154" s="77">
        <v>2.4</v>
      </c>
      <c r="L154" t="s">
        <v>102</v>
      </c>
      <c r="M154" s="78">
        <v>0.04</v>
      </c>
      <c r="N154" s="78">
        <v>7.3700000000000002E-2</v>
      </c>
      <c r="O154" s="77">
        <v>254538.63</v>
      </c>
      <c r="P154" s="77">
        <v>103.93</v>
      </c>
      <c r="Q154" s="77">
        <v>0</v>
      </c>
      <c r="R154" s="77">
        <v>264.541998159</v>
      </c>
      <c r="S154" s="78">
        <v>1E-4</v>
      </c>
      <c r="T154" s="78">
        <f t="shared" si="5"/>
        <v>3.5398972059881148E-3</v>
      </c>
      <c r="U154" s="78">
        <f>R154/'סכום נכסי הקרן'!$C$42</f>
        <v>5.5466045598337997E-4</v>
      </c>
    </row>
    <row r="155" spans="2:21">
      <c r="B155" t="s">
        <v>663</v>
      </c>
      <c r="C155" t="s">
        <v>664</v>
      </c>
      <c r="D155" t="s">
        <v>100</v>
      </c>
      <c r="E155" t="s">
        <v>123</v>
      </c>
      <c r="F155" t="s">
        <v>643</v>
      </c>
      <c r="G155" t="s">
        <v>625</v>
      </c>
      <c r="H155" t="s">
        <v>658</v>
      </c>
      <c r="I155" t="s">
        <v>149</v>
      </c>
      <c r="J155"/>
      <c r="K155" s="77">
        <v>4.9400000000000004</v>
      </c>
      <c r="L155" t="s">
        <v>102</v>
      </c>
      <c r="M155" s="78">
        <v>1.7899999999999999E-2</v>
      </c>
      <c r="N155" s="78">
        <v>7.1900000000000006E-2</v>
      </c>
      <c r="O155" s="77">
        <v>94726.9</v>
      </c>
      <c r="P155" s="77">
        <v>85.02</v>
      </c>
      <c r="Q155" s="77">
        <v>24.4374</v>
      </c>
      <c r="R155" s="77">
        <v>104.97421038</v>
      </c>
      <c r="S155" s="78">
        <v>1E-4</v>
      </c>
      <c r="T155" s="78">
        <f t="shared" si="5"/>
        <v>1.4046840071179388E-3</v>
      </c>
      <c r="U155" s="78">
        <f>R155/'סכום נכסי הקרן'!$C$42</f>
        <v>2.2009754141522192E-4</v>
      </c>
    </row>
    <row r="156" spans="2:21">
      <c r="B156" t="s">
        <v>665</v>
      </c>
      <c r="C156" t="s">
        <v>666</v>
      </c>
      <c r="D156" t="s">
        <v>100</v>
      </c>
      <c r="E156" t="s">
        <v>123</v>
      </c>
      <c r="F156" t="s">
        <v>646</v>
      </c>
      <c r="G156" t="s">
        <v>330</v>
      </c>
      <c r="H156" t="s">
        <v>653</v>
      </c>
      <c r="I156" t="s">
        <v>206</v>
      </c>
      <c r="J156"/>
      <c r="K156" s="77">
        <v>2.78</v>
      </c>
      <c r="L156" t="s">
        <v>102</v>
      </c>
      <c r="M156" s="78">
        <v>3.3000000000000002E-2</v>
      </c>
      <c r="N156" s="78">
        <v>4.6800000000000001E-2</v>
      </c>
      <c r="O156" s="77">
        <v>321564.73</v>
      </c>
      <c r="P156" s="77">
        <v>107.69</v>
      </c>
      <c r="Q156" s="77">
        <v>0</v>
      </c>
      <c r="R156" s="77">
        <v>346.29305773700003</v>
      </c>
      <c r="S156" s="78">
        <v>5.0000000000000001E-4</v>
      </c>
      <c r="T156" s="78">
        <f t="shared" si="5"/>
        <v>4.6338269010862644E-3</v>
      </c>
      <c r="U156" s="78">
        <f>R156/'סכום נכסי הקרן'!$C$42</f>
        <v>7.2606643423339841E-4</v>
      </c>
    </row>
    <row r="157" spans="2:21">
      <c r="B157" t="s">
        <v>667</v>
      </c>
      <c r="C157" t="s">
        <v>668</v>
      </c>
      <c r="D157" t="s">
        <v>100</v>
      </c>
      <c r="E157" t="s">
        <v>123</v>
      </c>
      <c r="F157" t="s">
        <v>646</v>
      </c>
      <c r="G157" t="s">
        <v>330</v>
      </c>
      <c r="H157" t="s">
        <v>653</v>
      </c>
      <c r="I157" t="s">
        <v>206</v>
      </c>
      <c r="J157"/>
      <c r="K157" s="77">
        <v>3.02</v>
      </c>
      <c r="L157" t="s">
        <v>102</v>
      </c>
      <c r="M157" s="78">
        <v>3.6499999999999998E-2</v>
      </c>
      <c r="N157" s="78">
        <v>4.7600000000000003E-2</v>
      </c>
      <c r="O157" s="77">
        <v>105352.67</v>
      </c>
      <c r="P157" s="77">
        <v>101</v>
      </c>
      <c r="Q157" s="77">
        <v>0</v>
      </c>
      <c r="R157" s="77">
        <v>106.4061967</v>
      </c>
      <c r="S157" s="78">
        <v>5.9999999999999995E-4</v>
      </c>
      <c r="T157" s="78">
        <f t="shared" si="5"/>
        <v>1.4238457447945949E-3</v>
      </c>
      <c r="U157" s="78">
        <f>R157/'סכום נכסי הקרן'!$C$42</f>
        <v>2.2309996141182213E-4</v>
      </c>
    </row>
    <row r="158" spans="2:21">
      <c r="B158" t="s">
        <v>669</v>
      </c>
      <c r="C158" t="s">
        <v>670</v>
      </c>
      <c r="D158" t="s">
        <v>100</v>
      </c>
      <c r="E158" t="s">
        <v>123</v>
      </c>
      <c r="F158" t="s">
        <v>671</v>
      </c>
      <c r="G158" t="s">
        <v>330</v>
      </c>
      <c r="H158" t="s">
        <v>653</v>
      </c>
      <c r="I158" t="s">
        <v>206</v>
      </c>
      <c r="J158"/>
      <c r="K158" s="77">
        <v>2.2599999999999998</v>
      </c>
      <c r="L158" t="s">
        <v>102</v>
      </c>
      <c r="M158" s="78">
        <v>1E-3</v>
      </c>
      <c r="N158" s="78">
        <v>3.3300000000000003E-2</v>
      </c>
      <c r="O158" s="77">
        <v>316867.83</v>
      </c>
      <c r="P158" s="77">
        <v>103.63</v>
      </c>
      <c r="Q158" s="77">
        <v>0</v>
      </c>
      <c r="R158" s="77">
        <v>328.37013222899998</v>
      </c>
      <c r="S158" s="78">
        <v>5.9999999999999995E-4</v>
      </c>
      <c r="T158" s="78">
        <f t="shared" si="5"/>
        <v>4.3939961204524482E-3</v>
      </c>
      <c r="U158" s="78">
        <f>R158/'סכום נכסי הקרן'!$C$42</f>
        <v>6.884877582424185E-4</v>
      </c>
    </row>
    <row r="159" spans="2:21">
      <c r="B159" t="s">
        <v>672</v>
      </c>
      <c r="C159" t="s">
        <v>673</v>
      </c>
      <c r="D159" t="s">
        <v>100</v>
      </c>
      <c r="E159" t="s">
        <v>123</v>
      </c>
      <c r="F159" t="s">
        <v>671</v>
      </c>
      <c r="G159" t="s">
        <v>330</v>
      </c>
      <c r="H159" t="s">
        <v>653</v>
      </c>
      <c r="I159" t="s">
        <v>206</v>
      </c>
      <c r="J159"/>
      <c r="K159" s="77">
        <v>4.97</v>
      </c>
      <c r="L159" t="s">
        <v>102</v>
      </c>
      <c r="M159" s="78">
        <v>3.0000000000000001E-3</v>
      </c>
      <c r="N159" s="78">
        <v>3.9699999999999999E-2</v>
      </c>
      <c r="O159" s="77">
        <v>178692.98</v>
      </c>
      <c r="P159" s="77">
        <v>91.94</v>
      </c>
      <c r="Q159" s="77">
        <v>0.29538999999999999</v>
      </c>
      <c r="R159" s="77">
        <v>164.58571581199999</v>
      </c>
      <c r="S159" s="78">
        <v>5.0000000000000001E-4</v>
      </c>
      <c r="T159" s="78">
        <f t="shared" si="5"/>
        <v>2.2023592458021639E-3</v>
      </c>
      <c r="U159" s="78">
        <f>R159/'סכום נכסי הקרן'!$C$42</f>
        <v>3.4508391414570991E-4</v>
      </c>
    </row>
    <row r="160" spans="2:21">
      <c r="B160" t="s">
        <v>674</v>
      </c>
      <c r="C160" t="s">
        <v>675</v>
      </c>
      <c r="D160" t="s">
        <v>100</v>
      </c>
      <c r="E160" t="s">
        <v>123</v>
      </c>
      <c r="F160" t="s">
        <v>671</v>
      </c>
      <c r="G160" t="s">
        <v>330</v>
      </c>
      <c r="H160" t="s">
        <v>653</v>
      </c>
      <c r="I160" t="s">
        <v>206</v>
      </c>
      <c r="J160"/>
      <c r="K160" s="77">
        <v>3.49</v>
      </c>
      <c r="L160" t="s">
        <v>102</v>
      </c>
      <c r="M160" s="78">
        <v>3.0000000000000001E-3</v>
      </c>
      <c r="N160" s="78">
        <v>3.9600000000000003E-2</v>
      </c>
      <c r="O160" s="77">
        <v>259537.15</v>
      </c>
      <c r="P160" s="77">
        <v>94.81</v>
      </c>
      <c r="Q160" s="77">
        <v>0.41825000000000001</v>
      </c>
      <c r="R160" s="77">
        <v>246.48542191499999</v>
      </c>
      <c r="S160" s="78">
        <v>5.0000000000000001E-4</v>
      </c>
      <c r="T160" s="78">
        <f t="shared" si="5"/>
        <v>3.2982780141748375E-3</v>
      </c>
      <c r="U160" s="78">
        <f>R160/'סכום נכסי הקרן'!$C$42</f>
        <v>5.1680155689478929E-4</v>
      </c>
    </row>
    <row r="161" spans="2:21">
      <c r="B161" t="s">
        <v>676</v>
      </c>
      <c r="C161" t="s">
        <v>677</v>
      </c>
      <c r="D161" t="s">
        <v>100</v>
      </c>
      <c r="E161" t="s">
        <v>123</v>
      </c>
      <c r="F161" t="s">
        <v>671</v>
      </c>
      <c r="G161" t="s">
        <v>330</v>
      </c>
      <c r="H161" t="s">
        <v>653</v>
      </c>
      <c r="I161" t="s">
        <v>206</v>
      </c>
      <c r="J161"/>
      <c r="K161" s="77">
        <v>3</v>
      </c>
      <c r="L161" t="s">
        <v>102</v>
      </c>
      <c r="M161" s="78">
        <v>3.0000000000000001E-3</v>
      </c>
      <c r="N161" s="78">
        <v>3.8899999999999997E-2</v>
      </c>
      <c r="O161" s="77">
        <v>99899.09</v>
      </c>
      <c r="P161" s="77">
        <v>92.74</v>
      </c>
      <c r="Q161" s="77">
        <v>0.15470999999999999</v>
      </c>
      <c r="R161" s="77">
        <v>92.801126065999995</v>
      </c>
      <c r="S161" s="78">
        <v>4.0000000000000002E-4</v>
      </c>
      <c r="T161" s="78">
        <f t="shared" si="5"/>
        <v>1.2417931714424379E-3</v>
      </c>
      <c r="U161" s="78">
        <f>R161/'סכום נכסי הקרן'!$C$42</f>
        <v>1.9457445418024456E-4</v>
      </c>
    </row>
    <row r="162" spans="2:21">
      <c r="B162" t="s">
        <v>678</v>
      </c>
      <c r="C162" t="s">
        <v>679</v>
      </c>
      <c r="D162" t="s">
        <v>100</v>
      </c>
      <c r="E162" t="s">
        <v>123</v>
      </c>
      <c r="F162" t="s">
        <v>680</v>
      </c>
      <c r="G162" t="s">
        <v>681</v>
      </c>
      <c r="H162" t="s">
        <v>3472</v>
      </c>
      <c r="I162" t="s">
        <v>209</v>
      </c>
      <c r="J162"/>
      <c r="K162" s="77">
        <v>3.02</v>
      </c>
      <c r="L162" t="s">
        <v>102</v>
      </c>
      <c r="M162" s="78">
        <v>1.4800000000000001E-2</v>
      </c>
      <c r="N162" s="78">
        <v>4.7E-2</v>
      </c>
      <c r="O162" s="77">
        <v>527958.68000000005</v>
      </c>
      <c r="P162" s="77">
        <v>99.6</v>
      </c>
      <c r="Q162" s="77">
        <v>0</v>
      </c>
      <c r="R162" s="77">
        <v>525.84684528000003</v>
      </c>
      <c r="S162" s="78">
        <v>5.9999999999999995E-4</v>
      </c>
      <c r="T162" s="78">
        <f t="shared" si="5"/>
        <v>7.0364773508119361E-3</v>
      </c>
      <c r="U162" s="78">
        <f>R162/'סכום נכסי הקרן'!$C$42</f>
        <v>1.1025336355292962E-3</v>
      </c>
    </row>
    <row r="163" spans="2:21">
      <c r="B163" t="s">
        <v>682</v>
      </c>
      <c r="C163" t="s">
        <v>683</v>
      </c>
      <c r="D163" t="s">
        <v>100</v>
      </c>
      <c r="E163" t="s">
        <v>123</v>
      </c>
      <c r="F163" t="s">
        <v>3473</v>
      </c>
      <c r="G163" t="s">
        <v>112</v>
      </c>
      <c r="H163" t="s">
        <v>3472</v>
      </c>
      <c r="I163" t="s">
        <v>209</v>
      </c>
      <c r="J163"/>
      <c r="K163" s="77">
        <v>1.26</v>
      </c>
      <c r="L163" t="s">
        <v>102</v>
      </c>
      <c r="M163" s="78">
        <v>4.9000000000000002E-2</v>
      </c>
      <c r="N163" s="78">
        <v>0</v>
      </c>
      <c r="O163" s="77">
        <v>87428.96</v>
      </c>
      <c r="P163" s="77">
        <v>22.6</v>
      </c>
      <c r="Q163" s="77">
        <v>0</v>
      </c>
      <c r="R163" s="77">
        <v>19.758944960000001</v>
      </c>
      <c r="S163" s="78">
        <v>2.0000000000000001E-4</v>
      </c>
      <c r="T163" s="78">
        <f t="shared" si="5"/>
        <v>2.6439897840016129E-4</v>
      </c>
      <c r="U163" s="78">
        <f>R163/'סכום נכסי הקרן'!$C$42</f>
        <v>4.1428224998425467E-5</v>
      </c>
    </row>
    <row r="164" spans="2:21">
      <c r="B164" t="s">
        <v>686</v>
      </c>
      <c r="C164" t="s">
        <v>687</v>
      </c>
      <c r="D164" t="s">
        <v>100</v>
      </c>
      <c r="E164" t="s">
        <v>123</v>
      </c>
      <c r="F164" t="s">
        <v>688</v>
      </c>
      <c r="G164" t="s">
        <v>330</v>
      </c>
      <c r="H164" t="s">
        <v>3472</v>
      </c>
      <c r="I164" t="s">
        <v>209</v>
      </c>
      <c r="J164"/>
      <c r="K164" s="77">
        <v>3.25</v>
      </c>
      <c r="L164" t="s">
        <v>102</v>
      </c>
      <c r="M164" s="78">
        <v>1.9E-2</v>
      </c>
      <c r="N164" s="78">
        <v>3.5200000000000002E-2</v>
      </c>
      <c r="O164" s="77">
        <v>256451.92</v>
      </c>
      <c r="P164" s="77">
        <v>101.4</v>
      </c>
      <c r="Q164" s="77">
        <v>6.8135000000000003</v>
      </c>
      <c r="R164" s="77">
        <v>266.85574688000003</v>
      </c>
      <c r="S164" s="78">
        <v>5.0000000000000001E-4</v>
      </c>
      <c r="T164" s="78">
        <f t="shared" si="5"/>
        <v>3.5708580087711337E-3</v>
      </c>
      <c r="U164" s="78">
        <f>R164/'סכום נכסי הקרן'!$C$42</f>
        <v>5.5951165136842995E-4</v>
      </c>
    </row>
    <row r="165" spans="2:21">
      <c r="B165" t="s">
        <v>689</v>
      </c>
      <c r="C165" t="s">
        <v>690</v>
      </c>
      <c r="D165" t="s">
        <v>100</v>
      </c>
      <c r="E165" t="s">
        <v>123</v>
      </c>
      <c r="F165" t="s">
        <v>691</v>
      </c>
      <c r="G165" t="s">
        <v>339</v>
      </c>
      <c r="H165" t="s">
        <v>3472</v>
      </c>
      <c r="I165" t="s">
        <v>209</v>
      </c>
      <c r="J165"/>
      <c r="K165" s="77">
        <v>2.36</v>
      </c>
      <c r="L165" t="s">
        <v>102</v>
      </c>
      <c r="M165" s="78">
        <v>1.6400000000000001E-2</v>
      </c>
      <c r="N165" s="78">
        <v>3.6499999999999998E-2</v>
      </c>
      <c r="O165" s="77">
        <v>112689.74</v>
      </c>
      <c r="P165" s="77">
        <v>106.4</v>
      </c>
      <c r="Q165" s="77">
        <v>5.0954699999999997</v>
      </c>
      <c r="R165" s="77">
        <v>124.99735336000001</v>
      </c>
      <c r="S165" s="78">
        <v>4.0000000000000002E-4</v>
      </c>
      <c r="T165" s="78">
        <f t="shared" si="5"/>
        <v>1.6726182798733787E-3</v>
      </c>
      <c r="U165" s="78">
        <f>R165/'סכום נכסי הקרן'!$C$42</f>
        <v>2.6207970565680314E-4</v>
      </c>
    </row>
    <row r="166" spans="2:21">
      <c r="B166" s="79" t="s">
        <v>246</v>
      </c>
      <c r="C166" s="16"/>
      <c r="D166" s="16"/>
      <c r="E166" s="16"/>
      <c r="F166" s="16"/>
      <c r="K166" s="81">
        <v>4</v>
      </c>
      <c r="N166" s="80">
        <v>5.9700000000000003E-2</v>
      </c>
      <c r="O166" s="81">
        <f>SUM(O167:O241)</f>
        <v>9522620.7199999988</v>
      </c>
      <c r="Q166" s="81">
        <f t="shared" ref="Q166:R166" si="6">SUM(Q167:Q241)</f>
        <v>39.4086</v>
      </c>
      <c r="R166" s="81">
        <f t="shared" si="6"/>
        <v>8735.0389580950014</v>
      </c>
      <c r="T166" s="80">
        <f t="shared" si="5"/>
        <v>0.11688556152574693</v>
      </c>
      <c r="U166" s="80">
        <f>R166/'סכום נכסי הקרן'!$C$42</f>
        <v>1.8314599289514479E-2</v>
      </c>
    </row>
    <row r="167" spans="2:21">
      <c r="B167" t="s">
        <v>692</v>
      </c>
      <c r="C167" t="s">
        <v>693</v>
      </c>
      <c r="D167" t="s">
        <v>100</v>
      </c>
      <c r="E167" t="s">
        <v>123</v>
      </c>
      <c r="F167" t="s">
        <v>517</v>
      </c>
      <c r="G167" t="s">
        <v>317</v>
      </c>
      <c r="H167" t="s">
        <v>318</v>
      </c>
      <c r="I167" t="s">
        <v>149</v>
      </c>
      <c r="J167"/>
      <c r="K167" s="77">
        <v>3.32</v>
      </c>
      <c r="L167" t="s">
        <v>102</v>
      </c>
      <c r="M167" s="78">
        <v>2.6800000000000001E-2</v>
      </c>
      <c r="N167" s="78">
        <v>4.9799999999999997E-2</v>
      </c>
      <c r="O167" s="77">
        <v>0.01</v>
      </c>
      <c r="P167" s="77">
        <v>94.81</v>
      </c>
      <c r="Q167" s="77">
        <v>0</v>
      </c>
      <c r="R167" s="77">
        <v>9.4809999999999995E-6</v>
      </c>
      <c r="S167" s="78">
        <v>0</v>
      </c>
      <c r="T167" s="78">
        <f t="shared" si="5"/>
        <v>1.2686743747131369E-10</v>
      </c>
      <c r="U167" s="78">
        <f>R167/'סכום נכסי הקרן'!$C$42</f>
        <v>1.9878642407538334E-11</v>
      </c>
    </row>
    <row r="168" spans="2:21">
      <c r="B168" t="s">
        <v>694</v>
      </c>
      <c r="C168" t="s">
        <v>695</v>
      </c>
      <c r="D168" t="s">
        <v>100</v>
      </c>
      <c r="E168" t="s">
        <v>123</v>
      </c>
      <c r="F168" t="s">
        <v>696</v>
      </c>
      <c r="G168" t="s">
        <v>697</v>
      </c>
      <c r="H168" t="s">
        <v>205</v>
      </c>
      <c r="I168" t="s">
        <v>206</v>
      </c>
      <c r="J168"/>
      <c r="K168" s="77">
        <v>0.17</v>
      </c>
      <c r="L168" t="s">
        <v>102</v>
      </c>
      <c r="M168" s="78">
        <v>5.7000000000000002E-2</v>
      </c>
      <c r="N168" s="78">
        <v>1.0800000000000001E-2</v>
      </c>
      <c r="O168" s="77">
        <v>0.02</v>
      </c>
      <c r="P168" s="77">
        <v>102.66</v>
      </c>
      <c r="Q168" s="77">
        <v>0</v>
      </c>
      <c r="R168" s="77">
        <v>2.0531999999999999E-5</v>
      </c>
      <c r="S168" s="78">
        <v>0</v>
      </c>
      <c r="T168" s="78">
        <f t="shared" si="5"/>
        <v>2.7474340535397245E-10</v>
      </c>
      <c r="U168" s="78">
        <f>R168/'סכום נכסי הקרן'!$C$42</f>
        <v>4.3049075615607753E-11</v>
      </c>
    </row>
    <row r="169" spans="2:21">
      <c r="B169" t="s">
        <v>698</v>
      </c>
      <c r="C169" t="s">
        <v>699</v>
      </c>
      <c r="D169" t="s">
        <v>100</v>
      </c>
      <c r="E169" t="s">
        <v>123</v>
      </c>
      <c r="F169" t="s">
        <v>700</v>
      </c>
      <c r="G169" t="s">
        <v>487</v>
      </c>
      <c r="H169" t="s">
        <v>373</v>
      </c>
      <c r="I169" t="s">
        <v>206</v>
      </c>
      <c r="J169"/>
      <c r="K169" s="77">
        <v>8.19</v>
      </c>
      <c r="L169" t="s">
        <v>102</v>
      </c>
      <c r="M169" s="78">
        <v>2.4E-2</v>
      </c>
      <c r="N169" s="78">
        <v>5.3800000000000001E-2</v>
      </c>
      <c r="O169" s="77">
        <v>0.01</v>
      </c>
      <c r="P169" s="77">
        <v>79.239999999999995</v>
      </c>
      <c r="Q169" s="77">
        <v>0</v>
      </c>
      <c r="R169" s="77">
        <v>7.9240000000000007E-6</v>
      </c>
      <c r="S169" s="78">
        <v>0</v>
      </c>
      <c r="T169" s="78">
        <f t="shared" si="5"/>
        <v>1.060328630442664E-10</v>
      </c>
      <c r="U169" s="78">
        <f>R169/'סכום נכסי הקרן'!$C$42</f>
        <v>1.6614108473508466E-11</v>
      </c>
    </row>
    <row r="170" spans="2:21">
      <c r="B170" t="s">
        <v>701</v>
      </c>
      <c r="C170" t="s">
        <v>702</v>
      </c>
      <c r="D170" t="s">
        <v>100</v>
      </c>
      <c r="E170" t="s">
        <v>123</v>
      </c>
      <c r="F170" t="s">
        <v>372</v>
      </c>
      <c r="G170" t="s">
        <v>330</v>
      </c>
      <c r="H170" t="s">
        <v>373</v>
      </c>
      <c r="I170" t="s">
        <v>206</v>
      </c>
      <c r="J170"/>
      <c r="K170" s="77">
        <v>5.8</v>
      </c>
      <c r="L170" t="s">
        <v>102</v>
      </c>
      <c r="M170" s="78">
        <v>2.5499999999999998E-2</v>
      </c>
      <c r="N170" s="78">
        <v>5.57E-2</v>
      </c>
      <c r="O170" s="77">
        <v>476304.69</v>
      </c>
      <c r="P170" s="77">
        <v>84.91</v>
      </c>
      <c r="Q170" s="77">
        <v>0</v>
      </c>
      <c r="R170" s="77">
        <v>404.43031227900002</v>
      </c>
      <c r="S170" s="78">
        <v>2.9999999999999997E-4</v>
      </c>
      <c r="T170" s="78">
        <f t="shared" si="5"/>
        <v>5.4117748501803509E-3</v>
      </c>
      <c r="U170" s="78">
        <f>R170/'סכום נכסי הקרן'!$C$42</f>
        <v>8.4796177160249993E-4</v>
      </c>
    </row>
    <row r="171" spans="2:21">
      <c r="B171" t="s">
        <v>703</v>
      </c>
      <c r="C171" t="s">
        <v>704</v>
      </c>
      <c r="D171" t="s">
        <v>100</v>
      </c>
      <c r="E171" t="s">
        <v>123</v>
      </c>
      <c r="F171" t="s">
        <v>705</v>
      </c>
      <c r="G171" t="s">
        <v>706</v>
      </c>
      <c r="H171" t="s">
        <v>373</v>
      </c>
      <c r="I171" t="s">
        <v>206</v>
      </c>
      <c r="J171"/>
      <c r="K171" s="77">
        <v>3.8</v>
      </c>
      <c r="L171" t="s">
        <v>102</v>
      </c>
      <c r="M171" s="78">
        <v>2.24E-2</v>
      </c>
      <c r="N171" s="78">
        <v>5.3699999999999998E-2</v>
      </c>
      <c r="O171" s="77">
        <v>0.01</v>
      </c>
      <c r="P171" s="77">
        <v>89.71</v>
      </c>
      <c r="Q171" s="77">
        <v>0</v>
      </c>
      <c r="R171" s="77">
        <v>8.9709999999999993E-6</v>
      </c>
      <c r="S171" s="78">
        <v>0</v>
      </c>
      <c r="T171" s="78">
        <f t="shared" si="5"/>
        <v>1.2004301039501687E-10</v>
      </c>
      <c r="U171" s="78">
        <f>R171/'סכום נכסי הקרן'!$C$42</f>
        <v>1.8809334567875373E-11</v>
      </c>
    </row>
    <row r="172" spans="2:21">
      <c r="B172" t="s">
        <v>707</v>
      </c>
      <c r="C172" t="s">
        <v>708</v>
      </c>
      <c r="D172" t="s">
        <v>100</v>
      </c>
      <c r="E172" t="s">
        <v>123</v>
      </c>
      <c r="F172" t="s">
        <v>709</v>
      </c>
      <c r="G172" t="s">
        <v>710</v>
      </c>
      <c r="H172" t="s">
        <v>373</v>
      </c>
      <c r="I172" t="s">
        <v>206</v>
      </c>
      <c r="J172"/>
      <c r="K172" s="77">
        <v>4.09</v>
      </c>
      <c r="L172" t="s">
        <v>102</v>
      </c>
      <c r="M172" s="78">
        <v>3.5200000000000002E-2</v>
      </c>
      <c r="N172" s="78">
        <v>5.1799999999999999E-2</v>
      </c>
      <c r="O172" s="77">
        <v>0.02</v>
      </c>
      <c r="P172" s="77">
        <v>94.11</v>
      </c>
      <c r="Q172" s="77">
        <v>0</v>
      </c>
      <c r="R172" s="77">
        <v>1.8822E-5</v>
      </c>
      <c r="S172" s="78">
        <v>0</v>
      </c>
      <c r="T172" s="78">
        <f t="shared" si="5"/>
        <v>2.518615028040361E-10</v>
      </c>
      <c r="U172" s="78">
        <f>R172/'סכום נכסי הקרן'!$C$42</f>
        <v>3.9463749329678996E-11</v>
      </c>
    </row>
    <row r="173" spans="2:21">
      <c r="B173" t="s">
        <v>711</v>
      </c>
      <c r="C173" t="s">
        <v>712</v>
      </c>
      <c r="D173" t="s">
        <v>100</v>
      </c>
      <c r="E173" t="s">
        <v>123</v>
      </c>
      <c r="F173" t="s">
        <v>426</v>
      </c>
      <c r="G173" t="s">
        <v>330</v>
      </c>
      <c r="H173" t="s">
        <v>381</v>
      </c>
      <c r="I173" t="s">
        <v>149</v>
      </c>
      <c r="J173"/>
      <c r="K173" s="77">
        <v>6.11</v>
      </c>
      <c r="L173" t="s">
        <v>102</v>
      </c>
      <c r="M173" s="78">
        <v>2.4400000000000002E-2</v>
      </c>
      <c r="N173" s="78">
        <v>5.6000000000000001E-2</v>
      </c>
      <c r="O173" s="77">
        <v>0.01</v>
      </c>
      <c r="P173" s="77">
        <v>84.62</v>
      </c>
      <c r="Q173" s="77">
        <v>0</v>
      </c>
      <c r="R173" s="77">
        <v>8.4619999999999996E-6</v>
      </c>
      <c r="S173" s="78">
        <v>0</v>
      </c>
      <c r="T173" s="78">
        <f t="shared" si="5"/>
        <v>1.1323196454828145E-10</v>
      </c>
      <c r="U173" s="78">
        <f>R173/'סכום נכסי הקרן'!$C$42</f>
        <v>1.7742123410250964E-11</v>
      </c>
    </row>
    <row r="174" spans="2:21">
      <c r="B174" t="s">
        <v>713</v>
      </c>
      <c r="C174" t="s">
        <v>714</v>
      </c>
      <c r="D174" t="s">
        <v>100</v>
      </c>
      <c r="E174" t="s">
        <v>123</v>
      </c>
      <c r="F174" t="s">
        <v>715</v>
      </c>
      <c r="G174" t="s">
        <v>445</v>
      </c>
      <c r="H174" t="s">
        <v>381</v>
      </c>
      <c r="I174" t="s">
        <v>149</v>
      </c>
      <c r="J174"/>
      <c r="K174" s="77">
        <v>5.39</v>
      </c>
      <c r="L174" t="s">
        <v>102</v>
      </c>
      <c r="M174" s="78">
        <v>1.95E-2</v>
      </c>
      <c r="N174" s="78">
        <v>5.3600000000000002E-2</v>
      </c>
      <c r="O174" s="77">
        <v>4068.15</v>
      </c>
      <c r="P174" s="77">
        <v>83.94</v>
      </c>
      <c r="Q174" s="77">
        <v>0</v>
      </c>
      <c r="R174" s="77">
        <v>3.4148051100000001</v>
      </c>
      <c r="S174" s="78">
        <v>0</v>
      </c>
      <c r="T174" s="78">
        <f t="shared" si="5"/>
        <v>4.569429108423663E-5</v>
      </c>
      <c r="U174" s="78">
        <f>R174/'סכום נכסי הקרן'!$C$42</f>
        <v>7.1597605393022482E-6</v>
      </c>
    </row>
    <row r="175" spans="2:21">
      <c r="B175" t="s">
        <v>716</v>
      </c>
      <c r="C175" t="s">
        <v>717</v>
      </c>
      <c r="D175" t="s">
        <v>100</v>
      </c>
      <c r="E175" t="s">
        <v>123</v>
      </c>
      <c r="F175" t="s">
        <v>718</v>
      </c>
      <c r="G175" t="s">
        <v>330</v>
      </c>
      <c r="H175" t="s">
        <v>373</v>
      </c>
      <c r="I175" t="s">
        <v>206</v>
      </c>
      <c r="J175"/>
      <c r="K175" s="77">
        <v>1.06</v>
      </c>
      <c r="L175" t="s">
        <v>102</v>
      </c>
      <c r="M175" s="78">
        <v>2.5499999999999998E-2</v>
      </c>
      <c r="N175" s="78">
        <v>5.2600000000000001E-2</v>
      </c>
      <c r="O175" s="77">
        <v>76340.149999999994</v>
      </c>
      <c r="P175" s="77">
        <v>97.92</v>
      </c>
      <c r="Q175" s="77">
        <v>0</v>
      </c>
      <c r="R175" s="77">
        <v>74.752274880000002</v>
      </c>
      <c r="S175" s="78">
        <v>4.0000000000000002E-4</v>
      </c>
      <c r="T175" s="78">
        <f t="shared" si="5"/>
        <v>1.000277350403634E-3</v>
      </c>
      <c r="U175" s="78">
        <f>R175/'סכום נכסי הקרן'!$C$42</f>
        <v>1.5673175208200934E-4</v>
      </c>
    </row>
    <row r="176" spans="2:21">
      <c r="B176" t="s">
        <v>719</v>
      </c>
      <c r="C176" t="s">
        <v>720</v>
      </c>
      <c r="D176" t="s">
        <v>100</v>
      </c>
      <c r="E176" t="s">
        <v>123</v>
      </c>
      <c r="F176" t="s">
        <v>473</v>
      </c>
      <c r="G176" t="s">
        <v>127</v>
      </c>
      <c r="H176" t="s">
        <v>373</v>
      </c>
      <c r="I176" t="s">
        <v>206</v>
      </c>
      <c r="J176"/>
      <c r="K176" s="77">
        <v>1.43</v>
      </c>
      <c r="L176" t="s">
        <v>102</v>
      </c>
      <c r="M176" s="78">
        <v>2.7E-2</v>
      </c>
      <c r="N176" s="78">
        <v>5.7200000000000001E-2</v>
      </c>
      <c r="O176" s="77">
        <v>2729.05</v>
      </c>
      <c r="P176" s="77">
        <v>96.02</v>
      </c>
      <c r="Q176" s="77">
        <v>0</v>
      </c>
      <c r="R176" s="77">
        <v>2.6204338100000002</v>
      </c>
      <c r="S176" s="78">
        <v>0</v>
      </c>
      <c r="T176" s="78">
        <f t="shared" si="5"/>
        <v>3.5064626361975668E-5</v>
      </c>
      <c r="U176" s="78">
        <f>R176/'סכום נכסי הקרן'!$C$42</f>
        <v>5.4942165026487982E-6</v>
      </c>
    </row>
    <row r="177" spans="2:21">
      <c r="B177" t="s">
        <v>721</v>
      </c>
      <c r="C177" t="s">
        <v>722</v>
      </c>
      <c r="D177" t="s">
        <v>100</v>
      </c>
      <c r="E177" t="s">
        <v>123</v>
      </c>
      <c r="F177" t="s">
        <v>473</v>
      </c>
      <c r="G177" t="s">
        <v>127</v>
      </c>
      <c r="H177" t="s">
        <v>373</v>
      </c>
      <c r="I177" t="s">
        <v>206</v>
      </c>
      <c r="J177"/>
      <c r="K177" s="77">
        <v>3.71</v>
      </c>
      <c r="L177" t="s">
        <v>102</v>
      </c>
      <c r="M177" s="78">
        <v>4.5600000000000002E-2</v>
      </c>
      <c r="N177" s="78">
        <v>5.6399999999999999E-2</v>
      </c>
      <c r="O177" s="77">
        <v>116752.91</v>
      </c>
      <c r="P177" s="77">
        <v>96.5</v>
      </c>
      <c r="Q177" s="77">
        <v>0</v>
      </c>
      <c r="R177" s="77">
        <v>112.66655815</v>
      </c>
      <c r="S177" s="78">
        <v>4.0000000000000002E-4</v>
      </c>
      <c r="T177" s="78">
        <f t="shared" si="5"/>
        <v>1.5076170784941729E-3</v>
      </c>
      <c r="U177" s="78">
        <f>R177/'סכום נכסי הקרן'!$C$42</f>
        <v>2.3622594881889821E-4</v>
      </c>
    </row>
    <row r="178" spans="2:21">
      <c r="B178" t="s">
        <v>723</v>
      </c>
      <c r="C178" t="s">
        <v>724</v>
      </c>
      <c r="D178" t="s">
        <v>100</v>
      </c>
      <c r="E178" t="s">
        <v>123</v>
      </c>
      <c r="F178" t="s">
        <v>490</v>
      </c>
      <c r="G178" t="s">
        <v>132</v>
      </c>
      <c r="H178" t="s">
        <v>491</v>
      </c>
      <c r="I178" t="s">
        <v>149</v>
      </c>
      <c r="J178"/>
      <c r="K178" s="77">
        <v>8.61</v>
      </c>
      <c r="L178" t="s">
        <v>102</v>
      </c>
      <c r="M178" s="78">
        <v>2.7900000000000001E-2</v>
      </c>
      <c r="N178" s="78">
        <v>5.4899999999999997E-2</v>
      </c>
      <c r="O178" s="77">
        <v>113906.31</v>
      </c>
      <c r="P178" s="77">
        <v>80.599999999999994</v>
      </c>
      <c r="Q178" s="77">
        <v>0</v>
      </c>
      <c r="R178" s="77">
        <v>91.808485860000005</v>
      </c>
      <c r="S178" s="78">
        <v>2.9999999999999997E-4</v>
      </c>
      <c r="T178" s="78">
        <f t="shared" si="5"/>
        <v>1.2285104249741101E-3</v>
      </c>
      <c r="U178" s="78">
        <f>R178/'סכום נכסי הקרן'!$C$42</f>
        <v>1.9249320328957703E-4</v>
      </c>
    </row>
    <row r="179" spans="2:21">
      <c r="B179" t="s">
        <v>725</v>
      </c>
      <c r="C179" t="s">
        <v>726</v>
      </c>
      <c r="D179" t="s">
        <v>100</v>
      </c>
      <c r="E179" t="s">
        <v>123</v>
      </c>
      <c r="F179" t="s">
        <v>490</v>
      </c>
      <c r="G179" t="s">
        <v>132</v>
      </c>
      <c r="H179" t="s">
        <v>491</v>
      </c>
      <c r="I179" t="s">
        <v>149</v>
      </c>
      <c r="J179"/>
      <c r="K179" s="77">
        <v>1.1299999999999999</v>
      </c>
      <c r="L179" t="s">
        <v>102</v>
      </c>
      <c r="M179" s="78">
        <v>3.6499999999999998E-2</v>
      </c>
      <c r="N179" s="78">
        <v>5.3999999999999999E-2</v>
      </c>
      <c r="O179" s="77">
        <v>0.01</v>
      </c>
      <c r="P179" s="77">
        <v>99.41</v>
      </c>
      <c r="Q179" s="77">
        <v>0</v>
      </c>
      <c r="R179" s="77">
        <v>9.9410000000000002E-6</v>
      </c>
      <c r="S179" s="78">
        <v>0</v>
      </c>
      <c r="T179" s="78">
        <f t="shared" si="5"/>
        <v>1.3302280306954218E-10</v>
      </c>
      <c r="U179" s="78">
        <f>R179/'סכום נכסי הקרן'!$C$42</f>
        <v>2.0843116145273558E-11</v>
      </c>
    </row>
    <row r="180" spans="2:21">
      <c r="B180" t="s">
        <v>727</v>
      </c>
      <c r="C180" t="s">
        <v>728</v>
      </c>
      <c r="D180" t="s">
        <v>100</v>
      </c>
      <c r="E180" t="s">
        <v>123</v>
      </c>
      <c r="F180" t="s">
        <v>729</v>
      </c>
      <c r="G180" t="s">
        <v>128</v>
      </c>
      <c r="H180" t="s">
        <v>491</v>
      </c>
      <c r="I180" t="s">
        <v>149</v>
      </c>
      <c r="J180"/>
      <c r="K180" s="77">
        <v>1.51</v>
      </c>
      <c r="L180" t="s">
        <v>102</v>
      </c>
      <c r="M180" s="78">
        <v>6.0999999999999999E-2</v>
      </c>
      <c r="N180" s="78">
        <v>6.0100000000000001E-2</v>
      </c>
      <c r="O180" s="77">
        <v>244084.95</v>
      </c>
      <c r="P180" s="77">
        <v>102.98</v>
      </c>
      <c r="Q180" s="77">
        <v>0</v>
      </c>
      <c r="R180" s="77">
        <v>251.35868151</v>
      </c>
      <c r="S180" s="78">
        <v>5.9999999999999995E-4</v>
      </c>
      <c r="T180" s="78">
        <f t="shared" si="5"/>
        <v>3.3634882195276634E-3</v>
      </c>
      <c r="U180" s="78">
        <f>R180/'סכום נכסי הקרן'!$C$42</f>
        <v>5.2701923275684081E-4</v>
      </c>
    </row>
    <row r="181" spans="2:21">
      <c r="B181" t="s">
        <v>730</v>
      </c>
      <c r="C181" t="s">
        <v>731</v>
      </c>
      <c r="D181" t="s">
        <v>100</v>
      </c>
      <c r="E181" t="s">
        <v>123</v>
      </c>
      <c r="F181" t="s">
        <v>526</v>
      </c>
      <c r="G181" t="s">
        <v>445</v>
      </c>
      <c r="H181" t="s">
        <v>491</v>
      </c>
      <c r="I181" t="s">
        <v>149</v>
      </c>
      <c r="J181"/>
      <c r="K181" s="77">
        <v>7.21</v>
      </c>
      <c r="L181" t="s">
        <v>102</v>
      </c>
      <c r="M181" s="78">
        <v>3.0499999999999999E-2</v>
      </c>
      <c r="N181" s="78">
        <v>5.62E-2</v>
      </c>
      <c r="O181" s="77">
        <v>202761.91</v>
      </c>
      <c r="P181" s="77">
        <v>84.73</v>
      </c>
      <c r="Q181" s="77">
        <v>0</v>
      </c>
      <c r="R181" s="77">
        <v>171.800166343</v>
      </c>
      <c r="S181" s="78">
        <v>2.9999999999999997E-4</v>
      </c>
      <c r="T181" s="78">
        <f t="shared" si="5"/>
        <v>2.2988974645165956E-3</v>
      </c>
      <c r="U181" s="78">
        <f>R181/'סכום נכסי הקרן'!$C$42</f>
        <v>3.6021032299209999E-4</v>
      </c>
    </row>
    <row r="182" spans="2:21">
      <c r="B182" t="s">
        <v>732</v>
      </c>
      <c r="C182" t="s">
        <v>733</v>
      </c>
      <c r="D182" t="s">
        <v>100</v>
      </c>
      <c r="E182" t="s">
        <v>123</v>
      </c>
      <c r="F182" t="s">
        <v>526</v>
      </c>
      <c r="G182" t="s">
        <v>445</v>
      </c>
      <c r="H182" t="s">
        <v>491</v>
      </c>
      <c r="I182" t="s">
        <v>149</v>
      </c>
      <c r="J182"/>
      <c r="K182" s="77">
        <v>2.65</v>
      </c>
      <c r="L182" t="s">
        <v>102</v>
      </c>
      <c r="M182" s="78">
        <v>2.9100000000000001E-2</v>
      </c>
      <c r="N182" s="78">
        <v>5.1900000000000002E-2</v>
      </c>
      <c r="O182" s="77">
        <v>96656.03</v>
      </c>
      <c r="P182" s="77">
        <v>94.88</v>
      </c>
      <c r="Q182" s="77">
        <v>0</v>
      </c>
      <c r="R182" s="77">
        <v>91.707241264000004</v>
      </c>
      <c r="S182" s="78">
        <v>2.0000000000000001E-4</v>
      </c>
      <c r="T182" s="78">
        <f t="shared" si="5"/>
        <v>1.2271556477931862E-3</v>
      </c>
      <c r="U182" s="78">
        <f>R182/'סכום נכסי הקרן'!$C$42</f>
        <v>1.9228092556364308E-4</v>
      </c>
    </row>
    <row r="183" spans="2:21">
      <c r="B183" t="s">
        <v>734</v>
      </c>
      <c r="C183" t="s">
        <v>735</v>
      </c>
      <c r="D183" t="s">
        <v>100</v>
      </c>
      <c r="E183" t="s">
        <v>123</v>
      </c>
      <c r="F183" t="s">
        <v>526</v>
      </c>
      <c r="G183" t="s">
        <v>445</v>
      </c>
      <c r="H183" t="s">
        <v>491</v>
      </c>
      <c r="I183" t="s">
        <v>149</v>
      </c>
      <c r="J183"/>
      <c r="K183" s="77">
        <v>6.45</v>
      </c>
      <c r="L183" t="s">
        <v>102</v>
      </c>
      <c r="M183" s="78">
        <v>3.0499999999999999E-2</v>
      </c>
      <c r="N183" s="78">
        <v>5.5899999999999998E-2</v>
      </c>
      <c r="O183" s="77">
        <v>272602.83</v>
      </c>
      <c r="P183" s="77">
        <v>86.53</v>
      </c>
      <c r="Q183" s="77">
        <v>0</v>
      </c>
      <c r="R183" s="77">
        <v>235.88322879899999</v>
      </c>
      <c r="S183" s="78">
        <v>4.0000000000000002E-4</v>
      </c>
      <c r="T183" s="78">
        <f t="shared" si="5"/>
        <v>3.1564076342357043E-3</v>
      </c>
      <c r="U183" s="78">
        <f>R183/'סכום נכסי הקרן'!$C$42</f>
        <v>4.9457212901918247E-4</v>
      </c>
    </row>
    <row r="184" spans="2:21">
      <c r="B184" t="s">
        <v>736</v>
      </c>
      <c r="C184" t="s">
        <v>737</v>
      </c>
      <c r="D184" t="s">
        <v>100</v>
      </c>
      <c r="E184" t="s">
        <v>123</v>
      </c>
      <c r="F184" t="s">
        <v>526</v>
      </c>
      <c r="G184" t="s">
        <v>445</v>
      </c>
      <c r="H184" t="s">
        <v>491</v>
      </c>
      <c r="I184" t="s">
        <v>149</v>
      </c>
      <c r="J184"/>
      <c r="K184" s="77">
        <v>8.07</v>
      </c>
      <c r="L184" t="s">
        <v>102</v>
      </c>
      <c r="M184" s="78">
        <v>2.63E-2</v>
      </c>
      <c r="N184" s="78">
        <v>5.62E-2</v>
      </c>
      <c r="O184" s="77">
        <v>292901.94</v>
      </c>
      <c r="P184" s="77">
        <v>79.77</v>
      </c>
      <c r="Q184" s="77">
        <v>0</v>
      </c>
      <c r="R184" s="77">
        <v>233.64787753799999</v>
      </c>
      <c r="S184" s="78">
        <v>4.0000000000000002E-4</v>
      </c>
      <c r="T184" s="78">
        <f t="shared" si="5"/>
        <v>3.1264958858619736E-3</v>
      </c>
      <c r="U184" s="78">
        <f>R184/'סכום נכסי הקרן'!$C$42</f>
        <v>4.8988530818038292E-4</v>
      </c>
    </row>
    <row r="185" spans="2:21">
      <c r="B185" t="s">
        <v>738</v>
      </c>
      <c r="C185" t="s">
        <v>739</v>
      </c>
      <c r="D185" t="s">
        <v>100</v>
      </c>
      <c r="E185" t="s">
        <v>123</v>
      </c>
      <c r="F185" t="s">
        <v>526</v>
      </c>
      <c r="G185" t="s">
        <v>445</v>
      </c>
      <c r="H185" t="s">
        <v>491</v>
      </c>
      <c r="I185" t="s">
        <v>149</v>
      </c>
      <c r="J185"/>
      <c r="K185" s="77">
        <v>4.75</v>
      </c>
      <c r="L185" t="s">
        <v>102</v>
      </c>
      <c r="M185" s="78">
        <v>3.95E-2</v>
      </c>
      <c r="N185" s="78">
        <v>5.1200000000000002E-2</v>
      </c>
      <c r="O185" s="77">
        <v>0.01</v>
      </c>
      <c r="P185" s="77">
        <v>95.79</v>
      </c>
      <c r="Q185" s="77">
        <v>0</v>
      </c>
      <c r="R185" s="77">
        <v>9.5789999999999993E-6</v>
      </c>
      <c r="S185" s="78">
        <v>0</v>
      </c>
      <c r="T185" s="78">
        <f t="shared" si="5"/>
        <v>1.2817879796832757E-10</v>
      </c>
      <c r="U185" s="78">
        <f>R185/'סכום נכסי הקרן'!$C$42</f>
        <v>2.0084117247316707E-11</v>
      </c>
    </row>
    <row r="186" spans="2:21">
      <c r="B186" t="s">
        <v>740</v>
      </c>
      <c r="C186" t="s">
        <v>741</v>
      </c>
      <c r="D186" t="s">
        <v>100</v>
      </c>
      <c r="E186" t="s">
        <v>123</v>
      </c>
      <c r="F186" t="s">
        <v>535</v>
      </c>
      <c r="G186" t="s">
        <v>445</v>
      </c>
      <c r="H186" t="s">
        <v>491</v>
      </c>
      <c r="I186" t="s">
        <v>149</v>
      </c>
      <c r="J186"/>
      <c r="K186" s="77">
        <v>5.98</v>
      </c>
      <c r="L186" t="s">
        <v>102</v>
      </c>
      <c r="M186" s="78">
        <v>2.64E-2</v>
      </c>
      <c r="N186" s="78">
        <v>5.4699999999999999E-2</v>
      </c>
      <c r="O186" s="77">
        <v>499634.17</v>
      </c>
      <c r="P186" s="77">
        <v>85.2</v>
      </c>
      <c r="Q186" s="77">
        <v>6.5951700000000004</v>
      </c>
      <c r="R186" s="77">
        <v>432.28348283999998</v>
      </c>
      <c r="S186" s="78">
        <v>2.9999999999999997E-4</v>
      </c>
      <c r="T186" s="78">
        <f t="shared" si="5"/>
        <v>5.7844845194689803E-3</v>
      </c>
      <c r="U186" s="78">
        <f>R186/'סכום נכסי הקרן'!$C$42</f>
        <v>9.0636101403455266E-4</v>
      </c>
    </row>
    <row r="187" spans="2:21">
      <c r="B187" t="s">
        <v>742</v>
      </c>
      <c r="C187" t="s">
        <v>743</v>
      </c>
      <c r="D187" t="s">
        <v>100</v>
      </c>
      <c r="E187" t="s">
        <v>123</v>
      </c>
      <c r="F187" t="s">
        <v>744</v>
      </c>
      <c r="G187" t="s">
        <v>445</v>
      </c>
      <c r="H187" t="s">
        <v>479</v>
      </c>
      <c r="I187" t="s">
        <v>206</v>
      </c>
      <c r="J187"/>
      <c r="K187" s="77">
        <v>3.98</v>
      </c>
      <c r="L187" t="s">
        <v>102</v>
      </c>
      <c r="M187" s="78">
        <v>4.7E-2</v>
      </c>
      <c r="N187" s="78">
        <v>5.3400000000000003E-2</v>
      </c>
      <c r="O187" s="77">
        <v>149705.44</v>
      </c>
      <c r="P187" s="77">
        <v>100.52</v>
      </c>
      <c r="Q187" s="77">
        <v>0</v>
      </c>
      <c r="R187" s="77">
        <v>150.48390828800001</v>
      </c>
      <c r="S187" s="78">
        <v>2.9999999999999997E-4</v>
      </c>
      <c r="T187" s="78">
        <f t="shared" si="5"/>
        <v>2.0136597220933175E-3</v>
      </c>
      <c r="U187" s="78">
        <f>R187/'סכום נכסי הקרן'!$C$42</f>
        <v>3.1551690759898182E-4</v>
      </c>
    </row>
    <row r="188" spans="2:21">
      <c r="B188" t="s">
        <v>745</v>
      </c>
      <c r="C188" t="s">
        <v>746</v>
      </c>
      <c r="D188" t="s">
        <v>100</v>
      </c>
      <c r="E188" t="s">
        <v>123</v>
      </c>
      <c r="F188" t="s">
        <v>535</v>
      </c>
      <c r="G188" t="s">
        <v>445</v>
      </c>
      <c r="H188" t="s">
        <v>491</v>
      </c>
      <c r="I188" t="s">
        <v>149</v>
      </c>
      <c r="J188"/>
      <c r="K188" s="77">
        <v>7.6</v>
      </c>
      <c r="L188" t="s">
        <v>102</v>
      </c>
      <c r="M188" s="78">
        <v>2.5000000000000001E-2</v>
      </c>
      <c r="N188" s="78">
        <v>5.74E-2</v>
      </c>
      <c r="O188" s="77">
        <v>278007.23</v>
      </c>
      <c r="P188" s="77">
        <v>79.12</v>
      </c>
      <c r="Q188" s="77">
        <v>3.4750899999999998</v>
      </c>
      <c r="R188" s="77">
        <v>223.43441037599999</v>
      </c>
      <c r="S188" s="78">
        <v>2.0000000000000001E-4</v>
      </c>
      <c r="T188" s="78">
        <f t="shared" si="5"/>
        <v>2.9898271371497755E-3</v>
      </c>
      <c r="U188" s="78">
        <f>R188/'סכום נכסי הקרן'!$C$42</f>
        <v>4.6847091503044792E-4</v>
      </c>
    </row>
    <row r="189" spans="2:21">
      <c r="B189" t="s">
        <v>747</v>
      </c>
      <c r="C189" t="s">
        <v>748</v>
      </c>
      <c r="D189" t="s">
        <v>100</v>
      </c>
      <c r="E189" t="s">
        <v>123</v>
      </c>
      <c r="F189" t="s">
        <v>535</v>
      </c>
      <c r="G189" t="s">
        <v>445</v>
      </c>
      <c r="H189" t="s">
        <v>491</v>
      </c>
      <c r="I189" t="s">
        <v>149</v>
      </c>
      <c r="J189"/>
      <c r="K189" s="77">
        <v>0.83</v>
      </c>
      <c r="L189" t="s">
        <v>102</v>
      </c>
      <c r="M189" s="78">
        <v>3.9199999999999999E-2</v>
      </c>
      <c r="N189" s="78">
        <v>5.7299999999999997E-2</v>
      </c>
      <c r="O189" s="77">
        <v>0.01</v>
      </c>
      <c r="P189" s="77">
        <v>99.2</v>
      </c>
      <c r="Q189" s="77">
        <v>0</v>
      </c>
      <c r="R189" s="77">
        <v>9.9199999999999999E-6</v>
      </c>
      <c r="S189" s="78">
        <v>0</v>
      </c>
      <c r="T189" s="78">
        <f t="shared" si="5"/>
        <v>1.327417972487535E-10</v>
      </c>
      <c r="U189" s="78">
        <f>R189/'סכום נכסי הקרן'!$C$42</f>
        <v>2.0799085822463906E-11</v>
      </c>
    </row>
    <row r="190" spans="2:21">
      <c r="B190" t="s">
        <v>749</v>
      </c>
      <c r="C190" t="s">
        <v>750</v>
      </c>
      <c r="D190" t="s">
        <v>100</v>
      </c>
      <c r="E190" t="s">
        <v>123</v>
      </c>
      <c r="F190" t="s">
        <v>751</v>
      </c>
      <c r="G190" t="s">
        <v>445</v>
      </c>
      <c r="H190" t="s">
        <v>491</v>
      </c>
      <c r="I190" t="s">
        <v>149</v>
      </c>
      <c r="J190"/>
      <c r="K190" s="77">
        <v>6.47</v>
      </c>
      <c r="L190" t="s">
        <v>102</v>
      </c>
      <c r="M190" s="78">
        <v>2.98E-2</v>
      </c>
      <c r="N190" s="78">
        <v>5.5399999999999998E-2</v>
      </c>
      <c r="O190" s="77">
        <v>158944.85999999999</v>
      </c>
      <c r="P190" s="77">
        <v>86.29</v>
      </c>
      <c r="Q190" s="77">
        <v>0</v>
      </c>
      <c r="R190" s="77">
        <v>137.15351969400001</v>
      </c>
      <c r="S190" s="78">
        <v>4.0000000000000002E-4</v>
      </c>
      <c r="T190" s="78">
        <f t="shared" si="5"/>
        <v>1.8352827321747851E-3</v>
      </c>
      <c r="U190" s="78">
        <f>R190/'סכום נכסי הקרן'!$C$42</f>
        <v>2.8756732126698585E-4</v>
      </c>
    </row>
    <row r="191" spans="2:21">
      <c r="B191" t="s">
        <v>752</v>
      </c>
      <c r="C191" t="s">
        <v>753</v>
      </c>
      <c r="D191" t="s">
        <v>100</v>
      </c>
      <c r="E191" t="s">
        <v>123</v>
      </c>
      <c r="F191" t="s">
        <v>751</v>
      </c>
      <c r="G191" t="s">
        <v>445</v>
      </c>
      <c r="H191" t="s">
        <v>491</v>
      </c>
      <c r="I191" t="s">
        <v>149</v>
      </c>
      <c r="J191"/>
      <c r="K191" s="77">
        <v>5.2</v>
      </c>
      <c r="L191" t="s">
        <v>102</v>
      </c>
      <c r="M191" s="78">
        <v>3.4299999999999997E-2</v>
      </c>
      <c r="N191" s="78">
        <v>5.3100000000000001E-2</v>
      </c>
      <c r="O191" s="77">
        <v>200396.39</v>
      </c>
      <c r="P191" s="77">
        <v>91.92</v>
      </c>
      <c r="Q191" s="77">
        <v>0</v>
      </c>
      <c r="R191" s="77">
        <v>184.20436168800001</v>
      </c>
      <c r="S191" s="78">
        <v>6.9999999999999999E-4</v>
      </c>
      <c r="T191" s="78">
        <f t="shared" si="5"/>
        <v>2.4648808499520719E-3</v>
      </c>
      <c r="U191" s="78">
        <f>R191/'סכום נכסי הקרן'!$C$42</f>
        <v>3.862179765746869E-4</v>
      </c>
    </row>
    <row r="192" spans="2:21">
      <c r="B192" t="s">
        <v>754</v>
      </c>
      <c r="C192" t="s">
        <v>755</v>
      </c>
      <c r="D192" t="s">
        <v>100</v>
      </c>
      <c r="E192" t="s">
        <v>123</v>
      </c>
      <c r="F192" t="s">
        <v>553</v>
      </c>
      <c r="G192" t="s">
        <v>445</v>
      </c>
      <c r="H192" t="s">
        <v>491</v>
      </c>
      <c r="I192" t="s">
        <v>149</v>
      </c>
      <c r="J192"/>
      <c r="K192" s="77">
        <v>1.79</v>
      </c>
      <c r="L192" t="s">
        <v>102</v>
      </c>
      <c r="M192" s="78">
        <v>3.61E-2</v>
      </c>
      <c r="N192" s="78">
        <v>5.21E-2</v>
      </c>
      <c r="O192" s="77">
        <v>411318.19</v>
      </c>
      <c r="P192" s="77">
        <v>97.92</v>
      </c>
      <c r="Q192" s="77">
        <v>0</v>
      </c>
      <c r="R192" s="77">
        <v>402.76277164800001</v>
      </c>
      <c r="S192" s="78">
        <v>5.0000000000000001E-4</v>
      </c>
      <c r="T192" s="78">
        <f t="shared" si="5"/>
        <v>5.3894611061940344E-3</v>
      </c>
      <c r="U192" s="78">
        <f>R192/'סכום נכסי הקרן'!$C$42</f>
        <v>8.4446546911292177E-4</v>
      </c>
    </row>
    <row r="193" spans="2:21">
      <c r="B193" t="s">
        <v>756</v>
      </c>
      <c r="C193" t="s">
        <v>757</v>
      </c>
      <c r="D193" t="s">
        <v>100</v>
      </c>
      <c r="E193" t="s">
        <v>123</v>
      </c>
      <c r="F193" t="s">
        <v>553</v>
      </c>
      <c r="G193" t="s">
        <v>445</v>
      </c>
      <c r="H193" t="s">
        <v>491</v>
      </c>
      <c r="I193" t="s">
        <v>149</v>
      </c>
      <c r="J193"/>
      <c r="K193" s="77">
        <v>2.8</v>
      </c>
      <c r="L193" t="s">
        <v>102</v>
      </c>
      <c r="M193" s="78">
        <v>3.3000000000000002E-2</v>
      </c>
      <c r="N193" s="78">
        <v>4.8399999999999999E-2</v>
      </c>
      <c r="O193" s="77">
        <v>135372.34</v>
      </c>
      <c r="P193" s="77">
        <v>96.15</v>
      </c>
      <c r="Q193" s="77">
        <v>0</v>
      </c>
      <c r="R193" s="77">
        <v>130.16050490999999</v>
      </c>
      <c r="S193" s="78">
        <v>4.0000000000000002E-4</v>
      </c>
      <c r="T193" s="78">
        <f t="shared" si="5"/>
        <v>1.7417075960240525E-3</v>
      </c>
      <c r="U193" s="78">
        <f>R193/'סכום נכסי הקרן'!$C$42</f>
        <v>2.729051927740246E-4</v>
      </c>
    </row>
    <row r="194" spans="2:21">
      <c r="B194" t="s">
        <v>758</v>
      </c>
      <c r="C194" t="s">
        <v>759</v>
      </c>
      <c r="D194" t="s">
        <v>100</v>
      </c>
      <c r="E194" t="s">
        <v>123</v>
      </c>
      <c r="F194" t="s">
        <v>553</v>
      </c>
      <c r="G194" t="s">
        <v>445</v>
      </c>
      <c r="H194" t="s">
        <v>491</v>
      </c>
      <c r="I194" t="s">
        <v>149</v>
      </c>
      <c r="J194"/>
      <c r="K194" s="77">
        <v>5.15</v>
      </c>
      <c r="L194" t="s">
        <v>102</v>
      </c>
      <c r="M194" s="78">
        <v>2.6200000000000001E-2</v>
      </c>
      <c r="N194" s="78">
        <v>5.2699999999999997E-2</v>
      </c>
      <c r="O194" s="77">
        <v>293295.24</v>
      </c>
      <c r="P194" s="77">
        <v>88.74</v>
      </c>
      <c r="Q194" s="77">
        <v>0</v>
      </c>
      <c r="R194" s="77">
        <v>260.27019597600002</v>
      </c>
      <c r="S194" s="78">
        <v>2.0000000000000001E-4</v>
      </c>
      <c r="T194" s="78">
        <f t="shared" si="5"/>
        <v>3.4827352403366462E-3</v>
      </c>
      <c r="U194" s="78">
        <f>R194/'סכום נכסי הקרן'!$C$42</f>
        <v>5.4570384507402468E-4</v>
      </c>
    </row>
    <row r="195" spans="2:21">
      <c r="B195" t="s">
        <v>760</v>
      </c>
      <c r="C195" t="s">
        <v>761</v>
      </c>
      <c r="D195" t="s">
        <v>100</v>
      </c>
      <c r="E195" t="s">
        <v>123</v>
      </c>
      <c r="F195" t="s">
        <v>762</v>
      </c>
      <c r="G195" t="s">
        <v>763</v>
      </c>
      <c r="H195" t="s">
        <v>479</v>
      </c>
      <c r="I195" t="s">
        <v>206</v>
      </c>
      <c r="J195"/>
      <c r="K195" s="77">
        <v>0.43</v>
      </c>
      <c r="L195" t="s">
        <v>102</v>
      </c>
      <c r="M195" s="78">
        <v>2.4E-2</v>
      </c>
      <c r="N195" s="78">
        <v>6.0900000000000003E-2</v>
      </c>
      <c r="O195" s="77">
        <v>11583.69</v>
      </c>
      <c r="P195" s="77">
        <v>98.7</v>
      </c>
      <c r="Q195" s="77">
        <v>0</v>
      </c>
      <c r="R195" s="77">
        <v>11.433102030000001</v>
      </c>
      <c r="S195" s="78">
        <v>1E-4</v>
      </c>
      <c r="T195" s="78">
        <f t="shared" si="5"/>
        <v>1.5298896286195283E-4</v>
      </c>
      <c r="U195" s="78">
        <f>R195/'סכום נכסי הקרן'!$C$42</f>
        <v>2.3971579671265756E-5</v>
      </c>
    </row>
    <row r="196" spans="2:21">
      <c r="B196" t="s">
        <v>764</v>
      </c>
      <c r="C196" t="s">
        <v>765</v>
      </c>
      <c r="D196" t="s">
        <v>100</v>
      </c>
      <c r="E196" t="s">
        <v>123</v>
      </c>
      <c r="F196" t="s">
        <v>762</v>
      </c>
      <c r="G196" t="s">
        <v>763</v>
      </c>
      <c r="H196" t="s">
        <v>479</v>
      </c>
      <c r="I196" t="s">
        <v>206</v>
      </c>
      <c r="J196"/>
      <c r="K196" s="77">
        <v>2.54</v>
      </c>
      <c r="L196" t="s">
        <v>102</v>
      </c>
      <c r="M196" s="78">
        <v>2.3E-2</v>
      </c>
      <c r="N196" s="78">
        <v>5.7299999999999997E-2</v>
      </c>
      <c r="O196" s="77">
        <v>102566.96</v>
      </c>
      <c r="P196" s="77">
        <v>91.98</v>
      </c>
      <c r="Q196" s="77">
        <v>0</v>
      </c>
      <c r="R196" s="77">
        <v>94.341089808000007</v>
      </c>
      <c r="S196" s="78">
        <v>1E-4</v>
      </c>
      <c r="T196" s="78">
        <f t="shared" si="5"/>
        <v>1.2623997797903206E-3</v>
      </c>
      <c r="U196" s="78">
        <f>R196/'סכום נכסי הקרן'!$C$42</f>
        <v>1.9780326849812166E-4</v>
      </c>
    </row>
    <row r="197" spans="2:21">
      <c r="B197" t="s">
        <v>766</v>
      </c>
      <c r="C197" t="s">
        <v>767</v>
      </c>
      <c r="D197" t="s">
        <v>100</v>
      </c>
      <c r="E197" t="s">
        <v>123</v>
      </c>
      <c r="F197" t="s">
        <v>762</v>
      </c>
      <c r="G197" t="s">
        <v>763</v>
      </c>
      <c r="H197" t="s">
        <v>479</v>
      </c>
      <c r="I197" t="s">
        <v>206</v>
      </c>
      <c r="J197"/>
      <c r="K197" s="77">
        <v>1.62</v>
      </c>
      <c r="L197" t="s">
        <v>102</v>
      </c>
      <c r="M197" s="78">
        <v>2.75E-2</v>
      </c>
      <c r="N197" s="78">
        <v>5.8299999999999998E-2</v>
      </c>
      <c r="O197" s="77">
        <v>75557.759999999995</v>
      </c>
      <c r="P197" s="77">
        <v>95.52</v>
      </c>
      <c r="Q197" s="77">
        <v>0</v>
      </c>
      <c r="R197" s="77">
        <v>72.172772351999996</v>
      </c>
      <c r="S197" s="78">
        <v>2.0000000000000001E-4</v>
      </c>
      <c r="T197" s="78">
        <f t="shared" si="5"/>
        <v>9.6576043492234117E-4</v>
      </c>
      <c r="U197" s="78">
        <f>R197/'סכום נכסי הקרן'!$C$42</f>
        <v>1.5132335546314495E-4</v>
      </c>
    </row>
    <row r="198" spans="2:21">
      <c r="B198" t="s">
        <v>768</v>
      </c>
      <c r="C198" t="s">
        <v>769</v>
      </c>
      <c r="D198" t="s">
        <v>100</v>
      </c>
      <c r="E198" t="s">
        <v>123</v>
      </c>
      <c r="F198" t="s">
        <v>762</v>
      </c>
      <c r="G198" t="s">
        <v>763</v>
      </c>
      <c r="H198" t="s">
        <v>479</v>
      </c>
      <c r="I198" t="s">
        <v>206</v>
      </c>
      <c r="J198"/>
      <c r="K198" s="77">
        <v>2.48</v>
      </c>
      <c r="L198" t="s">
        <v>102</v>
      </c>
      <c r="M198" s="78">
        <v>2.1499999999999998E-2</v>
      </c>
      <c r="N198" s="78">
        <v>5.8099999999999999E-2</v>
      </c>
      <c r="O198" s="77">
        <v>80293.929999999993</v>
      </c>
      <c r="P198" s="77">
        <v>91.65</v>
      </c>
      <c r="Q198" s="77">
        <v>4.4618099999999998</v>
      </c>
      <c r="R198" s="77">
        <v>78.051196845000007</v>
      </c>
      <c r="S198" s="78">
        <v>1E-4</v>
      </c>
      <c r="T198" s="78">
        <f t="shared" si="5"/>
        <v>1.0444209825223325E-3</v>
      </c>
      <c r="U198" s="78">
        <f>R198/'סכום נכסי הקרן'!$C$42</f>
        <v>1.6364854251261886E-4</v>
      </c>
    </row>
    <row r="199" spans="2:21">
      <c r="B199" t="s">
        <v>770</v>
      </c>
      <c r="C199" t="s">
        <v>771</v>
      </c>
      <c r="D199" t="s">
        <v>100</v>
      </c>
      <c r="E199" t="s">
        <v>123</v>
      </c>
      <c r="F199" t="s">
        <v>772</v>
      </c>
      <c r="G199" t="s">
        <v>112</v>
      </c>
      <c r="H199" t="s">
        <v>557</v>
      </c>
      <c r="I199" t="s">
        <v>206</v>
      </c>
      <c r="J199"/>
      <c r="K199" s="77">
        <v>3.37</v>
      </c>
      <c r="L199" t="s">
        <v>102</v>
      </c>
      <c r="M199" s="78">
        <v>0.04</v>
      </c>
      <c r="N199" s="78">
        <v>5.4600000000000003E-2</v>
      </c>
      <c r="O199" s="77">
        <v>0.01</v>
      </c>
      <c r="P199" s="77">
        <v>96.22</v>
      </c>
      <c r="Q199" s="77">
        <v>0</v>
      </c>
      <c r="R199" s="77">
        <v>9.6220000000000004E-6</v>
      </c>
      <c r="S199" s="78">
        <v>0</v>
      </c>
      <c r="T199" s="78">
        <f t="shared" si="5"/>
        <v>1.2875419083946634E-10</v>
      </c>
      <c r="U199" s="78">
        <f>R199/'סכום נכסי הקרן'!$C$42</f>
        <v>2.0174274574974567E-11</v>
      </c>
    </row>
    <row r="200" spans="2:21">
      <c r="B200" t="s">
        <v>773</v>
      </c>
      <c r="C200" t="s">
        <v>774</v>
      </c>
      <c r="D200" t="s">
        <v>100</v>
      </c>
      <c r="E200" t="s">
        <v>123</v>
      </c>
      <c r="F200" t="s">
        <v>562</v>
      </c>
      <c r="G200" t="s">
        <v>563</v>
      </c>
      <c r="H200" t="s">
        <v>564</v>
      </c>
      <c r="I200" t="s">
        <v>149</v>
      </c>
      <c r="J200"/>
      <c r="K200" s="77">
        <v>1.06</v>
      </c>
      <c r="L200" t="s">
        <v>102</v>
      </c>
      <c r="M200" s="78">
        <v>3.0499999999999999E-2</v>
      </c>
      <c r="N200" s="78">
        <v>5.8700000000000002E-2</v>
      </c>
      <c r="O200" s="77">
        <v>5960.5</v>
      </c>
      <c r="P200" s="77">
        <v>97.91</v>
      </c>
      <c r="Q200" s="77">
        <v>0</v>
      </c>
      <c r="R200" s="77">
        <v>5.8359255499999998</v>
      </c>
      <c r="S200" s="78">
        <v>1E-4</v>
      </c>
      <c r="T200" s="78">
        <f t="shared" si="5"/>
        <v>7.8091859487592759E-5</v>
      </c>
      <c r="U200" s="78">
        <f>R200/'סכום נכסי הקרן'!$C$42</f>
        <v>1.2236080279028213E-5</v>
      </c>
    </row>
    <row r="201" spans="2:21">
      <c r="B201" t="s">
        <v>775</v>
      </c>
      <c r="C201" t="s">
        <v>776</v>
      </c>
      <c r="D201" t="s">
        <v>100</v>
      </c>
      <c r="E201" t="s">
        <v>123</v>
      </c>
      <c r="F201" t="s">
        <v>562</v>
      </c>
      <c r="G201" t="s">
        <v>563</v>
      </c>
      <c r="H201" t="s">
        <v>564</v>
      </c>
      <c r="I201" t="s">
        <v>149</v>
      </c>
      <c r="J201"/>
      <c r="K201" s="77">
        <v>2.68</v>
      </c>
      <c r="L201" t="s">
        <v>102</v>
      </c>
      <c r="M201" s="78">
        <v>2.58E-2</v>
      </c>
      <c r="N201" s="78">
        <v>5.8599999999999999E-2</v>
      </c>
      <c r="O201" s="77">
        <v>86632.16</v>
      </c>
      <c r="P201" s="77">
        <v>92.5</v>
      </c>
      <c r="Q201" s="77">
        <v>0</v>
      </c>
      <c r="R201" s="77">
        <v>80.134748000000002</v>
      </c>
      <c r="S201" s="78">
        <v>2.9999999999999997E-4</v>
      </c>
      <c r="T201" s="78">
        <f t="shared" si="5"/>
        <v>1.0723014588302374E-3</v>
      </c>
      <c r="U201" s="78">
        <f>R201/'סכום נכסי הקרן'!$C$42</f>
        <v>1.6801708679571752E-4</v>
      </c>
    </row>
    <row r="202" spans="2:21">
      <c r="B202" t="s">
        <v>777</v>
      </c>
      <c r="C202" t="s">
        <v>778</v>
      </c>
      <c r="D202" t="s">
        <v>100</v>
      </c>
      <c r="E202" t="s">
        <v>123</v>
      </c>
      <c r="F202" t="s">
        <v>577</v>
      </c>
      <c r="G202" t="s">
        <v>132</v>
      </c>
      <c r="H202" t="s">
        <v>557</v>
      </c>
      <c r="I202" t="s">
        <v>206</v>
      </c>
      <c r="J202"/>
      <c r="K202" s="77">
        <v>1.23</v>
      </c>
      <c r="L202" t="s">
        <v>102</v>
      </c>
      <c r="M202" s="78">
        <v>4.1399999999999999E-2</v>
      </c>
      <c r="N202" s="78">
        <v>5.3800000000000001E-2</v>
      </c>
      <c r="O202" s="77">
        <v>0.01</v>
      </c>
      <c r="P202" s="77">
        <v>99.57</v>
      </c>
      <c r="Q202" s="77">
        <v>0</v>
      </c>
      <c r="R202" s="77">
        <v>9.9569999999999997E-6</v>
      </c>
      <c r="S202" s="78">
        <v>0</v>
      </c>
      <c r="T202" s="78">
        <f t="shared" si="5"/>
        <v>1.3323690274252403E-10</v>
      </c>
      <c r="U202" s="78">
        <f>R202/'סכום נכסי הקרן'!$C$42</f>
        <v>2.0876663057890435E-11</v>
      </c>
    </row>
    <row r="203" spans="2:21">
      <c r="B203" t="s">
        <v>779</v>
      </c>
      <c r="C203" t="s">
        <v>780</v>
      </c>
      <c r="D203" t="s">
        <v>100</v>
      </c>
      <c r="E203" t="s">
        <v>123</v>
      </c>
      <c r="F203" t="s">
        <v>577</v>
      </c>
      <c r="G203" t="s">
        <v>132</v>
      </c>
      <c r="H203" t="s">
        <v>557</v>
      </c>
      <c r="I203" t="s">
        <v>206</v>
      </c>
      <c r="J203"/>
      <c r="K203" s="77">
        <v>1.78</v>
      </c>
      <c r="L203" t="s">
        <v>102</v>
      </c>
      <c r="M203" s="78">
        <v>3.5499999999999997E-2</v>
      </c>
      <c r="N203" s="78">
        <v>0.06</v>
      </c>
      <c r="O203" s="77">
        <v>81190.37</v>
      </c>
      <c r="P203" s="77">
        <v>96.81</v>
      </c>
      <c r="Q203" s="77">
        <v>0</v>
      </c>
      <c r="R203" s="77">
        <v>78.600397197000007</v>
      </c>
      <c r="S203" s="78">
        <v>2.0000000000000001E-4</v>
      </c>
      <c r="T203" s="78">
        <f t="shared" si="5"/>
        <v>1.0517699585076278E-3</v>
      </c>
      <c r="U203" s="78">
        <f>R203/'סכום נכסי הקרן'!$C$42</f>
        <v>1.6480004102622524E-4</v>
      </c>
    </row>
    <row r="204" spans="2:21">
      <c r="B204" t="s">
        <v>781</v>
      </c>
      <c r="C204" t="s">
        <v>782</v>
      </c>
      <c r="D204" t="s">
        <v>100</v>
      </c>
      <c r="E204" t="s">
        <v>123</v>
      </c>
      <c r="F204" t="s">
        <v>577</v>
      </c>
      <c r="G204" t="s">
        <v>132</v>
      </c>
      <c r="H204" t="s">
        <v>557</v>
      </c>
      <c r="I204" t="s">
        <v>206</v>
      </c>
      <c r="J204"/>
      <c r="K204" s="77">
        <v>2.2799999999999998</v>
      </c>
      <c r="L204" t="s">
        <v>102</v>
      </c>
      <c r="M204" s="78">
        <v>2.5000000000000001E-2</v>
      </c>
      <c r="N204" s="78">
        <v>5.96E-2</v>
      </c>
      <c r="O204" s="77">
        <v>349884.78</v>
      </c>
      <c r="P204" s="77">
        <v>94.31</v>
      </c>
      <c r="Q204" s="77">
        <v>0</v>
      </c>
      <c r="R204" s="77">
        <v>329.97633601799998</v>
      </c>
      <c r="S204" s="78">
        <v>2.9999999999999997E-4</v>
      </c>
      <c r="T204" s="78">
        <f t="shared" ref="T204:T267" si="7">R204/$R$11</f>
        <v>4.415489102075394E-3</v>
      </c>
      <c r="U204" s="78">
        <f>R204/'סכום נכסי הקרן'!$C$42</f>
        <v>6.9185545687707351E-4</v>
      </c>
    </row>
    <row r="205" spans="2:21">
      <c r="B205" t="s">
        <v>783</v>
      </c>
      <c r="C205" t="s">
        <v>784</v>
      </c>
      <c r="D205" t="s">
        <v>100</v>
      </c>
      <c r="E205" t="s">
        <v>123</v>
      </c>
      <c r="F205" t="s">
        <v>577</v>
      </c>
      <c r="G205" t="s">
        <v>132</v>
      </c>
      <c r="H205" t="s">
        <v>557</v>
      </c>
      <c r="I205" t="s">
        <v>206</v>
      </c>
      <c r="J205"/>
      <c r="K205" s="77">
        <v>4.07</v>
      </c>
      <c r="L205" t="s">
        <v>102</v>
      </c>
      <c r="M205" s="78">
        <v>4.7300000000000002E-2</v>
      </c>
      <c r="N205" s="78">
        <v>0.06</v>
      </c>
      <c r="O205" s="77">
        <v>163549.93</v>
      </c>
      <c r="P205" s="77">
        <v>96.34</v>
      </c>
      <c r="Q205" s="77">
        <v>0</v>
      </c>
      <c r="R205" s="77">
        <v>157.56400256200001</v>
      </c>
      <c r="S205" s="78">
        <v>4.0000000000000002E-4</v>
      </c>
      <c r="T205" s="78">
        <f t="shared" si="7"/>
        <v>2.1084000888898268E-3</v>
      </c>
      <c r="U205" s="78">
        <f>R205/'סכום נכסי הקרן'!$C$42</f>
        <v>3.3036161409455249E-4</v>
      </c>
    </row>
    <row r="206" spans="2:21">
      <c r="B206" t="s">
        <v>785</v>
      </c>
      <c r="C206" t="s">
        <v>786</v>
      </c>
      <c r="D206" t="s">
        <v>100</v>
      </c>
      <c r="E206" t="s">
        <v>123</v>
      </c>
      <c r="F206" t="s">
        <v>580</v>
      </c>
      <c r="G206" t="s">
        <v>339</v>
      </c>
      <c r="H206" t="s">
        <v>557</v>
      </c>
      <c r="I206" t="s">
        <v>206</v>
      </c>
      <c r="J206"/>
      <c r="K206" s="77">
        <v>4.6900000000000004</v>
      </c>
      <c r="L206" t="s">
        <v>102</v>
      </c>
      <c r="M206" s="78">
        <v>2.4299999999999999E-2</v>
      </c>
      <c r="N206" s="78">
        <v>5.5100000000000003E-2</v>
      </c>
      <c r="O206" s="77">
        <v>268249.21000000002</v>
      </c>
      <c r="P206" s="77">
        <v>87.67</v>
      </c>
      <c r="Q206" s="77">
        <v>0</v>
      </c>
      <c r="R206" s="77">
        <v>235.17408240699999</v>
      </c>
      <c r="S206" s="78">
        <v>2.0000000000000001E-4</v>
      </c>
      <c r="T206" s="78">
        <f t="shared" si="7"/>
        <v>3.1469183835717376E-3</v>
      </c>
      <c r="U206" s="78">
        <f>R206/'סכום נכסי הקרן'!$C$42</f>
        <v>4.9308527451637013E-4</v>
      </c>
    </row>
    <row r="207" spans="2:21">
      <c r="B207" t="s">
        <v>787</v>
      </c>
      <c r="C207" t="s">
        <v>788</v>
      </c>
      <c r="D207" t="s">
        <v>100</v>
      </c>
      <c r="E207" t="s">
        <v>123</v>
      </c>
      <c r="F207" t="s">
        <v>580</v>
      </c>
      <c r="G207" t="s">
        <v>339</v>
      </c>
      <c r="H207" t="s">
        <v>557</v>
      </c>
      <c r="I207" t="s">
        <v>206</v>
      </c>
      <c r="J207"/>
      <c r="K207" s="77">
        <v>0.66</v>
      </c>
      <c r="L207" t="s">
        <v>102</v>
      </c>
      <c r="M207" s="78">
        <v>6.4000000000000001E-2</v>
      </c>
      <c r="N207" s="78">
        <v>5.8700000000000002E-2</v>
      </c>
      <c r="O207" s="77">
        <v>0.01</v>
      </c>
      <c r="P207" s="77">
        <v>100.97</v>
      </c>
      <c r="Q207" s="77">
        <v>0</v>
      </c>
      <c r="R207" s="77">
        <v>1.0097E-5</v>
      </c>
      <c r="S207" s="78">
        <v>0</v>
      </c>
      <c r="T207" s="78">
        <f t="shared" si="7"/>
        <v>1.3511027488111532E-10</v>
      </c>
      <c r="U207" s="78">
        <f>R207/'סכום נכסי הקרן'!$C$42</f>
        <v>2.1170198543288111E-11</v>
      </c>
    </row>
    <row r="208" spans="2:21">
      <c r="B208" t="s">
        <v>789</v>
      </c>
      <c r="C208" t="s">
        <v>790</v>
      </c>
      <c r="D208" t="s">
        <v>100</v>
      </c>
      <c r="E208" t="s">
        <v>123</v>
      </c>
      <c r="F208" t="s">
        <v>791</v>
      </c>
      <c r="G208" t="s">
        <v>132</v>
      </c>
      <c r="H208" t="s">
        <v>557</v>
      </c>
      <c r="I208" t="s">
        <v>206</v>
      </c>
      <c r="J208"/>
      <c r="K208" s="77">
        <v>2.71</v>
      </c>
      <c r="L208" t="s">
        <v>102</v>
      </c>
      <c r="M208" s="78">
        <v>0.04</v>
      </c>
      <c r="N208" s="78">
        <v>5.3999999999999999E-2</v>
      </c>
      <c r="O208" s="77">
        <v>0.01</v>
      </c>
      <c r="P208" s="77">
        <v>97.49</v>
      </c>
      <c r="Q208" s="77">
        <v>0</v>
      </c>
      <c r="R208" s="77">
        <v>9.7489999999999993E-6</v>
      </c>
      <c r="S208" s="78">
        <v>0</v>
      </c>
      <c r="T208" s="78">
        <f t="shared" si="7"/>
        <v>1.3045360699375985E-10</v>
      </c>
      <c r="U208" s="78">
        <f>R208/'סכום נכסי הקרן'!$C$42</f>
        <v>2.0440553193871027E-11</v>
      </c>
    </row>
    <row r="209" spans="2:21">
      <c r="B209" t="s">
        <v>792</v>
      </c>
      <c r="C209" t="s">
        <v>793</v>
      </c>
      <c r="D209" t="s">
        <v>100</v>
      </c>
      <c r="E209" t="s">
        <v>123</v>
      </c>
      <c r="F209" t="s">
        <v>585</v>
      </c>
      <c r="G209" t="s">
        <v>127</v>
      </c>
      <c r="H209" t="s">
        <v>557</v>
      </c>
      <c r="I209" t="s">
        <v>206</v>
      </c>
      <c r="J209"/>
      <c r="K209" s="77">
        <v>1.58</v>
      </c>
      <c r="L209" t="s">
        <v>102</v>
      </c>
      <c r="M209" s="78">
        <v>3.2500000000000001E-2</v>
      </c>
      <c r="N209" s="78">
        <v>6.6799999999999998E-2</v>
      </c>
      <c r="O209" s="77">
        <v>1636.9</v>
      </c>
      <c r="P209" s="77">
        <v>95.65</v>
      </c>
      <c r="Q209" s="77">
        <v>0</v>
      </c>
      <c r="R209" s="77">
        <v>1.5656948500000001</v>
      </c>
      <c r="S209" s="78">
        <v>0</v>
      </c>
      <c r="T209" s="78">
        <f t="shared" si="7"/>
        <v>2.0950922210898942E-5</v>
      </c>
      <c r="U209" s="78">
        <f>R209/'סכום נכסי הקרן'!$C$42</f>
        <v>3.2827642698527975E-6</v>
      </c>
    </row>
    <row r="210" spans="2:21">
      <c r="B210" t="s">
        <v>794</v>
      </c>
      <c r="C210" t="s">
        <v>795</v>
      </c>
      <c r="D210" t="s">
        <v>100</v>
      </c>
      <c r="E210" t="s">
        <v>123</v>
      </c>
      <c r="F210" t="s">
        <v>585</v>
      </c>
      <c r="G210" t="s">
        <v>127</v>
      </c>
      <c r="H210" t="s">
        <v>557</v>
      </c>
      <c r="I210" t="s">
        <v>206</v>
      </c>
      <c r="J210"/>
      <c r="K210" s="77">
        <v>2.27</v>
      </c>
      <c r="L210" t="s">
        <v>102</v>
      </c>
      <c r="M210" s="78">
        <v>5.7000000000000002E-2</v>
      </c>
      <c r="N210" s="78">
        <v>6.8500000000000005E-2</v>
      </c>
      <c r="O210" s="77">
        <v>451385.04</v>
      </c>
      <c r="P210" s="77">
        <v>97.89</v>
      </c>
      <c r="Q210" s="77">
        <v>0</v>
      </c>
      <c r="R210" s="77">
        <v>441.860815656</v>
      </c>
      <c r="S210" s="78">
        <v>1.1000000000000001E-3</v>
      </c>
      <c r="T210" s="78">
        <f t="shared" si="7"/>
        <v>5.9126410084654833E-3</v>
      </c>
      <c r="U210" s="78">
        <f>R210/'סכום נכסי הקרן'!$C$42</f>
        <v>9.2644163572712162E-4</v>
      </c>
    </row>
    <row r="211" spans="2:21">
      <c r="B211" t="s">
        <v>796</v>
      </c>
      <c r="C211" t="s">
        <v>797</v>
      </c>
      <c r="D211" t="s">
        <v>100</v>
      </c>
      <c r="E211" t="s">
        <v>123</v>
      </c>
      <c r="F211" t="s">
        <v>590</v>
      </c>
      <c r="G211" t="s">
        <v>127</v>
      </c>
      <c r="H211" t="s">
        <v>557</v>
      </c>
      <c r="I211" t="s">
        <v>206</v>
      </c>
      <c r="J211"/>
      <c r="K211" s="77">
        <v>1.66</v>
      </c>
      <c r="L211" t="s">
        <v>102</v>
      </c>
      <c r="M211" s="78">
        <v>2.8000000000000001E-2</v>
      </c>
      <c r="N211" s="78">
        <v>6.25E-2</v>
      </c>
      <c r="O211" s="77">
        <v>95379.41</v>
      </c>
      <c r="P211" s="77">
        <v>95.33</v>
      </c>
      <c r="Q211" s="77">
        <v>0</v>
      </c>
      <c r="R211" s="77">
        <v>90.925191553000005</v>
      </c>
      <c r="S211" s="78">
        <v>2.9999999999999997E-4</v>
      </c>
      <c r="T211" s="78">
        <f t="shared" si="7"/>
        <v>1.2166908610818951E-3</v>
      </c>
      <c r="U211" s="78">
        <f>R211/'סכום נכסי הקרן'!$C$42</f>
        <v>1.9064121598133239E-4</v>
      </c>
    </row>
    <row r="212" spans="2:21">
      <c r="B212" t="s">
        <v>798</v>
      </c>
      <c r="C212" t="s">
        <v>799</v>
      </c>
      <c r="D212" t="s">
        <v>100</v>
      </c>
      <c r="E212" t="s">
        <v>123</v>
      </c>
      <c r="F212" t="s">
        <v>590</v>
      </c>
      <c r="G212" t="s">
        <v>127</v>
      </c>
      <c r="H212" t="s">
        <v>557</v>
      </c>
      <c r="I212" t="s">
        <v>206</v>
      </c>
      <c r="J212"/>
      <c r="K212" s="77">
        <v>3.44</v>
      </c>
      <c r="L212" t="s">
        <v>102</v>
      </c>
      <c r="M212" s="78">
        <v>5.6500000000000002E-2</v>
      </c>
      <c r="N212" s="78">
        <v>6.5600000000000006E-2</v>
      </c>
      <c r="O212" s="77">
        <v>229283.85</v>
      </c>
      <c r="P212" s="77">
        <v>97.13</v>
      </c>
      <c r="Q212" s="77">
        <v>14.131690000000001</v>
      </c>
      <c r="R212" s="77">
        <v>236.835093505</v>
      </c>
      <c r="S212" s="78">
        <v>5.0000000000000001E-4</v>
      </c>
      <c r="T212" s="78">
        <f t="shared" si="7"/>
        <v>3.1691447543780527E-3</v>
      </c>
      <c r="U212" s="78">
        <f>R212/'סכום נכסי הקרן'!$C$42</f>
        <v>4.9656788665138703E-4</v>
      </c>
    </row>
    <row r="213" spans="2:21">
      <c r="B213" t="s">
        <v>800</v>
      </c>
      <c r="C213" t="s">
        <v>801</v>
      </c>
      <c r="D213" t="s">
        <v>100</v>
      </c>
      <c r="E213" t="s">
        <v>123</v>
      </c>
      <c r="F213" t="s">
        <v>597</v>
      </c>
      <c r="G213" t="s">
        <v>112</v>
      </c>
      <c r="H213" t="s">
        <v>557</v>
      </c>
      <c r="I213" t="s">
        <v>206</v>
      </c>
      <c r="J213"/>
      <c r="K213" s="77">
        <v>4.55</v>
      </c>
      <c r="L213" t="s">
        <v>102</v>
      </c>
      <c r="M213" s="78">
        <v>5.5E-2</v>
      </c>
      <c r="N213" s="78">
        <v>6.8400000000000002E-2</v>
      </c>
      <c r="O213" s="77">
        <v>162723.29999999999</v>
      </c>
      <c r="P213" s="77">
        <v>96.34</v>
      </c>
      <c r="Q213" s="77">
        <v>0</v>
      </c>
      <c r="R213" s="77">
        <v>156.76762722000001</v>
      </c>
      <c r="S213" s="78">
        <v>6.9999999999999999E-4</v>
      </c>
      <c r="T213" s="78">
        <f t="shared" si="7"/>
        <v>2.097743607621513E-3</v>
      </c>
      <c r="U213" s="78">
        <f>R213/'סכום נכסי הקרן'!$C$42</f>
        <v>3.2869186821903317E-4</v>
      </c>
    </row>
    <row r="214" spans="2:21">
      <c r="B214" t="s">
        <v>802</v>
      </c>
      <c r="C214" t="s">
        <v>803</v>
      </c>
      <c r="D214" t="s">
        <v>100</v>
      </c>
      <c r="E214" t="s">
        <v>123</v>
      </c>
      <c r="F214" t="s">
        <v>804</v>
      </c>
      <c r="G214" t="s">
        <v>339</v>
      </c>
      <c r="H214" t="s">
        <v>557</v>
      </c>
      <c r="I214" t="s">
        <v>206</v>
      </c>
      <c r="J214"/>
      <c r="K214" s="77">
        <v>0.74</v>
      </c>
      <c r="L214" t="s">
        <v>102</v>
      </c>
      <c r="M214" s="78">
        <v>5.8999999999999997E-2</v>
      </c>
      <c r="N214" s="78">
        <v>5.7500000000000002E-2</v>
      </c>
      <c r="O214" s="77">
        <v>0.01</v>
      </c>
      <c r="P214" s="77">
        <v>101.61</v>
      </c>
      <c r="Q214" s="77">
        <v>0</v>
      </c>
      <c r="R214" s="77">
        <v>1.0161E-5</v>
      </c>
      <c r="S214" s="78">
        <v>0</v>
      </c>
      <c r="T214" s="78">
        <f t="shared" si="7"/>
        <v>1.3596667357304277E-10</v>
      </c>
      <c r="U214" s="78">
        <f>R214/'סכום נכסי הקרן'!$C$42</f>
        <v>2.1304386193755619E-11</v>
      </c>
    </row>
    <row r="215" spans="2:21">
      <c r="B215" t="s">
        <v>805</v>
      </c>
      <c r="C215" t="s">
        <v>806</v>
      </c>
      <c r="D215" t="s">
        <v>100</v>
      </c>
      <c r="E215" t="s">
        <v>123</v>
      </c>
      <c r="F215" t="s">
        <v>804</v>
      </c>
      <c r="G215" t="s">
        <v>339</v>
      </c>
      <c r="H215" t="s">
        <v>557</v>
      </c>
      <c r="I215" t="s">
        <v>206</v>
      </c>
      <c r="J215"/>
      <c r="K215" s="77">
        <v>3.09</v>
      </c>
      <c r="L215" t="s">
        <v>102</v>
      </c>
      <c r="M215" s="78">
        <v>2.7E-2</v>
      </c>
      <c r="N215" s="78">
        <v>5.7299999999999997E-2</v>
      </c>
      <c r="O215" s="77">
        <v>0.06</v>
      </c>
      <c r="P215" s="77">
        <v>91.23</v>
      </c>
      <c r="Q215" s="77">
        <v>0</v>
      </c>
      <c r="R215" s="77">
        <v>5.4737999999999997E-5</v>
      </c>
      <c r="S215" s="78">
        <v>0</v>
      </c>
      <c r="T215" s="78">
        <f t="shared" si="7"/>
        <v>7.3246174373006734E-10</v>
      </c>
      <c r="U215" s="78">
        <f>R215/'סכום נכסי הקרן'!$C$42</f>
        <v>1.1476818142641423E-10</v>
      </c>
    </row>
    <row r="216" spans="2:21">
      <c r="B216" t="s">
        <v>807</v>
      </c>
      <c r="C216" t="s">
        <v>808</v>
      </c>
      <c r="D216" t="s">
        <v>100</v>
      </c>
      <c r="E216" t="s">
        <v>123</v>
      </c>
      <c r="F216" t="s">
        <v>809</v>
      </c>
      <c r="G216" t="s">
        <v>127</v>
      </c>
      <c r="H216" t="s">
        <v>557</v>
      </c>
      <c r="I216" t="s">
        <v>206</v>
      </c>
      <c r="J216"/>
      <c r="K216" s="77">
        <v>0.74</v>
      </c>
      <c r="L216" t="s">
        <v>102</v>
      </c>
      <c r="M216" s="78">
        <v>2.9499999999999998E-2</v>
      </c>
      <c r="N216" s="78">
        <v>5.7599999999999998E-2</v>
      </c>
      <c r="O216" s="77">
        <v>33637.269999999997</v>
      </c>
      <c r="P216" s="77">
        <v>98.74</v>
      </c>
      <c r="Q216" s="77">
        <v>0</v>
      </c>
      <c r="R216" s="77">
        <v>33.213440398000003</v>
      </c>
      <c r="S216" s="78">
        <v>5.9999999999999995E-4</v>
      </c>
      <c r="T216" s="78">
        <f t="shared" si="7"/>
        <v>4.4443667048839466E-4</v>
      </c>
      <c r="U216" s="78">
        <f>R216/'סכום נכסי הקרן'!$C$42</f>
        <v>6.9638023921097958E-5</v>
      </c>
    </row>
    <row r="217" spans="2:21">
      <c r="B217" t="s">
        <v>810</v>
      </c>
      <c r="C217" t="s">
        <v>811</v>
      </c>
      <c r="D217" t="s">
        <v>100</v>
      </c>
      <c r="E217" t="s">
        <v>123</v>
      </c>
      <c r="F217" t="s">
        <v>812</v>
      </c>
      <c r="G217" t="s">
        <v>813</v>
      </c>
      <c r="H217" t="s">
        <v>557</v>
      </c>
      <c r="I217" t="s">
        <v>206</v>
      </c>
      <c r="J217"/>
      <c r="K217" s="77">
        <v>5.86</v>
      </c>
      <c r="L217" t="s">
        <v>102</v>
      </c>
      <c r="M217" s="78">
        <v>2.3400000000000001E-2</v>
      </c>
      <c r="N217" s="78">
        <v>5.7200000000000001E-2</v>
      </c>
      <c r="O217" s="77">
        <v>213039.12</v>
      </c>
      <c r="P217" s="77">
        <v>82.62</v>
      </c>
      <c r="Q217" s="77">
        <v>0</v>
      </c>
      <c r="R217" s="77">
        <v>176.012920944</v>
      </c>
      <c r="S217" s="78">
        <v>2.9999999999999997E-4</v>
      </c>
      <c r="T217" s="78">
        <f t="shared" si="7"/>
        <v>2.3552693009182787E-3</v>
      </c>
      <c r="U217" s="78">
        <f>R217/'סכום נכסי הקרן'!$C$42</f>
        <v>3.6904312989685591E-4</v>
      </c>
    </row>
    <row r="218" spans="2:21">
      <c r="B218" t="s">
        <v>814</v>
      </c>
      <c r="C218" t="s">
        <v>815</v>
      </c>
      <c r="D218" t="s">
        <v>100</v>
      </c>
      <c r="E218" t="s">
        <v>123</v>
      </c>
      <c r="F218" t="s">
        <v>812</v>
      </c>
      <c r="G218" t="s">
        <v>813</v>
      </c>
      <c r="H218" t="s">
        <v>557</v>
      </c>
      <c r="I218" t="s">
        <v>206</v>
      </c>
      <c r="J218"/>
      <c r="K218" s="77">
        <v>1.48</v>
      </c>
      <c r="L218" t="s">
        <v>102</v>
      </c>
      <c r="M218" s="78">
        <v>3.3500000000000002E-2</v>
      </c>
      <c r="N218" s="78">
        <v>5.33E-2</v>
      </c>
      <c r="O218" s="77">
        <v>0.01</v>
      </c>
      <c r="P218" s="77">
        <v>97.22</v>
      </c>
      <c r="Q218" s="77">
        <v>0</v>
      </c>
      <c r="R218" s="77">
        <v>9.7219999999999994E-6</v>
      </c>
      <c r="S218" s="78">
        <v>0</v>
      </c>
      <c r="T218" s="78">
        <f t="shared" si="7"/>
        <v>1.3009231379560296E-10</v>
      </c>
      <c r="U218" s="78">
        <f>R218/'סכום נכסי הקרן'!$C$42</f>
        <v>2.0383942778830047E-11</v>
      </c>
    </row>
    <row r="219" spans="2:21">
      <c r="B219" t="s">
        <v>816</v>
      </c>
      <c r="C219" t="s">
        <v>817</v>
      </c>
      <c r="D219" t="s">
        <v>100</v>
      </c>
      <c r="E219" t="s">
        <v>123</v>
      </c>
      <c r="F219" t="s">
        <v>812</v>
      </c>
      <c r="G219" t="s">
        <v>813</v>
      </c>
      <c r="H219" t="s">
        <v>557</v>
      </c>
      <c r="I219" t="s">
        <v>206</v>
      </c>
      <c r="J219"/>
      <c r="K219" s="77">
        <v>3.46</v>
      </c>
      <c r="L219" t="s">
        <v>102</v>
      </c>
      <c r="M219" s="78">
        <v>2.6200000000000001E-2</v>
      </c>
      <c r="N219" s="78">
        <v>5.4699999999999999E-2</v>
      </c>
      <c r="O219" s="77">
        <v>0.01</v>
      </c>
      <c r="P219" s="77">
        <v>91.29</v>
      </c>
      <c r="Q219" s="77">
        <v>0</v>
      </c>
      <c r="R219" s="77">
        <v>9.1290000000000002E-6</v>
      </c>
      <c r="S219" s="78">
        <v>0</v>
      </c>
      <c r="T219" s="78">
        <f t="shared" si="7"/>
        <v>1.2215724466571277E-10</v>
      </c>
      <c r="U219" s="78">
        <f>R219/'סכום נכסי הקרן'!$C$42</f>
        <v>1.9140610329967036E-11</v>
      </c>
    </row>
    <row r="220" spans="2:21">
      <c r="B220" t="s">
        <v>818</v>
      </c>
      <c r="C220" t="s">
        <v>819</v>
      </c>
      <c r="D220" t="s">
        <v>100</v>
      </c>
      <c r="E220" t="s">
        <v>123</v>
      </c>
      <c r="F220" t="s">
        <v>820</v>
      </c>
      <c r="G220" t="s">
        <v>563</v>
      </c>
      <c r="H220" t="s">
        <v>626</v>
      </c>
      <c r="I220" t="s">
        <v>149</v>
      </c>
      <c r="J220"/>
      <c r="K220" s="77">
        <v>1.85</v>
      </c>
      <c r="L220" t="s">
        <v>102</v>
      </c>
      <c r="M220" s="78">
        <v>2.9499999999999998E-2</v>
      </c>
      <c r="N220" s="78">
        <v>6.3100000000000003E-2</v>
      </c>
      <c r="O220" s="77">
        <v>210085.94</v>
      </c>
      <c r="P220" s="77">
        <v>94.95</v>
      </c>
      <c r="Q220" s="77">
        <v>0</v>
      </c>
      <c r="R220" s="77">
        <v>199.47660002999999</v>
      </c>
      <c r="S220" s="78">
        <v>5.0000000000000001E-4</v>
      </c>
      <c r="T220" s="78">
        <f t="shared" si="7"/>
        <v>2.6692421771222735E-3</v>
      </c>
      <c r="U220" s="78">
        <f>R220/'סכום נכסי הקרן'!$C$42</f>
        <v>4.1823900439488668E-4</v>
      </c>
    </row>
    <row r="221" spans="2:21">
      <c r="B221" t="s">
        <v>821</v>
      </c>
      <c r="C221" t="s">
        <v>822</v>
      </c>
      <c r="D221" t="s">
        <v>100</v>
      </c>
      <c r="E221" t="s">
        <v>123</v>
      </c>
      <c r="F221" t="s">
        <v>820</v>
      </c>
      <c r="G221" t="s">
        <v>563</v>
      </c>
      <c r="H221" t="s">
        <v>626</v>
      </c>
      <c r="I221" t="s">
        <v>149</v>
      </c>
      <c r="J221"/>
      <c r="K221" s="77">
        <v>3.18</v>
      </c>
      <c r="L221" t="s">
        <v>102</v>
      </c>
      <c r="M221" s="78">
        <v>2.5499999999999998E-2</v>
      </c>
      <c r="N221" s="78">
        <v>6.1899999999999997E-2</v>
      </c>
      <c r="O221" s="77">
        <v>19027.580000000002</v>
      </c>
      <c r="P221" s="77">
        <v>89.91</v>
      </c>
      <c r="Q221" s="77">
        <v>0</v>
      </c>
      <c r="R221" s="77">
        <v>17.107697177999999</v>
      </c>
      <c r="S221" s="78">
        <v>0</v>
      </c>
      <c r="T221" s="78">
        <f t="shared" si="7"/>
        <v>2.2892202320515606E-4</v>
      </c>
      <c r="U221" s="78">
        <f>R221/'סכום נכסי הקרן'!$C$42</f>
        <v>3.5869401394147736E-5</v>
      </c>
    </row>
    <row r="222" spans="2:21">
      <c r="B222" t="s">
        <v>823</v>
      </c>
      <c r="C222" t="s">
        <v>824</v>
      </c>
      <c r="D222" t="s">
        <v>100</v>
      </c>
      <c r="E222" t="s">
        <v>123</v>
      </c>
      <c r="F222" t="s">
        <v>825</v>
      </c>
      <c r="G222" t="s">
        <v>681</v>
      </c>
      <c r="H222" t="s">
        <v>626</v>
      </c>
      <c r="I222" t="s">
        <v>149</v>
      </c>
      <c r="J222"/>
      <c r="K222" s="77">
        <v>4.84</v>
      </c>
      <c r="L222" t="s">
        <v>102</v>
      </c>
      <c r="M222" s="78">
        <v>7.4999999999999997E-3</v>
      </c>
      <c r="N222" s="78">
        <v>5.16E-2</v>
      </c>
      <c r="O222" s="77">
        <v>241253.56</v>
      </c>
      <c r="P222" s="77">
        <v>81.3</v>
      </c>
      <c r="Q222" s="77">
        <v>0</v>
      </c>
      <c r="R222" s="77">
        <v>196.13914428000001</v>
      </c>
      <c r="S222" s="78">
        <v>5.0000000000000001E-4</v>
      </c>
      <c r="T222" s="78">
        <f t="shared" si="7"/>
        <v>2.624582915580622E-3</v>
      </c>
      <c r="U222" s="78">
        <f>R222/'סכום נכסי הקרן'!$C$42</f>
        <v>4.1124142086939019E-4</v>
      </c>
    </row>
    <row r="223" spans="2:21">
      <c r="B223" t="s">
        <v>826</v>
      </c>
      <c r="C223" t="s">
        <v>827</v>
      </c>
      <c r="D223" t="s">
        <v>100</v>
      </c>
      <c r="E223" t="s">
        <v>123</v>
      </c>
      <c r="F223" t="s">
        <v>828</v>
      </c>
      <c r="G223" t="s">
        <v>681</v>
      </c>
      <c r="H223" t="s">
        <v>626</v>
      </c>
      <c r="I223" t="s">
        <v>149</v>
      </c>
      <c r="J223"/>
      <c r="K223" s="77">
        <v>3.3</v>
      </c>
      <c r="L223" t="s">
        <v>102</v>
      </c>
      <c r="M223" s="78">
        <v>2.0500000000000001E-2</v>
      </c>
      <c r="N223" s="78">
        <v>5.6800000000000003E-2</v>
      </c>
      <c r="O223" s="77">
        <v>3198.26</v>
      </c>
      <c r="P223" s="77">
        <v>89.02</v>
      </c>
      <c r="Q223" s="77">
        <v>0</v>
      </c>
      <c r="R223" s="77">
        <v>2.8470910520000001</v>
      </c>
      <c r="S223" s="78">
        <v>0</v>
      </c>
      <c r="T223" s="78">
        <f t="shared" si="7"/>
        <v>3.809757894892382E-5</v>
      </c>
      <c r="U223" s="78">
        <f>R223/'סכום נכסי הקרן'!$C$42</f>
        <v>5.9694446708585734E-6</v>
      </c>
    </row>
    <row r="224" spans="2:21">
      <c r="B224" t="s">
        <v>829</v>
      </c>
      <c r="C224" t="s">
        <v>830</v>
      </c>
      <c r="D224" t="s">
        <v>100</v>
      </c>
      <c r="E224" t="s">
        <v>123</v>
      </c>
      <c r="F224" t="s">
        <v>828</v>
      </c>
      <c r="G224" t="s">
        <v>681</v>
      </c>
      <c r="H224" t="s">
        <v>626</v>
      </c>
      <c r="I224" t="s">
        <v>149</v>
      </c>
      <c r="J224"/>
      <c r="K224" s="77">
        <v>3.82</v>
      </c>
      <c r="L224" t="s">
        <v>102</v>
      </c>
      <c r="M224" s="78">
        <v>2.5000000000000001E-3</v>
      </c>
      <c r="N224" s="78">
        <v>5.8400000000000001E-2</v>
      </c>
      <c r="O224" s="77">
        <v>142271.35</v>
      </c>
      <c r="P224" s="77">
        <v>81.3</v>
      </c>
      <c r="Q224" s="77">
        <v>0</v>
      </c>
      <c r="R224" s="77">
        <v>115.66660754999999</v>
      </c>
      <c r="S224" s="78">
        <v>2.9999999999999997E-4</v>
      </c>
      <c r="T224" s="78">
        <f t="shared" si="7"/>
        <v>1.5477614282110119E-3</v>
      </c>
      <c r="U224" s="78">
        <f>R224/'סכום נכסי הקרן'!$C$42</f>
        <v>2.4251609851065538E-4</v>
      </c>
    </row>
    <row r="225" spans="2:21">
      <c r="B225" t="s">
        <v>831</v>
      </c>
      <c r="C225" t="s">
        <v>832</v>
      </c>
      <c r="D225" t="s">
        <v>100</v>
      </c>
      <c r="E225" t="s">
        <v>123</v>
      </c>
      <c r="F225" t="s">
        <v>833</v>
      </c>
      <c r="G225" t="s">
        <v>563</v>
      </c>
      <c r="H225" t="s">
        <v>626</v>
      </c>
      <c r="I225" t="s">
        <v>149</v>
      </c>
      <c r="J225"/>
      <c r="K225" s="77">
        <v>2.62</v>
      </c>
      <c r="L225" t="s">
        <v>102</v>
      </c>
      <c r="M225" s="78">
        <v>2.4E-2</v>
      </c>
      <c r="N225" s="78">
        <v>6.0400000000000002E-2</v>
      </c>
      <c r="O225" s="77">
        <v>0.09</v>
      </c>
      <c r="P225" s="77">
        <v>91.2</v>
      </c>
      <c r="Q225" s="77">
        <v>0</v>
      </c>
      <c r="R225" s="77">
        <v>8.208E-5</v>
      </c>
      <c r="S225" s="78">
        <v>0</v>
      </c>
      <c r="T225" s="78">
        <f t="shared" si="7"/>
        <v>1.0983313223969442E-9</v>
      </c>
      <c r="U225" s="78">
        <f>R225/'סכום נכסי הקרן'!$C$42</f>
        <v>1.7209566172458039E-10</v>
      </c>
    </row>
    <row r="226" spans="2:21">
      <c r="B226" t="s">
        <v>834</v>
      </c>
      <c r="C226" t="s">
        <v>835</v>
      </c>
      <c r="D226" t="s">
        <v>100</v>
      </c>
      <c r="E226" t="s">
        <v>123</v>
      </c>
      <c r="F226" t="s">
        <v>836</v>
      </c>
      <c r="G226" t="s">
        <v>445</v>
      </c>
      <c r="H226" t="s">
        <v>626</v>
      </c>
      <c r="I226" t="s">
        <v>149</v>
      </c>
      <c r="J226"/>
      <c r="K226" s="77">
        <v>2.08</v>
      </c>
      <c r="L226" t="s">
        <v>102</v>
      </c>
      <c r="M226" s="78">
        <v>3.27E-2</v>
      </c>
      <c r="N226" s="78">
        <v>5.7099999999999998E-2</v>
      </c>
      <c r="O226" s="77">
        <v>85482.91</v>
      </c>
      <c r="P226" s="77">
        <v>96.6</v>
      </c>
      <c r="Q226" s="77">
        <v>0</v>
      </c>
      <c r="R226" s="77">
        <v>82.576491059999995</v>
      </c>
      <c r="S226" s="78">
        <v>2.9999999999999997E-4</v>
      </c>
      <c r="T226" s="78">
        <f t="shared" si="7"/>
        <v>1.1049749832459702E-3</v>
      </c>
      <c r="U226" s="78">
        <f>R226/'סכום נכסי הקרן'!$C$42</f>
        <v>1.7313664561238542E-4</v>
      </c>
    </row>
    <row r="227" spans="2:21">
      <c r="B227" t="s">
        <v>837</v>
      </c>
      <c r="C227" t="s">
        <v>838</v>
      </c>
      <c r="D227" t="s">
        <v>100</v>
      </c>
      <c r="E227" t="s">
        <v>123</v>
      </c>
      <c r="F227" t="s">
        <v>637</v>
      </c>
      <c r="G227" t="s">
        <v>563</v>
      </c>
      <c r="H227" t="s">
        <v>638</v>
      </c>
      <c r="I227" t="s">
        <v>206</v>
      </c>
      <c r="J227"/>
      <c r="K227" s="77">
        <v>2.56</v>
      </c>
      <c r="L227" t="s">
        <v>102</v>
      </c>
      <c r="M227" s="78">
        <v>4.2999999999999997E-2</v>
      </c>
      <c r="N227" s="78">
        <v>6.0999999999999999E-2</v>
      </c>
      <c r="O227" s="77">
        <v>149810.39000000001</v>
      </c>
      <c r="P227" s="77">
        <v>96.61</v>
      </c>
      <c r="Q227" s="77">
        <v>0</v>
      </c>
      <c r="R227" s="77">
        <v>144.73181777900001</v>
      </c>
      <c r="S227" s="78">
        <v>1E-4</v>
      </c>
      <c r="T227" s="78">
        <f t="shared" si="7"/>
        <v>1.9366896785346325E-3</v>
      </c>
      <c r="U227" s="78">
        <f>R227/'סכום נכסי הקרן'!$C$42</f>
        <v>3.034566027446198E-4</v>
      </c>
    </row>
    <row r="228" spans="2:21">
      <c r="B228" t="s">
        <v>839</v>
      </c>
      <c r="C228" t="s">
        <v>840</v>
      </c>
      <c r="D228" t="s">
        <v>100</v>
      </c>
      <c r="E228" t="s">
        <v>123</v>
      </c>
      <c r="F228" t="s">
        <v>841</v>
      </c>
      <c r="G228" t="s">
        <v>625</v>
      </c>
      <c r="H228" t="s">
        <v>626</v>
      </c>
      <c r="I228" t="s">
        <v>149</v>
      </c>
      <c r="J228"/>
      <c r="K228" s="77">
        <v>1.1100000000000001</v>
      </c>
      <c r="L228" t="s">
        <v>102</v>
      </c>
      <c r="M228" s="78">
        <v>3.5000000000000003E-2</v>
      </c>
      <c r="N228" s="78">
        <v>6.0699999999999997E-2</v>
      </c>
      <c r="O228" s="77">
        <v>75937.539999999994</v>
      </c>
      <c r="P228" s="77">
        <v>97.76</v>
      </c>
      <c r="Q228" s="77">
        <v>0</v>
      </c>
      <c r="R228" s="77">
        <v>74.236539104000002</v>
      </c>
      <c r="S228" s="78">
        <v>2.9999999999999997E-4</v>
      </c>
      <c r="T228" s="78">
        <f t="shared" si="7"/>
        <v>9.9337617159196852E-4</v>
      </c>
      <c r="U228" s="78">
        <f>R228/'סכום נכסי הקרן'!$C$42</f>
        <v>1.5565041814383002E-4</v>
      </c>
    </row>
    <row r="229" spans="2:21">
      <c r="B229" t="s">
        <v>842</v>
      </c>
      <c r="C229" t="s">
        <v>843</v>
      </c>
      <c r="D229" t="s">
        <v>100</v>
      </c>
      <c r="E229" t="s">
        <v>123</v>
      </c>
      <c r="F229" t="s">
        <v>841</v>
      </c>
      <c r="G229" t="s">
        <v>625</v>
      </c>
      <c r="H229" t="s">
        <v>626</v>
      </c>
      <c r="I229" t="s">
        <v>149</v>
      </c>
      <c r="J229"/>
      <c r="K229" s="77">
        <v>2.16</v>
      </c>
      <c r="L229" t="s">
        <v>102</v>
      </c>
      <c r="M229" s="78">
        <v>4.99E-2</v>
      </c>
      <c r="N229" s="78">
        <v>5.8299999999999998E-2</v>
      </c>
      <c r="O229" s="77">
        <v>50410.48</v>
      </c>
      <c r="P229" s="77">
        <v>98.22</v>
      </c>
      <c r="Q229" s="77">
        <v>6.2578899999999997</v>
      </c>
      <c r="R229" s="77">
        <v>55.771063456</v>
      </c>
      <c r="S229" s="78">
        <v>2.0000000000000001E-4</v>
      </c>
      <c r="T229" s="78">
        <f t="shared" si="7"/>
        <v>7.4628540298626183E-4</v>
      </c>
      <c r="U229" s="78">
        <f>R229/'סכום נכסי הקרן'!$C$42</f>
        <v>1.1693418701929682E-4</v>
      </c>
    </row>
    <row r="230" spans="2:21">
      <c r="B230" t="s">
        <v>844</v>
      </c>
      <c r="C230" t="s">
        <v>845</v>
      </c>
      <c r="D230" t="s">
        <v>100</v>
      </c>
      <c r="E230" t="s">
        <v>123</v>
      </c>
      <c r="F230" t="s">
        <v>841</v>
      </c>
      <c r="G230" t="s">
        <v>625</v>
      </c>
      <c r="H230" t="s">
        <v>626</v>
      </c>
      <c r="I230" t="s">
        <v>149</v>
      </c>
      <c r="J230"/>
      <c r="K230" s="77">
        <v>2.62</v>
      </c>
      <c r="L230" t="s">
        <v>102</v>
      </c>
      <c r="M230" s="78">
        <v>2.6499999999999999E-2</v>
      </c>
      <c r="N230" s="78">
        <v>6.3700000000000007E-2</v>
      </c>
      <c r="O230" s="77">
        <v>62272.33</v>
      </c>
      <c r="P230" s="77">
        <v>91.15</v>
      </c>
      <c r="Q230" s="77">
        <v>0</v>
      </c>
      <c r="R230" s="77">
        <v>56.761228795000001</v>
      </c>
      <c r="S230" s="78">
        <v>1E-4</v>
      </c>
      <c r="T230" s="78">
        <f t="shared" si="7"/>
        <v>7.5953503269112887E-4</v>
      </c>
      <c r="U230" s="78">
        <f>R230/'סכום נכסי הקרן'!$C$42</f>
        <v>1.1901024890077767E-4</v>
      </c>
    </row>
    <row r="231" spans="2:21">
      <c r="B231" t="s">
        <v>846</v>
      </c>
      <c r="C231" t="s">
        <v>847</v>
      </c>
      <c r="D231" t="s">
        <v>100</v>
      </c>
      <c r="E231" t="s">
        <v>123</v>
      </c>
      <c r="F231" t="s">
        <v>848</v>
      </c>
      <c r="G231" t="s">
        <v>563</v>
      </c>
      <c r="H231" t="s">
        <v>638</v>
      </c>
      <c r="I231" t="s">
        <v>206</v>
      </c>
      <c r="J231"/>
      <c r="K231" s="77">
        <v>3.68</v>
      </c>
      <c r="L231" t="s">
        <v>102</v>
      </c>
      <c r="M231" s="78">
        <v>5.3400000000000003E-2</v>
      </c>
      <c r="N231" s="78">
        <v>6.2799999999999995E-2</v>
      </c>
      <c r="O231" s="77">
        <v>235243.55</v>
      </c>
      <c r="P231" s="77">
        <v>98.56</v>
      </c>
      <c r="Q231" s="77">
        <v>0</v>
      </c>
      <c r="R231" s="77">
        <v>231.85604287999999</v>
      </c>
      <c r="S231" s="78">
        <v>5.9999999999999995E-4</v>
      </c>
      <c r="T231" s="78">
        <f t="shared" si="7"/>
        <v>3.1025189349672636E-3</v>
      </c>
      <c r="U231" s="78">
        <f>R231/'סכום נכסי הקרן'!$C$42</f>
        <v>4.8612840063689427E-4</v>
      </c>
    </row>
    <row r="232" spans="2:21">
      <c r="B232" t="s">
        <v>849</v>
      </c>
      <c r="C232" t="s">
        <v>850</v>
      </c>
      <c r="D232" t="s">
        <v>100</v>
      </c>
      <c r="E232" t="s">
        <v>123</v>
      </c>
      <c r="F232" t="s">
        <v>652</v>
      </c>
      <c r="G232" t="s">
        <v>339</v>
      </c>
      <c r="H232" t="s">
        <v>653</v>
      </c>
      <c r="I232" t="s">
        <v>206</v>
      </c>
      <c r="J232"/>
      <c r="K232" s="77">
        <v>3.76</v>
      </c>
      <c r="L232" t="s">
        <v>102</v>
      </c>
      <c r="M232" s="78">
        <v>2.5000000000000001E-2</v>
      </c>
      <c r="N232" s="78">
        <v>6.3500000000000001E-2</v>
      </c>
      <c r="O232" s="77">
        <v>34176.92</v>
      </c>
      <c r="P232" s="77">
        <v>86.77</v>
      </c>
      <c r="Q232" s="77">
        <v>0</v>
      </c>
      <c r="R232" s="77">
        <v>29.655313484000001</v>
      </c>
      <c r="S232" s="78">
        <v>0</v>
      </c>
      <c r="T232" s="78">
        <f t="shared" si="7"/>
        <v>3.9682455744368485E-4</v>
      </c>
      <c r="U232" s="78">
        <f>R232/'סכום נכסי הקרן'!$C$42</f>
        <v>6.2177763129615636E-5</v>
      </c>
    </row>
    <row r="233" spans="2:21">
      <c r="B233" t="s">
        <v>851</v>
      </c>
      <c r="C233" t="s">
        <v>852</v>
      </c>
      <c r="D233" t="s">
        <v>100</v>
      </c>
      <c r="E233" t="s">
        <v>123</v>
      </c>
      <c r="F233" t="s">
        <v>656</v>
      </c>
      <c r="G233" t="s">
        <v>657</v>
      </c>
      <c r="H233" t="s">
        <v>658</v>
      </c>
      <c r="I233" t="s">
        <v>149</v>
      </c>
      <c r="J233"/>
      <c r="K233" s="77">
        <v>1.66</v>
      </c>
      <c r="L233" t="s">
        <v>102</v>
      </c>
      <c r="M233" s="78">
        <v>3.7499999999999999E-2</v>
      </c>
      <c r="N233" s="78">
        <v>6.3200000000000006E-2</v>
      </c>
      <c r="O233" s="77">
        <v>42395.68</v>
      </c>
      <c r="P233" s="77">
        <v>97.06</v>
      </c>
      <c r="Q233" s="77">
        <v>0</v>
      </c>
      <c r="R233" s="77">
        <v>41.149247008000003</v>
      </c>
      <c r="S233" s="78">
        <v>1E-4</v>
      </c>
      <c r="T233" s="78">
        <f t="shared" si="7"/>
        <v>5.506275204914126E-4</v>
      </c>
      <c r="U233" s="78">
        <f>R233/'סכום נכסי הקרן'!$C$42</f>
        <v>8.6276887101729651E-5</v>
      </c>
    </row>
    <row r="234" spans="2:21">
      <c r="B234" t="s">
        <v>853</v>
      </c>
      <c r="C234" t="s">
        <v>854</v>
      </c>
      <c r="D234" t="s">
        <v>100</v>
      </c>
      <c r="E234" t="s">
        <v>123</v>
      </c>
      <c r="F234" t="s">
        <v>656</v>
      </c>
      <c r="G234" t="s">
        <v>657</v>
      </c>
      <c r="H234" t="s">
        <v>658</v>
      </c>
      <c r="I234" t="s">
        <v>149</v>
      </c>
      <c r="J234"/>
      <c r="K234" s="77">
        <v>3.74</v>
      </c>
      <c r="L234" t="s">
        <v>102</v>
      </c>
      <c r="M234" s="78">
        <v>2.6599999999999999E-2</v>
      </c>
      <c r="N234" s="78">
        <v>6.8099999999999994E-2</v>
      </c>
      <c r="O234" s="77">
        <v>511519.28</v>
      </c>
      <c r="P234" s="77">
        <v>86.05</v>
      </c>
      <c r="Q234" s="77">
        <v>0</v>
      </c>
      <c r="R234" s="77">
        <v>440.16234043999998</v>
      </c>
      <c r="S234" s="78">
        <v>5.9999999999999995E-4</v>
      </c>
      <c r="T234" s="78">
        <f t="shared" si="7"/>
        <v>5.8899133216958957E-3</v>
      </c>
      <c r="U234" s="78">
        <f>R234/'סכום נכסי הקרן'!$C$42</f>
        <v>9.2288047324880391E-4</v>
      </c>
    </row>
    <row r="235" spans="2:21">
      <c r="B235" t="s">
        <v>855</v>
      </c>
      <c r="C235" t="s">
        <v>856</v>
      </c>
      <c r="D235" t="s">
        <v>100</v>
      </c>
      <c r="E235" t="s">
        <v>123</v>
      </c>
      <c r="F235" t="s">
        <v>857</v>
      </c>
      <c r="G235" t="s">
        <v>563</v>
      </c>
      <c r="H235" t="s">
        <v>658</v>
      </c>
      <c r="I235" t="s">
        <v>149</v>
      </c>
      <c r="J235"/>
      <c r="K235" s="77">
        <v>3.12</v>
      </c>
      <c r="L235" t="s">
        <v>102</v>
      </c>
      <c r="M235" s="78">
        <v>4.53E-2</v>
      </c>
      <c r="N235" s="78">
        <v>6.7400000000000002E-2</v>
      </c>
      <c r="O235" s="77">
        <v>454843.19</v>
      </c>
      <c r="P235" s="77">
        <v>95.03</v>
      </c>
      <c r="Q235" s="77">
        <v>0</v>
      </c>
      <c r="R235" s="77">
        <v>432.237483457</v>
      </c>
      <c r="S235" s="78">
        <v>5.9999999999999995E-4</v>
      </c>
      <c r="T235" s="78">
        <f t="shared" si="7"/>
        <v>5.7838689911653765E-3</v>
      </c>
      <c r="U235" s="78">
        <f>R235/'סכום נכסי הקרן'!$C$42</f>
        <v>9.0626456795443202E-4</v>
      </c>
    </row>
    <row r="236" spans="2:21">
      <c r="B236" t="s">
        <v>858</v>
      </c>
      <c r="C236" t="s">
        <v>859</v>
      </c>
      <c r="D236" t="s">
        <v>100</v>
      </c>
      <c r="E236" t="s">
        <v>123</v>
      </c>
      <c r="F236" t="s">
        <v>643</v>
      </c>
      <c r="G236" t="s">
        <v>625</v>
      </c>
      <c r="H236" t="s">
        <v>658</v>
      </c>
      <c r="I236" t="s">
        <v>149</v>
      </c>
      <c r="J236"/>
      <c r="K236" s="77">
        <v>4.66</v>
      </c>
      <c r="L236" t="s">
        <v>102</v>
      </c>
      <c r="M236" s="78">
        <v>5.5E-2</v>
      </c>
      <c r="N236" s="78">
        <v>7.1900000000000006E-2</v>
      </c>
      <c r="O236" s="77">
        <v>162723.29999999999</v>
      </c>
      <c r="P236" s="77">
        <v>93.5</v>
      </c>
      <c r="Q236" s="77">
        <v>0</v>
      </c>
      <c r="R236" s="77">
        <v>152.1462855</v>
      </c>
      <c r="S236" s="78">
        <v>4.0000000000000002E-4</v>
      </c>
      <c r="T236" s="78">
        <f t="shared" si="7"/>
        <v>2.0359043731846735E-3</v>
      </c>
      <c r="U236" s="78">
        <f>R236/'סכום נכסי הקרן'!$C$42</f>
        <v>3.1900238404068503E-4</v>
      </c>
    </row>
    <row r="237" spans="2:21">
      <c r="B237" t="s">
        <v>860</v>
      </c>
      <c r="C237" t="s">
        <v>861</v>
      </c>
      <c r="D237" t="s">
        <v>100</v>
      </c>
      <c r="E237" t="s">
        <v>123</v>
      </c>
      <c r="F237" t="s">
        <v>862</v>
      </c>
      <c r="G237" t="s">
        <v>563</v>
      </c>
      <c r="H237" t="s">
        <v>658</v>
      </c>
      <c r="I237" t="s">
        <v>149</v>
      </c>
      <c r="J237"/>
      <c r="K237" s="77">
        <v>3.17</v>
      </c>
      <c r="L237" t="s">
        <v>102</v>
      </c>
      <c r="M237" s="78">
        <v>2.5000000000000001E-2</v>
      </c>
      <c r="N237" s="78">
        <v>6.6299999999999998E-2</v>
      </c>
      <c r="O237" s="77">
        <v>162723.29999999999</v>
      </c>
      <c r="P237" s="77">
        <v>88.69</v>
      </c>
      <c r="Q237" s="77">
        <v>0</v>
      </c>
      <c r="R237" s="77">
        <v>144.31929477</v>
      </c>
      <c r="S237" s="78">
        <v>8.0000000000000004E-4</v>
      </c>
      <c r="T237" s="78">
        <f t="shared" si="7"/>
        <v>1.9311696134518578E-3</v>
      </c>
      <c r="U237" s="78">
        <f>R237/'סכום נכסי הקרן'!$C$42</f>
        <v>3.0259167316115887E-4</v>
      </c>
    </row>
    <row r="238" spans="2:21">
      <c r="B238" t="s">
        <v>863</v>
      </c>
      <c r="C238" t="s">
        <v>864</v>
      </c>
      <c r="D238" t="s">
        <v>100</v>
      </c>
      <c r="E238" t="s">
        <v>123</v>
      </c>
      <c r="F238" t="s">
        <v>865</v>
      </c>
      <c r="G238" t="s">
        <v>339</v>
      </c>
      <c r="H238" t="s">
        <v>658</v>
      </c>
      <c r="I238" t="s">
        <v>149</v>
      </c>
      <c r="J238"/>
      <c r="K238" s="77">
        <v>5.01</v>
      </c>
      <c r="L238" t="s">
        <v>102</v>
      </c>
      <c r="M238" s="78">
        <v>6.7699999999999996E-2</v>
      </c>
      <c r="N238" s="78">
        <v>6.7299999999999999E-2</v>
      </c>
      <c r="O238" s="77">
        <v>217388.57</v>
      </c>
      <c r="P238" s="77">
        <v>101.88</v>
      </c>
      <c r="Q238" s="77">
        <v>0</v>
      </c>
      <c r="R238" s="77">
        <v>221.47547511600001</v>
      </c>
      <c r="S238" s="78">
        <v>0</v>
      </c>
      <c r="T238" s="78">
        <f t="shared" si="7"/>
        <v>2.9636141747398613E-3</v>
      </c>
      <c r="U238" s="78">
        <f>R238/'סכום נכסי הקרן'!$C$42</f>
        <v>4.6436365065611425E-4</v>
      </c>
    </row>
    <row r="239" spans="2:21">
      <c r="B239" t="s">
        <v>866</v>
      </c>
      <c r="C239" t="s">
        <v>867</v>
      </c>
      <c r="D239" t="s">
        <v>100</v>
      </c>
      <c r="E239" t="s">
        <v>123</v>
      </c>
      <c r="F239" t="s">
        <v>868</v>
      </c>
      <c r="G239" t="s">
        <v>681</v>
      </c>
      <c r="H239" t="s">
        <v>3472</v>
      </c>
      <c r="I239" t="s">
        <v>209</v>
      </c>
      <c r="J239"/>
      <c r="K239" s="77">
        <v>3.59</v>
      </c>
      <c r="L239" t="s">
        <v>102</v>
      </c>
      <c r="M239" s="78">
        <v>6.0499999999999998E-2</v>
      </c>
      <c r="N239" s="78">
        <v>6.1400000000000003E-2</v>
      </c>
      <c r="O239" s="77">
        <v>148328.79999999999</v>
      </c>
      <c r="P239" s="77">
        <v>99.98</v>
      </c>
      <c r="Q239" s="77">
        <v>4.4869500000000002</v>
      </c>
      <c r="R239" s="77">
        <v>152.78608424000001</v>
      </c>
      <c r="S239" s="78">
        <v>6.9999999999999999E-4</v>
      </c>
      <c r="T239" s="78">
        <f t="shared" si="7"/>
        <v>2.0444656669976868E-3</v>
      </c>
      <c r="U239" s="78">
        <f>R239/'סכום נכסי הקרן'!$C$42</f>
        <v>3.2034383856713306E-4</v>
      </c>
    </row>
    <row r="240" spans="2:21">
      <c r="B240" t="s">
        <v>869</v>
      </c>
      <c r="C240" t="s">
        <v>870</v>
      </c>
      <c r="D240" t="s">
        <v>100</v>
      </c>
      <c r="E240" t="s">
        <v>123</v>
      </c>
      <c r="F240" t="s">
        <v>868</v>
      </c>
      <c r="G240" t="s">
        <v>681</v>
      </c>
      <c r="H240" t="s">
        <v>3472</v>
      </c>
      <c r="I240" t="s">
        <v>209</v>
      </c>
      <c r="J240"/>
      <c r="K240" s="77">
        <v>1.22</v>
      </c>
      <c r="L240" t="s">
        <v>102</v>
      </c>
      <c r="M240" s="78">
        <v>3.5499999999999997E-2</v>
      </c>
      <c r="N240" s="78">
        <v>7.5700000000000003E-2</v>
      </c>
      <c r="O240" s="77">
        <v>29549.87</v>
      </c>
      <c r="P240" s="77">
        <v>96.33</v>
      </c>
      <c r="Q240" s="77">
        <v>0</v>
      </c>
      <c r="R240" s="77">
        <v>28.465389771000002</v>
      </c>
      <c r="S240" s="78">
        <v>1E-4</v>
      </c>
      <c r="T240" s="78">
        <f t="shared" si="7"/>
        <v>3.8090191507951851E-4</v>
      </c>
      <c r="U240" s="78">
        <f>R240/'סכום נכסי הקרן'!$C$42</f>
        <v>5.9682871453318066E-5</v>
      </c>
    </row>
    <row r="241" spans="2:21">
      <c r="B241" t="s">
        <v>871</v>
      </c>
      <c r="C241" t="s">
        <v>872</v>
      </c>
      <c r="D241" t="s">
        <v>100</v>
      </c>
      <c r="E241" t="s">
        <v>123</v>
      </c>
      <c r="F241" t="s">
        <v>873</v>
      </c>
      <c r="G241" t="s">
        <v>330</v>
      </c>
      <c r="H241" t="s">
        <v>3472</v>
      </c>
      <c r="I241" t="s">
        <v>209</v>
      </c>
      <c r="J241"/>
      <c r="K241" s="77">
        <v>2.23</v>
      </c>
      <c r="L241" t="s">
        <v>102</v>
      </c>
      <c r="M241" s="78">
        <v>0.01</v>
      </c>
      <c r="N241" s="78">
        <v>7.0699999999999999E-2</v>
      </c>
      <c r="O241" s="77">
        <v>45640.63</v>
      </c>
      <c r="P241" s="77">
        <v>88</v>
      </c>
      <c r="Q241" s="77">
        <v>0</v>
      </c>
      <c r="R241" s="77">
        <v>40.163754400000002</v>
      </c>
      <c r="S241" s="78">
        <v>2.9999999999999997E-4</v>
      </c>
      <c r="T241" s="78">
        <f t="shared" si="7"/>
        <v>5.3744041767273497E-4</v>
      </c>
      <c r="U241" s="78">
        <f>R241/'סכום נכסי הקרן'!$C$42</f>
        <v>8.4210622451407497E-5</v>
      </c>
    </row>
    <row r="242" spans="2:21">
      <c r="B242" s="79" t="s">
        <v>311</v>
      </c>
      <c r="C242" s="16"/>
      <c r="D242" s="16"/>
      <c r="E242" s="16"/>
      <c r="F242" s="16"/>
      <c r="K242" s="81">
        <v>3.41</v>
      </c>
      <c r="N242" s="80">
        <v>5.6800000000000003E-2</v>
      </c>
      <c r="O242" s="81">
        <v>139987.97</v>
      </c>
      <c r="Q242" s="81">
        <v>0</v>
      </c>
      <c r="R242" s="81">
        <v>147.32226661600001</v>
      </c>
      <c r="T242" s="80">
        <f t="shared" si="7"/>
        <v>1.971353069089504E-3</v>
      </c>
      <c r="U242" s="80">
        <f>R242/'סכום נכסי הקרן'!$C$42</f>
        <v>3.0888795029295293E-4</v>
      </c>
    </row>
    <row r="243" spans="2:21">
      <c r="B243" t="s">
        <v>874</v>
      </c>
      <c r="C243" t="s">
        <v>875</v>
      </c>
      <c r="D243" t="s">
        <v>100</v>
      </c>
      <c r="E243" t="s">
        <v>123</v>
      </c>
      <c r="F243" t="s">
        <v>705</v>
      </c>
      <c r="G243" t="s">
        <v>706</v>
      </c>
      <c r="H243" t="s">
        <v>373</v>
      </c>
      <c r="I243" t="s">
        <v>206</v>
      </c>
      <c r="J243"/>
      <c r="K243" s="77">
        <v>3.66</v>
      </c>
      <c r="L243" t="s">
        <v>102</v>
      </c>
      <c r="M243" s="78">
        <v>3.7699999999999997E-2</v>
      </c>
      <c r="N243" s="78">
        <v>6.6500000000000004E-2</v>
      </c>
      <c r="O243" s="77">
        <v>0.01</v>
      </c>
      <c r="P243" s="77">
        <v>104</v>
      </c>
      <c r="Q243" s="77">
        <v>0</v>
      </c>
      <c r="R243" s="77">
        <v>1.04E-5</v>
      </c>
      <c r="S243" s="78">
        <v>0</v>
      </c>
      <c r="T243" s="78">
        <f t="shared" si="7"/>
        <v>1.3916478743820931E-10</v>
      </c>
      <c r="U243" s="78">
        <f>R243/'סכום נכסי הקרן'!$C$42</f>
        <v>2.1805493200970224E-11</v>
      </c>
    </row>
    <row r="244" spans="2:21">
      <c r="B244" t="s">
        <v>876</v>
      </c>
      <c r="C244" t="s">
        <v>877</v>
      </c>
      <c r="D244" t="s">
        <v>100</v>
      </c>
      <c r="E244" t="s">
        <v>123</v>
      </c>
      <c r="F244" t="s">
        <v>705</v>
      </c>
      <c r="G244" t="s">
        <v>706</v>
      </c>
      <c r="H244" t="s">
        <v>373</v>
      </c>
      <c r="I244" t="s">
        <v>206</v>
      </c>
      <c r="J244"/>
      <c r="K244" s="77">
        <v>0.99</v>
      </c>
      <c r="L244" t="s">
        <v>102</v>
      </c>
      <c r="M244" s="78">
        <v>3.49E-2</v>
      </c>
      <c r="N244" s="78">
        <v>7.2700000000000001E-2</v>
      </c>
      <c r="O244" s="77">
        <v>0.01</v>
      </c>
      <c r="P244" s="77">
        <v>104.41</v>
      </c>
      <c r="Q244" s="77">
        <v>0</v>
      </c>
      <c r="R244" s="77">
        <v>1.0441E-5</v>
      </c>
      <c r="S244" s="78">
        <v>0</v>
      </c>
      <c r="T244" s="78">
        <f t="shared" si="7"/>
        <v>1.3971341785022532E-10</v>
      </c>
      <c r="U244" s="78">
        <f>R244/'סכום נכסי הקרן'!$C$42</f>
        <v>2.1891457164550974E-11</v>
      </c>
    </row>
    <row r="245" spans="2:21">
      <c r="B245" t="s">
        <v>878</v>
      </c>
      <c r="C245" t="s">
        <v>879</v>
      </c>
      <c r="D245" t="s">
        <v>100</v>
      </c>
      <c r="E245" t="s">
        <v>123</v>
      </c>
      <c r="F245" t="s">
        <v>880</v>
      </c>
      <c r="G245" t="s">
        <v>697</v>
      </c>
      <c r="H245" t="s">
        <v>373</v>
      </c>
      <c r="I245" t="s">
        <v>206</v>
      </c>
      <c r="J245"/>
      <c r="K245" s="77">
        <v>3.03</v>
      </c>
      <c r="L245" t="s">
        <v>102</v>
      </c>
      <c r="M245" s="78">
        <v>2.12E-2</v>
      </c>
      <c r="N245" s="78">
        <v>5.6899999999999999E-2</v>
      </c>
      <c r="O245" s="77">
        <v>115720.88</v>
      </c>
      <c r="P245" s="77">
        <v>106.21</v>
      </c>
      <c r="Q245" s="77">
        <v>0</v>
      </c>
      <c r="R245" s="77">
        <v>122.90714664799999</v>
      </c>
      <c r="S245" s="78">
        <v>8.0000000000000004E-4</v>
      </c>
      <c r="T245" s="78">
        <f t="shared" si="7"/>
        <v>1.6446487440293978E-3</v>
      </c>
      <c r="U245" s="78">
        <f>R245/'סכום נכסי הקרן'!$C$42</f>
        <v>2.5769720678688599E-4</v>
      </c>
    </row>
    <row r="246" spans="2:21">
      <c r="B246" t="s">
        <v>881</v>
      </c>
      <c r="C246" t="s">
        <v>882</v>
      </c>
      <c r="D246" t="s">
        <v>100</v>
      </c>
      <c r="E246" t="s">
        <v>123</v>
      </c>
      <c r="F246" t="s">
        <v>880</v>
      </c>
      <c r="G246" t="s">
        <v>697</v>
      </c>
      <c r="H246" t="s">
        <v>373</v>
      </c>
      <c r="I246" t="s">
        <v>206</v>
      </c>
      <c r="J246"/>
      <c r="K246" s="77">
        <v>5.31</v>
      </c>
      <c r="L246" t="s">
        <v>102</v>
      </c>
      <c r="M246" s="78">
        <v>2.6700000000000002E-2</v>
      </c>
      <c r="N246" s="78">
        <v>5.6500000000000002E-2</v>
      </c>
      <c r="O246" s="77">
        <v>24267.07</v>
      </c>
      <c r="P246" s="77">
        <v>100.61</v>
      </c>
      <c r="Q246" s="77">
        <v>0</v>
      </c>
      <c r="R246" s="77">
        <v>24.415099127000001</v>
      </c>
      <c r="S246" s="78">
        <v>1E-4</v>
      </c>
      <c r="T246" s="78">
        <f t="shared" si="7"/>
        <v>3.2670404618190046E-4</v>
      </c>
      <c r="U246" s="78">
        <f>R246/'סכום נכסי הקרן'!$C$42</f>
        <v>5.119069980911659E-5</v>
      </c>
    </row>
    <row r="247" spans="2:21">
      <c r="B247" s="79" t="s">
        <v>883</v>
      </c>
      <c r="C247" s="16"/>
      <c r="D247" s="16"/>
      <c r="E247" s="16"/>
      <c r="F247" s="16"/>
      <c r="K247" s="81">
        <v>0</v>
      </c>
      <c r="N247" s="80">
        <v>0</v>
      </c>
      <c r="O247" s="81">
        <v>0</v>
      </c>
      <c r="Q247" s="81">
        <v>0</v>
      </c>
      <c r="R247" s="81">
        <v>0</v>
      </c>
      <c r="T247" s="80">
        <f t="shared" si="7"/>
        <v>0</v>
      </c>
      <c r="U247" s="80">
        <f>R247/'סכום נכסי הקרן'!$C$42</f>
        <v>0</v>
      </c>
    </row>
    <row r="248" spans="2:21">
      <c r="B248" t="s">
        <v>208</v>
      </c>
      <c r="C248" t="s">
        <v>208</v>
      </c>
      <c r="D248" s="16"/>
      <c r="E248" s="16"/>
      <c r="F248" s="16"/>
      <c r="G248" t="s">
        <v>208</v>
      </c>
      <c r="H248" t="s">
        <v>208</v>
      </c>
      <c r="K248" s="77">
        <v>0</v>
      </c>
      <c r="L248" t="s">
        <v>208</v>
      </c>
      <c r="M248" s="78">
        <v>0</v>
      </c>
      <c r="N248" s="78">
        <v>0</v>
      </c>
      <c r="O248" s="77">
        <v>0</v>
      </c>
      <c r="P248" s="77">
        <v>0</v>
      </c>
      <c r="R248" s="77">
        <v>0</v>
      </c>
      <c r="S248" s="78">
        <v>0</v>
      </c>
      <c r="T248" s="78">
        <f t="shared" si="7"/>
        <v>0</v>
      </c>
      <c r="U248" s="78">
        <f>R248/'סכום נכסי הקרן'!$C$42</f>
        <v>0</v>
      </c>
    </row>
    <row r="249" spans="2:21">
      <c r="B249" s="79" t="s">
        <v>216</v>
      </c>
      <c r="C249" s="16"/>
      <c r="D249" s="16"/>
      <c r="E249" s="16"/>
      <c r="F249" s="16"/>
      <c r="K249" s="81">
        <v>4.96</v>
      </c>
      <c r="N249" s="80">
        <v>7.7100000000000002E-2</v>
      </c>
      <c r="O249" s="81">
        <v>4953891.3499999996</v>
      </c>
      <c r="Q249" s="81">
        <v>0</v>
      </c>
      <c r="R249" s="81">
        <v>18077.019443396763</v>
      </c>
      <c r="T249" s="80">
        <f t="shared" si="7"/>
        <v>0.24189274695737376</v>
      </c>
      <c r="U249" s="80">
        <f>R249/'סכום נכסי הקרן'!$C$42</f>
        <v>3.7901761977576408E-2</v>
      </c>
    </row>
    <row r="250" spans="2:21">
      <c r="B250" s="79" t="s">
        <v>312</v>
      </c>
      <c r="C250" s="16"/>
      <c r="D250" s="16"/>
      <c r="E250" s="16"/>
      <c r="F250" s="16"/>
      <c r="K250" s="81">
        <v>5.19</v>
      </c>
      <c r="N250" s="80">
        <v>7.7399999999999997E-2</v>
      </c>
      <c r="O250" s="81">
        <v>867149.55</v>
      </c>
      <c r="Q250" s="81">
        <v>0</v>
      </c>
      <c r="R250" s="81">
        <v>3150.9208523442103</v>
      </c>
      <c r="T250" s="80">
        <f t="shared" si="7"/>
        <v>4.2163195254913778E-2</v>
      </c>
      <c r="U250" s="80">
        <f>R250/'סכום נכסי הקרן'!$C$42</f>
        <v>6.6064791560179791E-3</v>
      </c>
    </row>
    <row r="251" spans="2:21">
      <c r="B251" t="s">
        <v>884</v>
      </c>
      <c r="C251" t="s">
        <v>885</v>
      </c>
      <c r="D251" t="s">
        <v>123</v>
      </c>
      <c r="E251" t="s">
        <v>886</v>
      </c>
      <c r="F251" t="s">
        <v>338</v>
      </c>
      <c r="G251" t="s">
        <v>339</v>
      </c>
      <c r="H251" t="s">
        <v>887</v>
      </c>
      <c r="I251" t="s">
        <v>210</v>
      </c>
      <c r="J251"/>
      <c r="K251" s="77">
        <v>7.1</v>
      </c>
      <c r="L251" t="s">
        <v>106</v>
      </c>
      <c r="M251" s="78">
        <v>3.7499999999999999E-2</v>
      </c>
      <c r="N251" s="78">
        <v>6.4699999999999994E-2</v>
      </c>
      <c r="O251" s="77">
        <v>33495.300000000003</v>
      </c>
      <c r="P251" s="77">
        <v>82.303000074637339</v>
      </c>
      <c r="Q251" s="77">
        <v>0</v>
      </c>
      <c r="R251" s="77">
        <v>106.107833981616</v>
      </c>
      <c r="S251" s="78">
        <v>1E-4</v>
      </c>
      <c r="T251" s="78">
        <f t="shared" si="7"/>
        <v>1.4198532847673453E-3</v>
      </c>
      <c r="U251" s="78">
        <f>R251/'סכום נכסי הקרן'!$C$42</f>
        <v>2.22474389659212E-4</v>
      </c>
    </row>
    <row r="252" spans="2:21">
      <c r="B252" t="s">
        <v>888</v>
      </c>
      <c r="C252" t="s">
        <v>889</v>
      </c>
      <c r="D252" t="s">
        <v>123</v>
      </c>
      <c r="E252" t="s">
        <v>886</v>
      </c>
      <c r="F252" t="s">
        <v>333</v>
      </c>
      <c r="G252" t="s">
        <v>317</v>
      </c>
      <c r="H252" t="s">
        <v>890</v>
      </c>
      <c r="I252" t="s">
        <v>2713</v>
      </c>
      <c r="J252"/>
      <c r="K252" s="77">
        <v>2.89</v>
      </c>
      <c r="L252" t="s">
        <v>106</v>
      </c>
      <c r="M252" s="78">
        <v>3.2599999999999997E-2</v>
      </c>
      <c r="N252" s="78">
        <v>8.7300000000000003E-2</v>
      </c>
      <c r="O252" s="77">
        <v>100592.93</v>
      </c>
      <c r="P252" s="77">
        <v>85.833791679395461</v>
      </c>
      <c r="Q252" s="77">
        <v>0</v>
      </c>
      <c r="R252" s="77">
        <v>332.33315229855998</v>
      </c>
      <c r="S252" s="78">
        <v>1E-4</v>
      </c>
      <c r="T252" s="78">
        <f t="shared" si="7"/>
        <v>4.4470262017595324E-3</v>
      </c>
      <c r="U252" s="78">
        <f>R252/'סכום נכסי הקרן'!$C$42</f>
        <v>6.9679695124069728E-4</v>
      </c>
    </row>
    <row r="253" spans="2:21">
      <c r="B253" t="s">
        <v>891</v>
      </c>
      <c r="C253" t="s">
        <v>892</v>
      </c>
      <c r="D253" t="s">
        <v>123</v>
      </c>
      <c r="E253" t="s">
        <v>886</v>
      </c>
      <c r="F253" t="s">
        <v>316</v>
      </c>
      <c r="G253" t="s">
        <v>317</v>
      </c>
      <c r="H253" t="s">
        <v>890</v>
      </c>
      <c r="I253" t="s">
        <v>2713</v>
      </c>
      <c r="J253"/>
      <c r="K253" s="77">
        <v>2.2400000000000002</v>
      </c>
      <c r="L253" t="s">
        <v>106</v>
      </c>
      <c r="M253" s="78">
        <v>3.2800000000000003E-2</v>
      </c>
      <c r="N253" s="78">
        <v>8.3900000000000002E-2</v>
      </c>
      <c r="O253" s="77">
        <v>142388.22</v>
      </c>
      <c r="P253" s="77">
        <v>89.480736114827437</v>
      </c>
      <c r="Q253" s="77">
        <v>0</v>
      </c>
      <c r="R253" s="77">
        <v>490.40119545028301</v>
      </c>
      <c r="S253" s="78">
        <v>2.0000000000000001E-4</v>
      </c>
      <c r="T253" s="78">
        <f t="shared" si="7"/>
        <v>6.5621709734886898E-3</v>
      </c>
      <c r="U253" s="78">
        <f>R253/'סכום נכסי הקרן'!$C$42</f>
        <v>1.0282153781864245E-3</v>
      </c>
    </row>
    <row r="254" spans="2:21">
      <c r="B254" t="s">
        <v>893</v>
      </c>
      <c r="C254" t="s">
        <v>894</v>
      </c>
      <c r="D254" t="s">
        <v>123</v>
      </c>
      <c r="E254" t="s">
        <v>886</v>
      </c>
      <c r="F254" t="s">
        <v>316</v>
      </c>
      <c r="G254" t="s">
        <v>317</v>
      </c>
      <c r="H254" t="s">
        <v>890</v>
      </c>
      <c r="I254" t="s">
        <v>2713</v>
      </c>
      <c r="J254"/>
      <c r="K254" s="77">
        <v>4.17</v>
      </c>
      <c r="L254" t="s">
        <v>106</v>
      </c>
      <c r="M254" s="78">
        <v>7.1300000000000002E-2</v>
      </c>
      <c r="N254" s="78">
        <v>7.5800000000000006E-2</v>
      </c>
      <c r="O254" s="77">
        <v>81330.45</v>
      </c>
      <c r="P254" s="77">
        <v>99.197194469599182</v>
      </c>
      <c r="Q254" s="77">
        <v>0</v>
      </c>
      <c r="R254" s="77">
        <v>310.52779237592603</v>
      </c>
      <c r="S254" s="78">
        <v>2.0000000000000001E-4</v>
      </c>
      <c r="T254" s="78">
        <f t="shared" si="7"/>
        <v>4.1552436749665517E-3</v>
      </c>
      <c r="U254" s="78">
        <f>R254/'סכום נכסי הקרן'!$C$42</f>
        <v>6.5107804474668729E-4</v>
      </c>
    </row>
    <row r="255" spans="2:21">
      <c r="B255" t="s">
        <v>895</v>
      </c>
      <c r="C255" t="s">
        <v>896</v>
      </c>
      <c r="D255" t="s">
        <v>123</v>
      </c>
      <c r="E255" t="s">
        <v>886</v>
      </c>
      <c r="F255" t="s">
        <v>700</v>
      </c>
      <c r="G255" t="s">
        <v>487</v>
      </c>
      <c r="H255" t="s">
        <v>897</v>
      </c>
      <c r="I255" t="s">
        <v>2713</v>
      </c>
      <c r="J255"/>
      <c r="K255" s="77">
        <v>9.4600000000000009</v>
      </c>
      <c r="L255" t="s">
        <v>106</v>
      </c>
      <c r="M255" s="78">
        <v>6.3799999999999996E-2</v>
      </c>
      <c r="N255" s="78">
        <v>6.6500000000000004E-2</v>
      </c>
      <c r="O255" s="77">
        <v>203540.15</v>
      </c>
      <c r="P255" s="77">
        <v>98.190583357386799</v>
      </c>
      <c r="Q255" s="77">
        <v>0</v>
      </c>
      <c r="R255" s="77">
        <v>769.250596247624</v>
      </c>
      <c r="S255" s="78">
        <v>2.9999999999999997E-4</v>
      </c>
      <c r="T255" s="78">
        <f t="shared" si="7"/>
        <v>1.0293518818607343E-2</v>
      </c>
      <c r="U255" s="78">
        <f>R255/'סכום נכסי הקרן'!$C$42</f>
        <v>1.6128739082999861E-3</v>
      </c>
    </row>
    <row r="256" spans="2:21">
      <c r="B256" t="s">
        <v>898</v>
      </c>
      <c r="C256" t="s">
        <v>899</v>
      </c>
      <c r="D256" t="s">
        <v>123</v>
      </c>
      <c r="E256" t="s">
        <v>886</v>
      </c>
      <c r="F256" t="s">
        <v>900</v>
      </c>
      <c r="G256" t="s">
        <v>317</v>
      </c>
      <c r="H256" t="s">
        <v>897</v>
      </c>
      <c r="I256" t="s">
        <v>210</v>
      </c>
      <c r="J256"/>
      <c r="K256" s="77">
        <v>2.4300000000000002</v>
      </c>
      <c r="L256" t="s">
        <v>106</v>
      </c>
      <c r="M256" s="78">
        <v>3.0800000000000001E-2</v>
      </c>
      <c r="N256" s="78">
        <v>8.6900000000000005E-2</v>
      </c>
      <c r="O256" s="77">
        <v>114247.88</v>
      </c>
      <c r="P256" s="77">
        <v>88.699575041917711</v>
      </c>
      <c r="Q256" s="77">
        <v>0</v>
      </c>
      <c r="R256" s="77">
        <v>390.04759122538599</v>
      </c>
      <c r="S256" s="78">
        <v>2.0000000000000001E-4</v>
      </c>
      <c r="T256" s="78">
        <f t="shared" si="7"/>
        <v>5.2193163580448454E-3</v>
      </c>
      <c r="U256" s="78">
        <f>R256/'סכום נכסי הקרן'!$C$42</f>
        <v>8.1780577870384295E-4</v>
      </c>
    </row>
    <row r="257" spans="2:21">
      <c r="B257" t="s">
        <v>901</v>
      </c>
      <c r="C257" t="s">
        <v>902</v>
      </c>
      <c r="D257" t="s">
        <v>123</v>
      </c>
      <c r="E257" t="s">
        <v>886</v>
      </c>
      <c r="F257" t="s">
        <v>903</v>
      </c>
      <c r="G257" t="s">
        <v>904</v>
      </c>
      <c r="H257" t="s">
        <v>905</v>
      </c>
      <c r="I257" t="s">
        <v>210</v>
      </c>
      <c r="J257"/>
      <c r="K257" s="77">
        <v>5.33</v>
      </c>
      <c r="L257" t="s">
        <v>106</v>
      </c>
      <c r="M257" s="78">
        <v>8.5000000000000006E-2</v>
      </c>
      <c r="N257" s="78">
        <v>8.4699999999999998E-2</v>
      </c>
      <c r="O257" s="77">
        <v>85611</v>
      </c>
      <c r="P257" s="77">
        <v>101.6640555068858</v>
      </c>
      <c r="Q257" s="77">
        <v>0</v>
      </c>
      <c r="R257" s="77">
        <v>335.00008044143999</v>
      </c>
      <c r="S257" s="78">
        <v>1E-4</v>
      </c>
      <c r="T257" s="78">
        <f t="shared" si="7"/>
        <v>4.4827129794630782E-3</v>
      </c>
      <c r="U257" s="78">
        <f>R257/'סכום נכסי הקרן'!$C$42</f>
        <v>7.0238865157599018E-4</v>
      </c>
    </row>
    <row r="258" spans="2:21">
      <c r="B258" t="s">
        <v>906</v>
      </c>
      <c r="C258" t="s">
        <v>907</v>
      </c>
      <c r="D258" t="s">
        <v>123</v>
      </c>
      <c r="E258" t="s">
        <v>886</v>
      </c>
      <c r="F258" t="s">
        <v>908</v>
      </c>
      <c r="G258" t="s">
        <v>909</v>
      </c>
      <c r="H258" t="s">
        <v>905</v>
      </c>
      <c r="I258" t="s">
        <v>2713</v>
      </c>
      <c r="J258"/>
      <c r="K258" s="77">
        <v>5.61</v>
      </c>
      <c r="L258" t="s">
        <v>110</v>
      </c>
      <c r="M258" s="78">
        <v>4.3799999999999999E-2</v>
      </c>
      <c r="N258" s="78">
        <v>7.0699999999999999E-2</v>
      </c>
      <c r="O258" s="77">
        <v>21402.75</v>
      </c>
      <c r="P258" s="77">
        <v>86.422236196283251</v>
      </c>
      <c r="Q258" s="77">
        <v>0</v>
      </c>
      <c r="R258" s="77">
        <v>75.0505029015563</v>
      </c>
      <c r="S258" s="78">
        <v>0</v>
      </c>
      <c r="T258" s="78">
        <f t="shared" si="7"/>
        <v>1.0042680080217109E-3</v>
      </c>
      <c r="U258" s="78">
        <f>R258/'סכום נכסי הקרן'!$C$42</f>
        <v>1.5735704141820017E-4</v>
      </c>
    </row>
    <row r="259" spans="2:21">
      <c r="B259" t="s">
        <v>910</v>
      </c>
      <c r="C259" t="s">
        <v>911</v>
      </c>
      <c r="D259" t="s">
        <v>123</v>
      </c>
      <c r="E259" t="s">
        <v>886</v>
      </c>
      <c r="F259" t="s">
        <v>908</v>
      </c>
      <c r="G259" t="s">
        <v>909</v>
      </c>
      <c r="H259" t="s">
        <v>905</v>
      </c>
      <c r="I259" t="s">
        <v>2713</v>
      </c>
      <c r="J259"/>
      <c r="K259" s="77">
        <v>4.82</v>
      </c>
      <c r="L259" t="s">
        <v>110</v>
      </c>
      <c r="M259" s="78">
        <v>7.3800000000000004E-2</v>
      </c>
      <c r="N259" s="78">
        <v>6.93E-2</v>
      </c>
      <c r="O259" s="77">
        <v>43875.64</v>
      </c>
      <c r="P259" s="77">
        <v>101.42931953402845</v>
      </c>
      <c r="Q259" s="77">
        <v>0</v>
      </c>
      <c r="R259" s="77">
        <v>180.56996125065899</v>
      </c>
      <c r="S259" s="78">
        <v>1E-4</v>
      </c>
      <c r="T259" s="78">
        <f t="shared" si="7"/>
        <v>2.4162481033820817E-3</v>
      </c>
      <c r="U259" s="78">
        <f>R259/'סכום נכסי הקרן'!$C$42</f>
        <v>3.7859779445679819E-4</v>
      </c>
    </row>
    <row r="260" spans="2:21">
      <c r="B260" t="s">
        <v>912</v>
      </c>
      <c r="C260" t="s">
        <v>913</v>
      </c>
      <c r="D260" t="s">
        <v>123</v>
      </c>
      <c r="E260" t="s">
        <v>886</v>
      </c>
      <c r="F260" t="s">
        <v>908</v>
      </c>
      <c r="G260" t="s">
        <v>909</v>
      </c>
      <c r="H260" t="s">
        <v>905</v>
      </c>
      <c r="I260" t="s">
        <v>2713</v>
      </c>
      <c r="J260"/>
      <c r="K260" s="77">
        <v>5.91</v>
      </c>
      <c r="L260" t="s">
        <v>106</v>
      </c>
      <c r="M260" s="78">
        <v>8.1299999999999997E-2</v>
      </c>
      <c r="N260" s="78">
        <v>7.5300000000000006E-2</v>
      </c>
      <c r="O260" s="77">
        <v>40665.230000000003</v>
      </c>
      <c r="P260" s="77">
        <v>103.26581941157107</v>
      </c>
      <c r="Q260" s="77">
        <v>0</v>
      </c>
      <c r="R260" s="77">
        <v>161.63214617116</v>
      </c>
      <c r="S260" s="78">
        <v>1E-4</v>
      </c>
      <c r="T260" s="78">
        <f t="shared" si="7"/>
        <v>2.1628368524126015E-3</v>
      </c>
      <c r="U260" s="78">
        <f>R260/'סכום נכסי הקרן'!$C$42</f>
        <v>3.3889121773013987E-4</v>
      </c>
    </row>
    <row r="261" spans="2:21">
      <c r="B261" s="79" t="s">
        <v>313</v>
      </c>
      <c r="C261" s="16"/>
      <c r="D261" s="16"/>
      <c r="E261" s="16"/>
      <c r="F261" s="16"/>
      <c r="K261" s="81">
        <v>4.91</v>
      </c>
      <c r="N261" s="80">
        <v>7.7100000000000002E-2</v>
      </c>
      <c r="O261" s="81">
        <v>4086741.8</v>
      </c>
      <c r="Q261" s="81">
        <v>0</v>
      </c>
      <c r="R261" s="81">
        <v>14926.098591052554</v>
      </c>
      <c r="T261" s="80">
        <f t="shared" si="7"/>
        <v>0.19972955170246001</v>
      </c>
      <c r="U261" s="80">
        <f>R261/'סכום נכסי הקרן'!$C$42</f>
        <v>3.1295282821558433E-2</v>
      </c>
    </row>
    <row r="262" spans="2:21">
      <c r="B262" t="s">
        <v>914</v>
      </c>
      <c r="C262" t="s">
        <v>915</v>
      </c>
      <c r="D262" t="s">
        <v>123</v>
      </c>
      <c r="E262" t="s">
        <v>886</v>
      </c>
      <c r="F262"/>
      <c r="G262" t="s">
        <v>916</v>
      </c>
      <c r="H262" t="s">
        <v>917</v>
      </c>
      <c r="I262" t="s">
        <v>210</v>
      </c>
      <c r="J262"/>
      <c r="K262" s="77">
        <v>7.28</v>
      </c>
      <c r="L262" t="s">
        <v>110</v>
      </c>
      <c r="M262" s="78">
        <v>4.2500000000000003E-2</v>
      </c>
      <c r="N262" s="78">
        <v>5.57E-2</v>
      </c>
      <c r="O262" s="77">
        <v>42805.5</v>
      </c>
      <c r="P262" s="77">
        <v>90.961191680975858</v>
      </c>
      <c r="Q262" s="77">
        <v>0</v>
      </c>
      <c r="R262" s="77">
        <v>157.98441421203799</v>
      </c>
      <c r="S262" s="78">
        <v>0</v>
      </c>
      <c r="T262" s="78">
        <f t="shared" si="7"/>
        <v>2.1140257136892577E-3</v>
      </c>
      <c r="U262" s="78">
        <f>R262/'סכום נכסי הקרן'!$C$42</f>
        <v>3.3124308364998635E-4</v>
      </c>
    </row>
    <row r="263" spans="2:21">
      <c r="B263" t="s">
        <v>918</v>
      </c>
      <c r="C263" t="s">
        <v>919</v>
      </c>
      <c r="D263" t="s">
        <v>123</v>
      </c>
      <c r="E263" t="s">
        <v>886</v>
      </c>
      <c r="F263"/>
      <c r="G263" t="s">
        <v>916</v>
      </c>
      <c r="H263" t="s">
        <v>920</v>
      </c>
      <c r="I263" t="s">
        <v>210</v>
      </c>
      <c r="J263"/>
      <c r="K263" s="77">
        <v>0.94</v>
      </c>
      <c r="L263" t="s">
        <v>106</v>
      </c>
      <c r="M263" s="78">
        <v>4.4999999999999998E-2</v>
      </c>
      <c r="N263" s="78">
        <v>8.7599999999999997E-2</v>
      </c>
      <c r="O263" s="77">
        <v>27.82</v>
      </c>
      <c r="P263" s="77">
        <v>91.94443709561466</v>
      </c>
      <c r="Q263" s="77">
        <v>0</v>
      </c>
      <c r="R263" s="77">
        <v>9.8453349297599996E-2</v>
      </c>
      <c r="S263" s="78">
        <v>0</v>
      </c>
      <c r="T263" s="78">
        <f t="shared" si="7"/>
        <v>1.3174268680365651E-6</v>
      </c>
      <c r="U263" s="78">
        <f>R263/'סכום נכסי הקרן'!$C$42</f>
        <v>2.0642536910784261E-7</v>
      </c>
    </row>
    <row r="264" spans="2:21">
      <c r="B264" t="s">
        <v>921</v>
      </c>
      <c r="C264" t="s">
        <v>922</v>
      </c>
      <c r="D264" t="s">
        <v>123</v>
      </c>
      <c r="E264" t="s">
        <v>886</v>
      </c>
      <c r="F264"/>
      <c r="G264" t="s">
        <v>916</v>
      </c>
      <c r="H264" t="s">
        <v>923</v>
      </c>
      <c r="I264" t="s">
        <v>304</v>
      </c>
      <c r="J264"/>
      <c r="K264" s="77">
        <v>6.63</v>
      </c>
      <c r="L264" t="s">
        <v>106</v>
      </c>
      <c r="M264" s="78">
        <v>0.03</v>
      </c>
      <c r="N264" s="78">
        <v>7.0999999999999994E-2</v>
      </c>
      <c r="O264" s="77">
        <v>79190.179999999993</v>
      </c>
      <c r="P264" s="77">
        <v>77.450000018941736</v>
      </c>
      <c r="Q264" s="77">
        <v>0</v>
      </c>
      <c r="R264" s="77">
        <v>236.06992574182499</v>
      </c>
      <c r="S264" s="78">
        <v>0</v>
      </c>
      <c r="T264" s="78">
        <f t="shared" si="7"/>
        <v>3.1589058688860508E-3</v>
      </c>
      <c r="U264" s="78">
        <f>R264/'סכום נכסי הקרן'!$C$42</f>
        <v>4.9496357314585679E-4</v>
      </c>
    </row>
    <row r="265" spans="2:21">
      <c r="B265" t="s">
        <v>924</v>
      </c>
      <c r="C265" t="s">
        <v>925</v>
      </c>
      <c r="D265" t="s">
        <v>123</v>
      </c>
      <c r="E265" t="s">
        <v>886</v>
      </c>
      <c r="F265"/>
      <c r="G265" t="s">
        <v>916</v>
      </c>
      <c r="H265" t="s">
        <v>923</v>
      </c>
      <c r="I265" t="s">
        <v>304</v>
      </c>
      <c r="J265"/>
      <c r="K265" s="77">
        <v>7.26</v>
      </c>
      <c r="L265" t="s">
        <v>106</v>
      </c>
      <c r="M265" s="78">
        <v>3.5000000000000003E-2</v>
      </c>
      <c r="N265" s="78">
        <v>7.0499999999999993E-2</v>
      </c>
      <c r="O265" s="77">
        <v>32104.13</v>
      </c>
      <c r="P265" s="77">
        <v>78.415444476458319</v>
      </c>
      <c r="Q265" s="77">
        <v>0</v>
      </c>
      <c r="R265" s="77">
        <v>96.897020907745201</v>
      </c>
      <c r="S265" s="78">
        <v>1E-4</v>
      </c>
      <c r="T265" s="78">
        <f t="shared" si="7"/>
        <v>1.2966012805790464E-3</v>
      </c>
      <c r="U265" s="78">
        <f>R265/'סכום נכסי הקרן'!$C$42</f>
        <v>2.0316224332674111E-4</v>
      </c>
    </row>
    <row r="266" spans="2:21">
      <c r="B266" t="s">
        <v>926</v>
      </c>
      <c r="C266" t="s">
        <v>927</v>
      </c>
      <c r="D266" t="s">
        <v>123</v>
      </c>
      <c r="E266" t="s">
        <v>886</v>
      </c>
      <c r="F266"/>
      <c r="G266" t="s">
        <v>916</v>
      </c>
      <c r="H266" t="s">
        <v>928</v>
      </c>
      <c r="I266" t="s">
        <v>304</v>
      </c>
      <c r="J266"/>
      <c r="K266" s="77">
        <v>3.78</v>
      </c>
      <c r="L266" t="s">
        <v>106</v>
      </c>
      <c r="M266" s="78">
        <v>3.2000000000000001E-2</v>
      </c>
      <c r="N266" s="78">
        <v>0.12590000000000001</v>
      </c>
      <c r="O266" s="77">
        <v>68488.800000000003</v>
      </c>
      <c r="P266" s="77">
        <v>72.494555536087645</v>
      </c>
      <c r="Q266" s="77">
        <v>0</v>
      </c>
      <c r="R266" s="77">
        <v>191.10535628404801</v>
      </c>
      <c r="S266" s="78">
        <v>1E-4</v>
      </c>
      <c r="T266" s="78">
        <f t="shared" si="7"/>
        <v>2.5572246428435383E-3</v>
      </c>
      <c r="U266" s="78">
        <f>R266/'סכום נכסי הקרן'!$C$42</f>
        <v>4.006871679923847E-4</v>
      </c>
    </row>
    <row r="267" spans="2:21">
      <c r="B267" t="s">
        <v>929</v>
      </c>
      <c r="C267" t="s">
        <v>930</v>
      </c>
      <c r="D267" t="s">
        <v>123</v>
      </c>
      <c r="E267" t="s">
        <v>886</v>
      </c>
      <c r="F267"/>
      <c r="G267" t="s">
        <v>916</v>
      </c>
      <c r="H267" t="s">
        <v>931</v>
      </c>
      <c r="I267" t="s">
        <v>2713</v>
      </c>
      <c r="J267"/>
      <c r="K267" s="77">
        <v>7.35</v>
      </c>
      <c r="L267" t="s">
        <v>110</v>
      </c>
      <c r="M267" s="78">
        <v>4.2500000000000003E-2</v>
      </c>
      <c r="N267" s="78">
        <v>5.6800000000000003E-2</v>
      </c>
      <c r="O267" s="77">
        <v>85611</v>
      </c>
      <c r="P267" s="77">
        <v>91.418054759318309</v>
      </c>
      <c r="Q267" s="77">
        <v>0</v>
      </c>
      <c r="R267" s="77">
        <v>317.55581831444999</v>
      </c>
      <c r="S267" s="78">
        <v>1E-4</v>
      </c>
      <c r="T267" s="78">
        <f t="shared" si="7"/>
        <v>4.2492873034131774E-3</v>
      </c>
      <c r="U267" s="78">
        <f>R267/'סכום נכסי הקרן'!$C$42</f>
        <v>6.6581358049848795E-4</v>
      </c>
    </row>
    <row r="268" spans="2:21">
      <c r="B268" t="s">
        <v>932</v>
      </c>
      <c r="C268" t="s">
        <v>933</v>
      </c>
      <c r="D268" t="s">
        <v>123</v>
      </c>
      <c r="E268" t="s">
        <v>886</v>
      </c>
      <c r="F268"/>
      <c r="G268" t="s">
        <v>934</v>
      </c>
      <c r="H268" t="s">
        <v>931</v>
      </c>
      <c r="I268" t="s">
        <v>210</v>
      </c>
      <c r="J268"/>
      <c r="K268" s="77">
        <v>7.64</v>
      </c>
      <c r="L268" t="s">
        <v>106</v>
      </c>
      <c r="M268" s="78">
        <v>5.8799999999999998E-2</v>
      </c>
      <c r="N268" s="78">
        <v>6.4899999999999999E-2</v>
      </c>
      <c r="O268" s="77">
        <v>42805.5</v>
      </c>
      <c r="P268" s="77">
        <v>97.176208442840291</v>
      </c>
      <c r="Q268" s="77">
        <v>0</v>
      </c>
      <c r="R268" s="77">
        <v>160.105936572345</v>
      </c>
      <c r="S268" s="78">
        <v>0</v>
      </c>
      <c r="T268" s="78">
        <f t="shared" ref="T268:T331" si="8">R268/$R$11</f>
        <v>2.1424142914120976E-3</v>
      </c>
      <c r="U268" s="78">
        <f>R268/'סכום נכסי הקרן'!$C$42</f>
        <v>3.3569124147723447E-4</v>
      </c>
    </row>
    <row r="269" spans="2:21">
      <c r="B269" t="s">
        <v>935</v>
      </c>
      <c r="C269" t="s">
        <v>936</v>
      </c>
      <c r="D269" t="s">
        <v>123</v>
      </c>
      <c r="E269" t="s">
        <v>886</v>
      </c>
      <c r="F269"/>
      <c r="G269" t="s">
        <v>937</v>
      </c>
      <c r="H269" t="s">
        <v>931</v>
      </c>
      <c r="I269" t="s">
        <v>210</v>
      </c>
      <c r="J269"/>
      <c r="K269" s="77">
        <v>3.57</v>
      </c>
      <c r="L269" t="s">
        <v>113</v>
      </c>
      <c r="M269" s="78">
        <v>4.6300000000000001E-2</v>
      </c>
      <c r="N269" s="78">
        <v>7.0099999999999996E-2</v>
      </c>
      <c r="O269" s="77">
        <v>64208.25</v>
      </c>
      <c r="P269" s="77">
        <v>92.050652809413208</v>
      </c>
      <c r="Q269" s="77">
        <v>0</v>
      </c>
      <c r="R269" s="77">
        <v>277.80706366173501</v>
      </c>
      <c r="S269" s="78">
        <v>1E-4</v>
      </c>
      <c r="T269" s="78">
        <f t="shared" si="8"/>
        <v>3.7174000926267726E-3</v>
      </c>
      <c r="U269" s="78">
        <f>R269/'סכום נכסי הקרן'!$C$42</f>
        <v>5.8247308056321779E-4</v>
      </c>
    </row>
    <row r="270" spans="2:21">
      <c r="B270" t="s">
        <v>938</v>
      </c>
      <c r="C270" t="s">
        <v>939</v>
      </c>
      <c r="D270" t="s">
        <v>123</v>
      </c>
      <c r="E270" t="s">
        <v>886</v>
      </c>
      <c r="F270"/>
      <c r="G270" t="s">
        <v>937</v>
      </c>
      <c r="H270" t="s">
        <v>887</v>
      </c>
      <c r="I270" t="s">
        <v>210</v>
      </c>
      <c r="J270"/>
      <c r="K270" s="77">
        <v>6.85</v>
      </c>
      <c r="L270" t="s">
        <v>106</v>
      </c>
      <c r="M270" s="78">
        <v>6.7400000000000002E-2</v>
      </c>
      <c r="N270" s="78">
        <v>6.6799999999999998E-2</v>
      </c>
      <c r="O270" s="77">
        <v>32104.13</v>
      </c>
      <c r="P270" s="77">
        <v>101.7980555131072</v>
      </c>
      <c r="Q270" s="77">
        <v>0</v>
      </c>
      <c r="R270" s="77">
        <v>125.790631925611</v>
      </c>
      <c r="S270" s="78">
        <v>0</v>
      </c>
      <c r="T270" s="78">
        <f t="shared" si="8"/>
        <v>1.6832333224659306E-3</v>
      </c>
      <c r="U270" s="78">
        <f>R270/'סכום נכסי הקרן'!$C$42</f>
        <v>2.6374295857689025E-4</v>
      </c>
    </row>
    <row r="271" spans="2:21">
      <c r="B271" t="s">
        <v>940</v>
      </c>
      <c r="C271" t="s">
        <v>941</v>
      </c>
      <c r="D271" t="s">
        <v>123</v>
      </c>
      <c r="E271" t="s">
        <v>886</v>
      </c>
      <c r="F271"/>
      <c r="G271" t="s">
        <v>937</v>
      </c>
      <c r="H271" t="s">
        <v>887</v>
      </c>
      <c r="I271" t="s">
        <v>210</v>
      </c>
      <c r="J271"/>
      <c r="K271" s="77">
        <v>5.17</v>
      </c>
      <c r="L271" t="s">
        <v>106</v>
      </c>
      <c r="M271" s="78">
        <v>3.9300000000000002E-2</v>
      </c>
      <c r="N271" s="78">
        <v>6.8599999999999994E-2</v>
      </c>
      <c r="O271" s="77">
        <v>66669.570000000007</v>
      </c>
      <c r="P271" s="77">
        <v>85.446799956112102</v>
      </c>
      <c r="Q271" s="77">
        <v>0</v>
      </c>
      <c r="R271" s="77">
        <v>219.26603730746601</v>
      </c>
      <c r="S271" s="78">
        <v>0</v>
      </c>
      <c r="T271" s="78">
        <f t="shared" si="8"/>
        <v>2.9340491802223056E-3</v>
      </c>
      <c r="U271" s="78">
        <f>R271/'סכום נכסי הקרן'!$C$42</f>
        <v>4.5973116208765705E-4</v>
      </c>
    </row>
    <row r="272" spans="2:21">
      <c r="B272" t="s">
        <v>942</v>
      </c>
      <c r="C272" t="s">
        <v>943</v>
      </c>
      <c r="D272" t="s">
        <v>123</v>
      </c>
      <c r="E272" t="s">
        <v>886</v>
      </c>
      <c r="F272"/>
      <c r="G272" t="s">
        <v>944</v>
      </c>
      <c r="H272" t="s">
        <v>887</v>
      </c>
      <c r="I272" t="s">
        <v>2713</v>
      </c>
      <c r="J272"/>
      <c r="K272" s="77">
        <v>2.8</v>
      </c>
      <c r="L272" t="s">
        <v>106</v>
      </c>
      <c r="M272" s="78">
        <v>4.7500000000000001E-2</v>
      </c>
      <c r="N272" s="78">
        <v>8.6099999999999996E-2</v>
      </c>
      <c r="O272" s="77">
        <v>49226.33</v>
      </c>
      <c r="P272" s="77">
        <v>89.601777852827794</v>
      </c>
      <c r="Q272" s="77">
        <v>0</v>
      </c>
      <c r="R272" s="77">
        <v>169.77040971219299</v>
      </c>
      <c r="S272" s="78">
        <v>0</v>
      </c>
      <c r="T272" s="78">
        <f t="shared" si="8"/>
        <v>2.2717368250860614E-3</v>
      </c>
      <c r="U272" s="78">
        <f>R272/'סכום נכסי הקרן'!$C$42</f>
        <v>3.5595456872164938E-4</v>
      </c>
    </row>
    <row r="273" spans="2:21">
      <c r="B273" t="s">
        <v>945</v>
      </c>
      <c r="C273" t="s">
        <v>946</v>
      </c>
      <c r="D273" t="s">
        <v>123</v>
      </c>
      <c r="E273" t="s">
        <v>886</v>
      </c>
      <c r="F273"/>
      <c r="G273" t="s">
        <v>944</v>
      </c>
      <c r="H273" t="s">
        <v>887</v>
      </c>
      <c r="I273" t="s">
        <v>2713</v>
      </c>
      <c r="J273"/>
      <c r="K273" s="77">
        <v>5.91</v>
      </c>
      <c r="L273" t="s">
        <v>106</v>
      </c>
      <c r="M273" s="78">
        <v>5.1299999999999998E-2</v>
      </c>
      <c r="N273" s="78">
        <v>8.2199999999999995E-2</v>
      </c>
      <c r="O273" s="77">
        <v>35207.519999999997</v>
      </c>
      <c r="P273" s="77">
        <v>83.415944368702895</v>
      </c>
      <c r="Q273" s="77">
        <v>0</v>
      </c>
      <c r="R273" s="77">
        <v>113.040069707383</v>
      </c>
      <c r="S273" s="78">
        <v>0</v>
      </c>
      <c r="T273" s="78">
        <f t="shared" si="8"/>
        <v>1.5126151223873383E-3</v>
      </c>
      <c r="U273" s="78">
        <f>R273/'סכום נכסי הקרן'!$C$42</f>
        <v>2.3700908379245577E-4</v>
      </c>
    </row>
    <row r="274" spans="2:21">
      <c r="B274" t="s">
        <v>947</v>
      </c>
      <c r="C274" t="s">
        <v>948</v>
      </c>
      <c r="D274" t="s">
        <v>123</v>
      </c>
      <c r="E274" t="s">
        <v>886</v>
      </c>
      <c r="F274"/>
      <c r="G274" t="s">
        <v>949</v>
      </c>
      <c r="H274" t="s">
        <v>890</v>
      </c>
      <c r="I274" t="s">
        <v>2713</v>
      </c>
      <c r="J274"/>
      <c r="K274" s="77">
        <v>7.15</v>
      </c>
      <c r="L274" t="s">
        <v>106</v>
      </c>
      <c r="M274" s="78">
        <v>3.3000000000000002E-2</v>
      </c>
      <c r="N274" s="78">
        <v>6.5000000000000002E-2</v>
      </c>
      <c r="O274" s="77">
        <v>64208.25</v>
      </c>
      <c r="P274" s="77">
        <v>79.729666725070373</v>
      </c>
      <c r="Q274" s="77">
        <v>0</v>
      </c>
      <c r="R274" s="77">
        <v>197.04194835601501</v>
      </c>
      <c r="S274" s="78">
        <v>0</v>
      </c>
      <c r="T274" s="78">
        <f t="shared" si="8"/>
        <v>2.6366635441707159E-3</v>
      </c>
      <c r="U274" s="78">
        <f>R274/'סכום נכסי הקרן'!$C$42</f>
        <v>4.131343139599049E-4</v>
      </c>
    </row>
    <row r="275" spans="2:21">
      <c r="B275" t="s">
        <v>950</v>
      </c>
      <c r="C275" t="s">
        <v>951</v>
      </c>
      <c r="D275" t="s">
        <v>123</v>
      </c>
      <c r="E275" t="s">
        <v>886</v>
      </c>
      <c r="F275"/>
      <c r="G275" t="s">
        <v>916</v>
      </c>
      <c r="H275" t="s">
        <v>952</v>
      </c>
      <c r="I275" t="s">
        <v>304</v>
      </c>
      <c r="J275"/>
      <c r="K275" s="77">
        <v>6.62</v>
      </c>
      <c r="L275" t="s">
        <v>110</v>
      </c>
      <c r="M275" s="78">
        <v>5.8000000000000003E-2</v>
      </c>
      <c r="N275" s="78">
        <v>5.3900000000000003E-2</v>
      </c>
      <c r="O275" s="77">
        <v>32104.13</v>
      </c>
      <c r="P275" s="77">
        <v>103.26079461988262</v>
      </c>
      <c r="Q275" s="77">
        <v>0</v>
      </c>
      <c r="R275" s="77">
        <v>134.510100310469</v>
      </c>
      <c r="S275" s="78">
        <v>1E-4</v>
      </c>
      <c r="T275" s="78">
        <f t="shared" si="8"/>
        <v>1.7999105305767913E-3</v>
      </c>
      <c r="U275" s="78">
        <f>R275/'סכום נכסי הקרן'!$C$42</f>
        <v>2.8202491132516873E-4</v>
      </c>
    </row>
    <row r="276" spans="2:21">
      <c r="B276" t="s">
        <v>953</v>
      </c>
      <c r="C276" t="s">
        <v>954</v>
      </c>
      <c r="D276" t="s">
        <v>123</v>
      </c>
      <c r="E276" t="s">
        <v>886</v>
      </c>
      <c r="F276"/>
      <c r="G276" t="s">
        <v>937</v>
      </c>
      <c r="H276" t="s">
        <v>890</v>
      </c>
      <c r="I276" t="s">
        <v>210</v>
      </c>
      <c r="J276"/>
      <c r="K276" s="77">
        <v>7.19</v>
      </c>
      <c r="L276" t="s">
        <v>106</v>
      </c>
      <c r="M276" s="78">
        <v>6.1699999999999998E-2</v>
      </c>
      <c r="N276" s="78">
        <v>6.7900000000000002E-2</v>
      </c>
      <c r="O276" s="77">
        <v>32104.13</v>
      </c>
      <c r="P276" s="77">
        <v>97.597450092558503</v>
      </c>
      <c r="Q276" s="77">
        <v>0</v>
      </c>
      <c r="R276" s="77">
        <v>120.599994367186</v>
      </c>
      <c r="S276" s="78">
        <v>0</v>
      </c>
      <c r="T276" s="78">
        <f t="shared" si="8"/>
        <v>1.613776209726796E-3</v>
      </c>
      <c r="U276" s="78">
        <f>R276/'סכום נכסי הקרן'!$C$42</f>
        <v>2.5285984203949247E-4</v>
      </c>
    </row>
    <row r="277" spans="2:21">
      <c r="B277" t="s">
        <v>955</v>
      </c>
      <c r="C277" t="s">
        <v>956</v>
      </c>
      <c r="D277" t="s">
        <v>123</v>
      </c>
      <c r="E277" t="s">
        <v>886</v>
      </c>
      <c r="F277"/>
      <c r="G277" t="s">
        <v>957</v>
      </c>
      <c r="H277" t="s">
        <v>890</v>
      </c>
      <c r="I277" t="s">
        <v>2713</v>
      </c>
      <c r="J277"/>
      <c r="K277" s="77">
        <v>6.93</v>
      </c>
      <c r="L277" t="s">
        <v>106</v>
      </c>
      <c r="M277" s="78">
        <v>6.4000000000000001E-2</v>
      </c>
      <c r="N277" s="78">
        <v>6.7500000000000004E-2</v>
      </c>
      <c r="O277" s="77">
        <v>27823.58</v>
      </c>
      <c r="P277" s="77">
        <v>98.833000172515909</v>
      </c>
      <c r="Q277" s="77">
        <v>0</v>
      </c>
      <c r="R277" s="77">
        <v>105.843184768321</v>
      </c>
      <c r="S277" s="78">
        <v>0</v>
      </c>
      <c r="T277" s="78">
        <f t="shared" si="8"/>
        <v>1.41631195289101E-3</v>
      </c>
      <c r="U277" s="78">
        <f>R277/'סכום נכסי הקרן'!$C$42</f>
        <v>2.2191950440717871E-4</v>
      </c>
    </row>
    <row r="278" spans="2:21">
      <c r="B278" t="s">
        <v>958</v>
      </c>
      <c r="C278" t="s">
        <v>959</v>
      </c>
      <c r="D278" t="s">
        <v>123</v>
      </c>
      <c r="E278" t="s">
        <v>886</v>
      </c>
      <c r="F278"/>
      <c r="G278" t="s">
        <v>937</v>
      </c>
      <c r="H278" t="s">
        <v>890</v>
      </c>
      <c r="I278" t="s">
        <v>210</v>
      </c>
      <c r="J278"/>
      <c r="K278" s="77">
        <v>4.3499999999999996</v>
      </c>
      <c r="L278" t="s">
        <v>110</v>
      </c>
      <c r="M278" s="78">
        <v>4.1300000000000003E-2</v>
      </c>
      <c r="N278" s="78">
        <v>5.45E-2</v>
      </c>
      <c r="O278" s="77">
        <v>63566.17</v>
      </c>
      <c r="P278" s="77">
        <v>94.022547977800045</v>
      </c>
      <c r="Q278" s="77">
        <v>0</v>
      </c>
      <c r="R278" s="77">
        <v>242.50270637303899</v>
      </c>
      <c r="S278" s="78">
        <v>1E-4</v>
      </c>
      <c r="T278" s="78">
        <f t="shared" si="8"/>
        <v>3.244984383230236E-3</v>
      </c>
      <c r="U278" s="78">
        <f>R278/'סכום נכסי הקרן'!$C$42</f>
        <v>5.0845106875328653E-4</v>
      </c>
    </row>
    <row r="279" spans="2:21">
      <c r="B279" t="s">
        <v>960</v>
      </c>
      <c r="C279" t="s">
        <v>961</v>
      </c>
      <c r="D279" t="s">
        <v>123</v>
      </c>
      <c r="E279" t="s">
        <v>886</v>
      </c>
      <c r="F279"/>
      <c r="G279" t="s">
        <v>962</v>
      </c>
      <c r="H279" t="s">
        <v>890</v>
      </c>
      <c r="I279" t="s">
        <v>210</v>
      </c>
      <c r="J279"/>
      <c r="K279" s="77">
        <v>6.95</v>
      </c>
      <c r="L279" t="s">
        <v>106</v>
      </c>
      <c r="M279" s="78">
        <v>6.8000000000000005E-2</v>
      </c>
      <c r="N279" s="78">
        <v>7.0699999999999999E-2</v>
      </c>
      <c r="O279" s="77">
        <v>102733.2</v>
      </c>
      <c r="P279" s="77">
        <v>98.87683335085444</v>
      </c>
      <c r="Q279" s="77">
        <v>0</v>
      </c>
      <c r="R279" s="77">
        <v>390.97886026103998</v>
      </c>
      <c r="S279" s="78">
        <v>1E-4</v>
      </c>
      <c r="T279" s="78">
        <f t="shared" si="8"/>
        <v>5.2317778827943237E-3</v>
      </c>
      <c r="U279" s="78">
        <f>R279/'סכום נכסי הקרן'!$C$42</f>
        <v>8.1975835376396102E-4</v>
      </c>
    </row>
    <row r="280" spans="2:21">
      <c r="B280" t="s">
        <v>963</v>
      </c>
      <c r="C280" t="s">
        <v>964</v>
      </c>
      <c r="D280" t="s">
        <v>123</v>
      </c>
      <c r="E280" t="s">
        <v>886</v>
      </c>
      <c r="F280"/>
      <c r="G280" t="s">
        <v>916</v>
      </c>
      <c r="H280" t="s">
        <v>890</v>
      </c>
      <c r="I280" t="s">
        <v>2713</v>
      </c>
      <c r="J280"/>
      <c r="K280" s="77">
        <v>6.83</v>
      </c>
      <c r="L280" t="s">
        <v>106</v>
      </c>
      <c r="M280" s="78">
        <v>0.06</v>
      </c>
      <c r="N280" s="78">
        <v>7.3200000000000001E-2</v>
      </c>
      <c r="O280" s="77">
        <v>53506.879999999997</v>
      </c>
      <c r="P280" s="77">
        <v>91.490835633847269</v>
      </c>
      <c r="Q280" s="77">
        <v>0</v>
      </c>
      <c r="R280" s="77">
        <v>188.42352889772599</v>
      </c>
      <c r="S280" s="78">
        <v>0</v>
      </c>
      <c r="T280" s="78">
        <f t="shared" si="8"/>
        <v>2.5213384949432042E-3</v>
      </c>
      <c r="U280" s="78">
        <f>R280/'סכום נכסי הקרן'!$C$42</f>
        <v>3.9506422868097887E-4</v>
      </c>
    </row>
    <row r="281" spans="2:21">
      <c r="B281" t="s">
        <v>965</v>
      </c>
      <c r="C281" t="s">
        <v>966</v>
      </c>
      <c r="D281" t="s">
        <v>123</v>
      </c>
      <c r="E281" t="s">
        <v>886</v>
      </c>
      <c r="F281"/>
      <c r="G281" t="s">
        <v>957</v>
      </c>
      <c r="H281" t="s">
        <v>890</v>
      </c>
      <c r="I281" t="s">
        <v>210</v>
      </c>
      <c r="J281"/>
      <c r="K281" s="77">
        <v>6.84</v>
      </c>
      <c r="L281" t="s">
        <v>106</v>
      </c>
      <c r="M281" s="78">
        <v>6.3799999999999996E-2</v>
      </c>
      <c r="N281" s="78">
        <v>6.6199999999999995E-2</v>
      </c>
      <c r="O281" s="77">
        <v>17978.310000000001</v>
      </c>
      <c r="P281" s="77">
        <v>98.03045229557172</v>
      </c>
      <c r="Q281" s="77">
        <v>0</v>
      </c>
      <c r="R281" s="77">
        <v>67.835617422576902</v>
      </c>
      <c r="S281" s="78">
        <v>0</v>
      </c>
      <c r="T281" s="78">
        <f t="shared" si="8"/>
        <v>9.0772396916851945E-4</v>
      </c>
      <c r="U281" s="78">
        <f>R281/'סכום נכסי הקרן'!$C$42</f>
        <v>1.4222972062419403E-4</v>
      </c>
    </row>
    <row r="282" spans="2:21">
      <c r="B282" t="s">
        <v>967</v>
      </c>
      <c r="C282" t="s">
        <v>968</v>
      </c>
      <c r="D282" t="s">
        <v>123</v>
      </c>
      <c r="E282" t="s">
        <v>886</v>
      </c>
      <c r="F282"/>
      <c r="G282" t="s">
        <v>937</v>
      </c>
      <c r="H282" t="s">
        <v>890</v>
      </c>
      <c r="I282" t="s">
        <v>210</v>
      </c>
      <c r="J282"/>
      <c r="K282" s="77">
        <v>3.46</v>
      </c>
      <c r="L282" t="s">
        <v>106</v>
      </c>
      <c r="M282" s="78">
        <v>8.1299999999999997E-2</v>
      </c>
      <c r="N282" s="78">
        <v>8.1600000000000006E-2</v>
      </c>
      <c r="O282" s="77">
        <v>42805.5</v>
      </c>
      <c r="P282" s="77">
        <v>100.72102781184661</v>
      </c>
      <c r="Q282" s="77">
        <v>0</v>
      </c>
      <c r="R282" s="77">
        <v>165.94632316644001</v>
      </c>
      <c r="S282" s="78">
        <v>0</v>
      </c>
      <c r="T282" s="78">
        <f t="shared" si="8"/>
        <v>2.2205658451548088E-3</v>
      </c>
      <c r="U282" s="78">
        <f>R282/'סכום נכסי הקרן'!$C$42</f>
        <v>3.4793667514728993E-4</v>
      </c>
    </row>
    <row r="283" spans="2:21">
      <c r="B283" t="s">
        <v>969</v>
      </c>
      <c r="C283" t="s">
        <v>970</v>
      </c>
      <c r="D283" t="s">
        <v>123</v>
      </c>
      <c r="E283" t="s">
        <v>886</v>
      </c>
      <c r="F283"/>
      <c r="G283" t="s">
        <v>937</v>
      </c>
      <c r="H283" t="s">
        <v>897</v>
      </c>
      <c r="I283" t="s">
        <v>210</v>
      </c>
      <c r="J283"/>
      <c r="K283" s="77">
        <v>4.2</v>
      </c>
      <c r="L283" t="s">
        <v>110</v>
      </c>
      <c r="M283" s="78">
        <v>7.2499999999999995E-2</v>
      </c>
      <c r="N283" s="78">
        <v>7.5999999999999998E-2</v>
      </c>
      <c r="O283" s="77">
        <v>76407.820000000007</v>
      </c>
      <c r="P283" s="77">
        <v>97.695694405363383</v>
      </c>
      <c r="Q283" s="77">
        <v>0</v>
      </c>
      <c r="R283" s="77">
        <v>302.88081245991799</v>
      </c>
      <c r="S283" s="78">
        <v>1E-4</v>
      </c>
      <c r="T283" s="78">
        <f t="shared" si="8"/>
        <v>4.0529176812592908E-3</v>
      </c>
      <c r="U283" s="78">
        <f>R283/'סכום נכסי הקרן'!$C$42</f>
        <v>6.3504475930760374E-4</v>
      </c>
    </row>
    <row r="284" spans="2:21">
      <c r="B284" t="s">
        <v>971</v>
      </c>
      <c r="C284" t="s">
        <v>972</v>
      </c>
      <c r="D284" t="s">
        <v>123</v>
      </c>
      <c r="E284" t="s">
        <v>886</v>
      </c>
      <c r="F284"/>
      <c r="G284" t="s">
        <v>937</v>
      </c>
      <c r="H284" t="s">
        <v>897</v>
      </c>
      <c r="I284" t="s">
        <v>210</v>
      </c>
      <c r="J284"/>
      <c r="K284" s="77">
        <v>7</v>
      </c>
      <c r="L284" t="s">
        <v>106</v>
      </c>
      <c r="M284" s="78">
        <v>7.1199999999999999E-2</v>
      </c>
      <c r="N284" s="78">
        <v>7.6600000000000001E-2</v>
      </c>
      <c r="O284" s="77">
        <v>42805.5</v>
      </c>
      <c r="P284" s="77">
        <v>97.467525061031878</v>
      </c>
      <c r="Q284" s="77">
        <v>0</v>
      </c>
      <c r="R284" s="77">
        <v>160.58590508256</v>
      </c>
      <c r="S284" s="78">
        <v>0</v>
      </c>
      <c r="T284" s="78">
        <f t="shared" si="8"/>
        <v>2.1488368602295112E-3</v>
      </c>
      <c r="U284" s="78">
        <f>R284/'סכום נכסי הקרן'!$C$42</f>
        <v>3.366975828316742E-4</v>
      </c>
    </row>
    <row r="285" spans="2:21">
      <c r="B285" t="s">
        <v>973</v>
      </c>
      <c r="C285" t="s">
        <v>974</v>
      </c>
      <c r="D285" t="s">
        <v>123</v>
      </c>
      <c r="E285" t="s">
        <v>886</v>
      </c>
      <c r="F285"/>
      <c r="G285" t="s">
        <v>962</v>
      </c>
      <c r="H285" t="s">
        <v>897</v>
      </c>
      <c r="I285" t="s">
        <v>210</v>
      </c>
      <c r="J285"/>
      <c r="K285" s="77">
        <v>3.05</v>
      </c>
      <c r="L285" t="s">
        <v>106</v>
      </c>
      <c r="M285" s="78">
        <v>2.63E-2</v>
      </c>
      <c r="N285" s="78">
        <v>7.4999999999999997E-2</v>
      </c>
      <c r="O285" s="77">
        <v>54266.67</v>
      </c>
      <c r="P285" s="77">
        <v>86.686041661484168</v>
      </c>
      <c r="Q285" s="77">
        <v>0</v>
      </c>
      <c r="R285" s="77">
        <v>181.06322680516101</v>
      </c>
      <c r="S285" s="78">
        <v>0</v>
      </c>
      <c r="T285" s="78">
        <f t="shared" si="8"/>
        <v>2.4228486030015879E-3</v>
      </c>
      <c r="U285" s="78">
        <f>R285/'סכום נכסי הקרן'!$C$42</f>
        <v>3.7963201548516038E-4</v>
      </c>
    </row>
    <row r="286" spans="2:21">
      <c r="B286" t="s">
        <v>975</v>
      </c>
      <c r="C286" t="s">
        <v>976</v>
      </c>
      <c r="D286" t="s">
        <v>123</v>
      </c>
      <c r="E286" t="s">
        <v>886</v>
      </c>
      <c r="F286"/>
      <c r="G286" t="s">
        <v>962</v>
      </c>
      <c r="H286" t="s">
        <v>897</v>
      </c>
      <c r="I286" t="s">
        <v>210</v>
      </c>
      <c r="J286"/>
      <c r="K286" s="77">
        <v>1.89</v>
      </c>
      <c r="L286" t="s">
        <v>106</v>
      </c>
      <c r="M286" s="78">
        <v>7.0499999999999993E-2</v>
      </c>
      <c r="N286" s="78">
        <v>7.0699999999999999E-2</v>
      </c>
      <c r="O286" s="77">
        <v>21402.75</v>
      </c>
      <c r="P286" s="77">
        <v>103.55541682727687</v>
      </c>
      <c r="Q286" s="77">
        <v>0</v>
      </c>
      <c r="R286" s="77">
        <v>85.308108146774998</v>
      </c>
      <c r="S286" s="78">
        <v>0</v>
      </c>
      <c r="T286" s="78">
        <f t="shared" si="8"/>
        <v>1.1415273785578572E-3</v>
      </c>
      <c r="U286" s="78">
        <f>R286/'סכום נכסי הקרן'!$C$42</f>
        <v>1.7886397809443604E-4</v>
      </c>
    </row>
    <row r="287" spans="2:21">
      <c r="B287" t="s">
        <v>977</v>
      </c>
      <c r="C287" t="s">
        <v>978</v>
      </c>
      <c r="D287" t="s">
        <v>123</v>
      </c>
      <c r="E287" t="s">
        <v>886</v>
      </c>
      <c r="F287"/>
      <c r="G287" t="s">
        <v>904</v>
      </c>
      <c r="H287" t="s">
        <v>897</v>
      </c>
      <c r="I287" t="s">
        <v>2713</v>
      </c>
      <c r="J287"/>
      <c r="K287" s="77">
        <v>3.4</v>
      </c>
      <c r="L287" t="s">
        <v>106</v>
      </c>
      <c r="M287" s="78">
        <v>5.5E-2</v>
      </c>
      <c r="N287" s="78">
        <v>9.5399999999999999E-2</v>
      </c>
      <c r="O287" s="77">
        <v>14981.93</v>
      </c>
      <c r="P287" s="77">
        <v>88.25527753767372</v>
      </c>
      <c r="Q287" s="77">
        <v>0</v>
      </c>
      <c r="R287" s="77">
        <v>50.892801678798001</v>
      </c>
      <c r="S287" s="78">
        <v>0</v>
      </c>
      <c r="T287" s="78">
        <f t="shared" si="8"/>
        <v>6.8100826228508317E-4</v>
      </c>
      <c r="U287" s="78">
        <f>R287/'סכום נכסי הקרן'!$C$42</f>
        <v>1.0670602317166883E-4</v>
      </c>
    </row>
    <row r="288" spans="2:21">
      <c r="B288" t="s">
        <v>979</v>
      </c>
      <c r="C288" t="s">
        <v>980</v>
      </c>
      <c r="D288" t="s">
        <v>123</v>
      </c>
      <c r="E288" t="s">
        <v>886</v>
      </c>
      <c r="F288"/>
      <c r="G288" t="s">
        <v>904</v>
      </c>
      <c r="H288" t="s">
        <v>897</v>
      </c>
      <c r="I288" t="s">
        <v>2713</v>
      </c>
      <c r="J288"/>
      <c r="K288" s="77">
        <v>2.98</v>
      </c>
      <c r="L288" t="s">
        <v>106</v>
      </c>
      <c r="M288" s="78">
        <v>0.06</v>
      </c>
      <c r="N288" s="78">
        <v>9.0700000000000003E-2</v>
      </c>
      <c r="O288" s="77">
        <v>67440.070000000007</v>
      </c>
      <c r="P288" s="77">
        <v>92.206876685922694</v>
      </c>
      <c r="Q288" s="77">
        <v>0</v>
      </c>
      <c r="R288" s="77">
        <v>239.347687017748</v>
      </c>
      <c r="S288" s="78">
        <v>1E-4</v>
      </c>
      <c r="T288" s="78">
        <f t="shared" si="8"/>
        <v>3.2027663449665333E-3</v>
      </c>
      <c r="U288" s="78">
        <f>R288/'סכום נכסי הקרן'!$C$42</f>
        <v>5.0183599633975512E-4</v>
      </c>
    </row>
    <row r="289" spans="2:21">
      <c r="B289" t="s">
        <v>981</v>
      </c>
      <c r="C289" t="s">
        <v>982</v>
      </c>
      <c r="D289" t="s">
        <v>123</v>
      </c>
      <c r="E289" t="s">
        <v>886</v>
      </c>
      <c r="F289"/>
      <c r="G289" t="s">
        <v>983</v>
      </c>
      <c r="H289" t="s">
        <v>897</v>
      </c>
      <c r="I289" t="s">
        <v>2713</v>
      </c>
      <c r="J289"/>
      <c r="K289" s="77">
        <v>6.14</v>
      </c>
      <c r="L289" t="s">
        <v>110</v>
      </c>
      <c r="M289" s="78">
        <v>6.6299999999999998E-2</v>
      </c>
      <c r="N289" s="78">
        <v>6.4799999999999996E-2</v>
      </c>
      <c r="O289" s="77">
        <v>85611</v>
      </c>
      <c r="P289" s="77">
        <v>101.65115064652906</v>
      </c>
      <c r="Q289" s="77">
        <v>0</v>
      </c>
      <c r="R289" s="77">
        <v>353.10217889835002</v>
      </c>
      <c r="S289" s="78">
        <v>1E-4</v>
      </c>
      <c r="T289" s="78">
        <f t="shared" si="8"/>
        <v>4.7249413144574461E-3</v>
      </c>
      <c r="U289" s="78">
        <f>R289/'סכום נכסי הקרן'!$C$42</f>
        <v>7.4034299627074446E-4</v>
      </c>
    </row>
    <row r="290" spans="2:21">
      <c r="B290" t="s">
        <v>984</v>
      </c>
      <c r="C290" t="s">
        <v>985</v>
      </c>
      <c r="D290" t="s">
        <v>123</v>
      </c>
      <c r="E290" t="s">
        <v>886</v>
      </c>
      <c r="F290"/>
      <c r="G290" t="s">
        <v>962</v>
      </c>
      <c r="H290" t="s">
        <v>897</v>
      </c>
      <c r="I290" t="s">
        <v>2713</v>
      </c>
      <c r="J290"/>
      <c r="K290" s="77">
        <v>1.33</v>
      </c>
      <c r="L290" t="s">
        <v>106</v>
      </c>
      <c r="M290" s="78">
        <v>4.2500000000000003E-2</v>
      </c>
      <c r="N290" s="78">
        <v>7.6200000000000004E-2</v>
      </c>
      <c r="O290" s="77">
        <v>47086.05</v>
      </c>
      <c r="P290" s="77">
        <v>96.071444506387778</v>
      </c>
      <c r="Q290" s="77">
        <v>0</v>
      </c>
      <c r="R290" s="77">
        <v>174.114320076204</v>
      </c>
      <c r="S290" s="78">
        <v>1E-4</v>
      </c>
      <c r="T290" s="78">
        <f t="shared" si="8"/>
        <v>2.3298636868608912E-3</v>
      </c>
      <c r="U290" s="78">
        <f>R290/'סכום נכסי הקרן'!$C$42</f>
        <v>3.6506236755896339E-4</v>
      </c>
    </row>
    <row r="291" spans="2:21">
      <c r="B291" t="s">
        <v>986</v>
      </c>
      <c r="C291" t="s">
        <v>987</v>
      </c>
      <c r="D291" t="s">
        <v>123</v>
      </c>
      <c r="E291" t="s">
        <v>886</v>
      </c>
      <c r="F291"/>
      <c r="G291" t="s">
        <v>962</v>
      </c>
      <c r="H291" t="s">
        <v>897</v>
      </c>
      <c r="I291" t="s">
        <v>2713</v>
      </c>
      <c r="J291"/>
      <c r="K291" s="77">
        <v>4.5599999999999996</v>
      </c>
      <c r="L291" t="s">
        <v>106</v>
      </c>
      <c r="M291" s="78">
        <v>3.1300000000000001E-2</v>
      </c>
      <c r="N291" s="78">
        <v>7.6600000000000001E-2</v>
      </c>
      <c r="O291" s="77">
        <v>21402.75</v>
      </c>
      <c r="P291" s="77">
        <v>82.596972304960815</v>
      </c>
      <c r="Q291" s="77">
        <v>0</v>
      </c>
      <c r="R291" s="77">
        <v>68.042712413009994</v>
      </c>
      <c r="S291" s="78">
        <v>0</v>
      </c>
      <c r="T291" s="78">
        <f t="shared" si="8"/>
        <v>9.1049515477651364E-4</v>
      </c>
      <c r="U291" s="78">
        <f>R291/'סכום נכסי הקרן'!$C$42</f>
        <v>1.4266393297090977E-4</v>
      </c>
    </row>
    <row r="292" spans="2:21">
      <c r="B292" t="s">
        <v>988</v>
      </c>
      <c r="C292" t="s">
        <v>989</v>
      </c>
      <c r="D292" t="s">
        <v>123</v>
      </c>
      <c r="E292" t="s">
        <v>886</v>
      </c>
      <c r="F292"/>
      <c r="G292" t="s">
        <v>983</v>
      </c>
      <c r="H292" t="s">
        <v>897</v>
      </c>
      <c r="I292" t="s">
        <v>210</v>
      </c>
      <c r="J292"/>
      <c r="K292" s="77">
        <v>4.3600000000000003</v>
      </c>
      <c r="L292" t="s">
        <v>110</v>
      </c>
      <c r="M292" s="78">
        <v>4.8800000000000003E-2</v>
      </c>
      <c r="N292" s="78">
        <v>5.5500000000000001E-2</v>
      </c>
      <c r="O292" s="77">
        <v>58643.54</v>
      </c>
      <c r="P292" s="77">
        <v>96.77615069485914</v>
      </c>
      <c r="Q292" s="77">
        <v>0</v>
      </c>
      <c r="R292" s="77">
        <v>230.27513780978401</v>
      </c>
      <c r="S292" s="78">
        <v>1E-4</v>
      </c>
      <c r="T292" s="78">
        <f t="shared" si="8"/>
        <v>3.0813644813079757E-3</v>
      </c>
      <c r="U292" s="78">
        <f>R292/'סכום נכסי הקרן'!$C$42</f>
        <v>4.8281374537151214E-4</v>
      </c>
    </row>
    <row r="293" spans="2:21">
      <c r="B293" t="s">
        <v>990</v>
      </c>
      <c r="C293" t="s">
        <v>991</v>
      </c>
      <c r="D293" t="s">
        <v>123</v>
      </c>
      <c r="E293" t="s">
        <v>886</v>
      </c>
      <c r="F293"/>
      <c r="G293" t="s">
        <v>992</v>
      </c>
      <c r="H293" t="s">
        <v>897</v>
      </c>
      <c r="I293" t="s">
        <v>210</v>
      </c>
      <c r="J293"/>
      <c r="K293" s="77">
        <v>7.31</v>
      </c>
      <c r="L293" t="s">
        <v>106</v>
      </c>
      <c r="M293" s="78">
        <v>5.8999999999999997E-2</v>
      </c>
      <c r="N293" s="78">
        <v>6.6400000000000001E-2</v>
      </c>
      <c r="O293" s="77">
        <v>59927.7</v>
      </c>
      <c r="P293" s="77">
        <v>94.92350004588863</v>
      </c>
      <c r="Q293" s="77">
        <v>0</v>
      </c>
      <c r="R293" s="77">
        <v>218.952175327113</v>
      </c>
      <c r="S293" s="78">
        <v>1E-4</v>
      </c>
      <c r="T293" s="78">
        <f t="shared" si="8"/>
        <v>2.9298493210126171E-3</v>
      </c>
      <c r="U293" s="78">
        <f>R293/'סכום נכסי הקרן'!$C$42</f>
        <v>4.5907309331086565E-4</v>
      </c>
    </row>
    <row r="294" spans="2:21">
      <c r="B294" t="s">
        <v>993</v>
      </c>
      <c r="C294" t="s">
        <v>994</v>
      </c>
      <c r="D294" t="s">
        <v>123</v>
      </c>
      <c r="E294" t="s">
        <v>886</v>
      </c>
      <c r="F294"/>
      <c r="G294" t="s">
        <v>995</v>
      </c>
      <c r="H294" t="s">
        <v>897</v>
      </c>
      <c r="I294" t="s">
        <v>210</v>
      </c>
      <c r="J294"/>
      <c r="K294" s="77">
        <v>6.86</v>
      </c>
      <c r="L294" t="s">
        <v>106</v>
      </c>
      <c r="M294" s="78">
        <v>3.15E-2</v>
      </c>
      <c r="N294" s="78">
        <v>7.1900000000000006E-2</v>
      </c>
      <c r="O294" s="77">
        <v>42805.5</v>
      </c>
      <c r="P294" s="77">
        <v>76.969249897793503</v>
      </c>
      <c r="Q294" s="77">
        <v>0</v>
      </c>
      <c r="R294" s="77">
        <v>126.81328114798499</v>
      </c>
      <c r="S294" s="78">
        <v>1E-4</v>
      </c>
      <c r="T294" s="78">
        <f t="shared" si="8"/>
        <v>1.6969176264712699E-3</v>
      </c>
      <c r="U294" s="78">
        <f>R294/'סכום נכסי הקרן'!$C$42</f>
        <v>2.6588712883318389E-4</v>
      </c>
    </row>
    <row r="295" spans="2:21">
      <c r="B295" t="s">
        <v>996</v>
      </c>
      <c r="C295" t="s">
        <v>997</v>
      </c>
      <c r="D295" t="s">
        <v>123</v>
      </c>
      <c r="E295" t="s">
        <v>886</v>
      </c>
      <c r="F295"/>
      <c r="G295" t="s">
        <v>998</v>
      </c>
      <c r="H295" t="s">
        <v>897</v>
      </c>
      <c r="I295" t="s">
        <v>2713</v>
      </c>
      <c r="J295"/>
      <c r="K295" s="77">
        <v>7.21</v>
      </c>
      <c r="L295" t="s">
        <v>106</v>
      </c>
      <c r="M295" s="78">
        <v>6.25E-2</v>
      </c>
      <c r="N295" s="78">
        <v>6.7400000000000002E-2</v>
      </c>
      <c r="O295" s="77">
        <v>53506.879999999997</v>
      </c>
      <c r="P295" s="77">
        <v>98.218777736246153</v>
      </c>
      <c r="Q295" s="77">
        <v>0</v>
      </c>
      <c r="R295" s="77">
        <v>202.279589828539</v>
      </c>
      <c r="S295" s="78">
        <v>1E-4</v>
      </c>
      <c r="T295" s="78">
        <f t="shared" si="8"/>
        <v>2.7067496270746917E-3</v>
      </c>
      <c r="U295" s="78">
        <f>R295/'סכום נכסי הקרן'!$C$42</f>
        <v>4.2411598275973587E-4</v>
      </c>
    </row>
    <row r="296" spans="2:21">
      <c r="B296" t="s">
        <v>999</v>
      </c>
      <c r="C296" t="s">
        <v>1000</v>
      </c>
      <c r="D296" t="s">
        <v>123</v>
      </c>
      <c r="E296" t="s">
        <v>886</v>
      </c>
      <c r="F296"/>
      <c r="G296" t="s">
        <v>949</v>
      </c>
      <c r="H296" t="s">
        <v>897</v>
      </c>
      <c r="I296" t="s">
        <v>2713</v>
      </c>
      <c r="J296"/>
      <c r="K296" s="77">
        <v>4.37</v>
      </c>
      <c r="L296" t="s">
        <v>106</v>
      </c>
      <c r="M296" s="78">
        <v>4.4999999999999998E-2</v>
      </c>
      <c r="N296" s="78">
        <v>6.9800000000000001E-2</v>
      </c>
      <c r="O296" s="77">
        <v>64544.27</v>
      </c>
      <c r="P296" s="77">
        <v>90.378500075529431</v>
      </c>
      <c r="Q296" s="77">
        <v>0</v>
      </c>
      <c r="R296" s="77">
        <v>224.528116833084</v>
      </c>
      <c r="S296" s="78">
        <v>1E-4</v>
      </c>
      <c r="T296" s="78">
        <f t="shared" si="8"/>
        <v>3.0044622743247654E-3</v>
      </c>
      <c r="U296" s="78">
        <f>R296/'סכום נכסי הקרן'!$C$42</f>
        <v>4.7076406971446742E-4</v>
      </c>
    </row>
    <row r="297" spans="2:21">
      <c r="B297" t="s">
        <v>1001</v>
      </c>
      <c r="C297" t="s">
        <v>1002</v>
      </c>
      <c r="D297" t="s">
        <v>123</v>
      </c>
      <c r="E297" t="s">
        <v>886</v>
      </c>
      <c r="F297"/>
      <c r="G297" t="s">
        <v>904</v>
      </c>
      <c r="H297" t="s">
        <v>897</v>
      </c>
      <c r="I297" t="s">
        <v>2713</v>
      </c>
      <c r="J297"/>
      <c r="K297" s="77">
        <v>6.93</v>
      </c>
      <c r="L297" t="s">
        <v>106</v>
      </c>
      <c r="M297" s="78">
        <v>0.04</v>
      </c>
      <c r="N297" s="78">
        <v>6.5500000000000003E-2</v>
      </c>
      <c r="O297" s="77">
        <v>32104.13</v>
      </c>
      <c r="P297" s="77">
        <v>84.48511121840103</v>
      </c>
      <c r="Q297" s="77">
        <v>0</v>
      </c>
      <c r="R297" s="77">
        <v>104.397235044434</v>
      </c>
      <c r="S297" s="78">
        <v>0</v>
      </c>
      <c r="T297" s="78">
        <f t="shared" si="8"/>
        <v>1.3969633677014838E-3</v>
      </c>
      <c r="U297" s="78">
        <f>R297/'סכום נכסי הקרן'!$C$42</f>
        <v>2.1888780759245154E-4</v>
      </c>
    </row>
    <row r="298" spans="2:21">
      <c r="B298" t="s">
        <v>1003</v>
      </c>
      <c r="C298" t="s">
        <v>1004</v>
      </c>
      <c r="D298" t="s">
        <v>123</v>
      </c>
      <c r="E298" t="s">
        <v>886</v>
      </c>
      <c r="F298"/>
      <c r="G298" t="s">
        <v>904</v>
      </c>
      <c r="H298" t="s">
        <v>897</v>
      </c>
      <c r="I298" t="s">
        <v>2713</v>
      </c>
      <c r="J298"/>
      <c r="K298" s="77">
        <v>2.95</v>
      </c>
      <c r="L298" t="s">
        <v>106</v>
      </c>
      <c r="M298" s="78">
        <v>6.88E-2</v>
      </c>
      <c r="N298" s="78">
        <v>6.8400000000000002E-2</v>
      </c>
      <c r="O298" s="77">
        <v>53506.879999999997</v>
      </c>
      <c r="P298" s="77">
        <v>101.33809717030792</v>
      </c>
      <c r="Q298" s="77">
        <v>0</v>
      </c>
      <c r="R298" s="77">
        <v>208.70376522767299</v>
      </c>
      <c r="S298" s="78">
        <v>1E-4</v>
      </c>
      <c r="T298" s="78">
        <f t="shared" si="8"/>
        <v>2.7927129928329857E-3</v>
      </c>
      <c r="U298" s="78">
        <f>R298/'סכום נכסי הקרן'!$C$42</f>
        <v>4.3758543593162586E-4</v>
      </c>
    </row>
    <row r="299" spans="2:21">
      <c r="B299" t="s">
        <v>1005</v>
      </c>
      <c r="C299" t="s">
        <v>1006</v>
      </c>
      <c r="D299" t="s">
        <v>123</v>
      </c>
      <c r="E299" t="s">
        <v>886</v>
      </c>
      <c r="F299"/>
      <c r="G299" t="s">
        <v>957</v>
      </c>
      <c r="H299" t="s">
        <v>897</v>
      </c>
      <c r="I299" t="s">
        <v>2713</v>
      </c>
      <c r="J299"/>
      <c r="K299" s="77">
        <v>4.25</v>
      </c>
      <c r="L299" t="s">
        <v>106</v>
      </c>
      <c r="M299" s="78">
        <v>7.0499999999999993E-2</v>
      </c>
      <c r="N299" s="78">
        <v>7.0599999999999996E-2</v>
      </c>
      <c r="O299" s="77">
        <v>6420.83</v>
      </c>
      <c r="P299" s="77">
        <v>100.07035630284558</v>
      </c>
      <c r="Q299" s="77">
        <v>0</v>
      </c>
      <c r="R299" s="77">
        <v>24.731162368151399</v>
      </c>
      <c r="S299" s="78">
        <v>0</v>
      </c>
      <c r="T299" s="78">
        <f t="shared" si="8"/>
        <v>3.3093336096765675E-4</v>
      </c>
      <c r="U299" s="78">
        <f>R299/'סכום נכסי הקרן'!$C$42</f>
        <v>5.1853383929886153E-5</v>
      </c>
    </row>
    <row r="300" spans="2:21">
      <c r="B300" t="s">
        <v>1007</v>
      </c>
      <c r="C300" t="s">
        <v>1008</v>
      </c>
      <c r="D300" t="s">
        <v>123</v>
      </c>
      <c r="E300" t="s">
        <v>886</v>
      </c>
      <c r="F300"/>
      <c r="G300" t="s">
        <v>937</v>
      </c>
      <c r="H300" t="s">
        <v>897</v>
      </c>
      <c r="I300" t="s">
        <v>210</v>
      </c>
      <c r="J300"/>
      <c r="K300" s="77">
        <v>3.76</v>
      </c>
      <c r="L300" t="s">
        <v>113</v>
      </c>
      <c r="M300" s="78">
        <v>7.4200000000000002E-2</v>
      </c>
      <c r="N300" s="78">
        <v>7.5800000000000006E-2</v>
      </c>
      <c r="O300" s="77">
        <v>72769.350000000006</v>
      </c>
      <c r="P300" s="77">
        <v>101.21023011611354</v>
      </c>
      <c r="Q300" s="77">
        <v>0</v>
      </c>
      <c r="R300" s="77">
        <v>346.177219976277</v>
      </c>
      <c r="S300" s="78">
        <v>1E-4</v>
      </c>
      <c r="T300" s="78">
        <f t="shared" si="8"/>
        <v>4.632276849418155E-3</v>
      </c>
      <c r="U300" s="78">
        <f>R300/'סכום נכסי הקרן'!$C$42</f>
        <v>7.2582355928110397E-4</v>
      </c>
    </row>
    <row r="301" spans="2:21">
      <c r="B301" t="s">
        <v>1009</v>
      </c>
      <c r="C301" t="s">
        <v>1010</v>
      </c>
      <c r="D301" t="s">
        <v>123</v>
      </c>
      <c r="E301" t="s">
        <v>886</v>
      </c>
      <c r="F301"/>
      <c r="G301" t="s">
        <v>934</v>
      </c>
      <c r="H301" t="s">
        <v>897</v>
      </c>
      <c r="I301" t="s">
        <v>210</v>
      </c>
      <c r="J301"/>
      <c r="K301" s="77">
        <v>3.1</v>
      </c>
      <c r="L301" t="s">
        <v>106</v>
      </c>
      <c r="M301" s="78">
        <v>4.7E-2</v>
      </c>
      <c r="N301" s="78">
        <v>7.7399999999999997E-2</v>
      </c>
      <c r="O301" s="77">
        <v>40665.230000000003</v>
      </c>
      <c r="P301" s="77">
        <v>91.355777815347352</v>
      </c>
      <c r="Q301" s="77">
        <v>0</v>
      </c>
      <c r="R301" s="77">
        <v>142.99049305539799</v>
      </c>
      <c r="S301" s="78">
        <v>1E-4</v>
      </c>
      <c r="T301" s="78">
        <f t="shared" si="8"/>
        <v>1.9133886126672312E-3</v>
      </c>
      <c r="U301" s="78">
        <f>R301/'סכום נכסי הקרן'!$C$42</f>
        <v>2.9980559847335198E-4</v>
      </c>
    </row>
    <row r="302" spans="2:21">
      <c r="B302" t="s">
        <v>1011</v>
      </c>
      <c r="C302" t="s">
        <v>1012</v>
      </c>
      <c r="D302" t="s">
        <v>123</v>
      </c>
      <c r="E302" t="s">
        <v>886</v>
      </c>
      <c r="F302"/>
      <c r="G302" t="s">
        <v>962</v>
      </c>
      <c r="H302" t="s">
        <v>897</v>
      </c>
      <c r="I302" t="s">
        <v>210</v>
      </c>
      <c r="J302"/>
      <c r="K302" s="77">
        <v>3.91</v>
      </c>
      <c r="L302" t="s">
        <v>106</v>
      </c>
      <c r="M302" s="78">
        <v>7.9500000000000001E-2</v>
      </c>
      <c r="N302" s="78">
        <v>8.1799999999999998E-2</v>
      </c>
      <c r="O302" s="77">
        <v>32104.13</v>
      </c>
      <c r="P302" s="77">
        <v>101.18391654687443</v>
      </c>
      <c r="Q302" s="77">
        <v>0</v>
      </c>
      <c r="R302" s="77">
        <v>125.031747796998</v>
      </c>
      <c r="S302" s="78">
        <v>1E-4</v>
      </c>
      <c r="T302" s="78">
        <f t="shared" si="8"/>
        <v>1.6730785197304828E-3</v>
      </c>
      <c r="U302" s="78">
        <f>R302/'סכום נכסי הקרן'!$C$42</f>
        <v>2.6215181985508304E-4</v>
      </c>
    </row>
    <row r="303" spans="2:21">
      <c r="B303" t="s">
        <v>1013</v>
      </c>
      <c r="C303" t="s">
        <v>1014</v>
      </c>
      <c r="D303" t="s">
        <v>123</v>
      </c>
      <c r="E303" t="s">
        <v>886</v>
      </c>
      <c r="F303"/>
      <c r="G303" t="s">
        <v>937</v>
      </c>
      <c r="H303" t="s">
        <v>1015</v>
      </c>
      <c r="I303" t="s">
        <v>304</v>
      </c>
      <c r="J303"/>
      <c r="K303" s="77">
        <v>3.29</v>
      </c>
      <c r="L303" t="s">
        <v>106</v>
      </c>
      <c r="M303" s="78">
        <v>6.88E-2</v>
      </c>
      <c r="N303" s="78">
        <v>8.5599999999999996E-2</v>
      </c>
      <c r="O303" s="77">
        <v>23114.97</v>
      </c>
      <c r="P303" s="77">
        <v>96.035205314997171</v>
      </c>
      <c r="Q303" s="77">
        <v>0</v>
      </c>
      <c r="R303" s="77">
        <v>85.442060748402</v>
      </c>
      <c r="S303" s="78">
        <v>0</v>
      </c>
      <c r="T303" s="78">
        <f t="shared" si="8"/>
        <v>1.1433198290705703E-3</v>
      </c>
      <c r="U303" s="78">
        <f>R303/'סכום נכסי הקרן'!$C$42</f>
        <v>1.7914483410828505E-4</v>
      </c>
    </row>
    <row r="304" spans="2:21">
      <c r="B304" t="s">
        <v>1016</v>
      </c>
      <c r="C304" t="s">
        <v>1017</v>
      </c>
      <c r="D304" t="s">
        <v>123</v>
      </c>
      <c r="E304" t="s">
        <v>886</v>
      </c>
      <c r="F304"/>
      <c r="G304" t="s">
        <v>916</v>
      </c>
      <c r="H304" t="s">
        <v>897</v>
      </c>
      <c r="I304" t="s">
        <v>2713</v>
      </c>
      <c r="J304"/>
      <c r="K304" s="77">
        <v>1.81</v>
      </c>
      <c r="L304" t="s">
        <v>106</v>
      </c>
      <c r="M304" s="78">
        <v>5.7500000000000002E-2</v>
      </c>
      <c r="N304" s="78">
        <v>7.9100000000000004E-2</v>
      </c>
      <c r="O304" s="77">
        <v>18138.830000000002</v>
      </c>
      <c r="P304" s="77">
        <v>96.631805598817564</v>
      </c>
      <c r="Q304" s="77">
        <v>0</v>
      </c>
      <c r="R304" s="77">
        <v>67.464806053531504</v>
      </c>
      <c r="S304" s="78">
        <v>0</v>
      </c>
      <c r="T304" s="78">
        <f t="shared" si="8"/>
        <v>9.0276205711535844E-4</v>
      </c>
      <c r="U304" s="78">
        <f>R304/'סכום נכסי הקרן'!$C$42</f>
        <v>1.4145224708702461E-4</v>
      </c>
    </row>
    <row r="305" spans="2:21">
      <c r="B305" t="s">
        <v>1019</v>
      </c>
      <c r="C305" t="s">
        <v>1020</v>
      </c>
      <c r="D305" t="s">
        <v>123</v>
      </c>
      <c r="E305" t="s">
        <v>886</v>
      </c>
      <c r="F305"/>
      <c r="G305" t="s">
        <v>983</v>
      </c>
      <c r="H305" t="s">
        <v>897</v>
      </c>
      <c r="I305" t="s">
        <v>210</v>
      </c>
      <c r="J305"/>
      <c r="K305" s="77">
        <v>3.95</v>
      </c>
      <c r="L305" t="s">
        <v>110</v>
      </c>
      <c r="M305" s="78">
        <v>0.04</v>
      </c>
      <c r="N305" s="78">
        <v>6.0100000000000001E-2</v>
      </c>
      <c r="O305" s="77">
        <v>51366.6</v>
      </c>
      <c r="P305" s="77">
        <v>93.552444444444447</v>
      </c>
      <c r="Q305" s="77">
        <v>0</v>
      </c>
      <c r="R305" s="77">
        <v>194.98198553285999</v>
      </c>
      <c r="S305" s="78">
        <v>1E-4</v>
      </c>
      <c r="T305" s="78">
        <f t="shared" si="8"/>
        <v>2.6090987087461982E-3</v>
      </c>
      <c r="U305" s="78">
        <f>R305/'סכום נכסי הקרן'!$C$42</f>
        <v>4.088152269085051E-4</v>
      </c>
    </row>
    <row r="306" spans="2:21">
      <c r="B306" t="s">
        <v>1021</v>
      </c>
      <c r="C306" t="s">
        <v>1022</v>
      </c>
      <c r="D306" t="s">
        <v>123</v>
      </c>
      <c r="E306" t="s">
        <v>886</v>
      </c>
      <c r="F306"/>
      <c r="G306" t="s">
        <v>1023</v>
      </c>
      <c r="H306" t="s">
        <v>897</v>
      </c>
      <c r="I306" t="s">
        <v>210</v>
      </c>
      <c r="J306"/>
      <c r="K306" s="77">
        <v>3.74</v>
      </c>
      <c r="L306" t="s">
        <v>110</v>
      </c>
      <c r="M306" s="78">
        <v>4.6300000000000001E-2</v>
      </c>
      <c r="N306" s="78">
        <v>5.7099999999999998E-2</v>
      </c>
      <c r="O306" s="77">
        <v>43875.64</v>
      </c>
      <c r="P306" s="77">
        <v>100.2850899095717</v>
      </c>
      <c r="Q306" s="77">
        <v>0</v>
      </c>
      <c r="R306" s="77">
        <v>178.53294177838799</v>
      </c>
      <c r="S306" s="78">
        <v>1E-4</v>
      </c>
      <c r="T306" s="78">
        <f t="shared" si="8"/>
        <v>2.3889902782026503E-3</v>
      </c>
      <c r="U306" s="78">
        <f>R306/'סכום נכסי הקרן'!$C$42</f>
        <v>3.7432681231710119E-4</v>
      </c>
    </row>
    <row r="307" spans="2:21">
      <c r="B307" t="s">
        <v>1024</v>
      </c>
      <c r="C307" t="s">
        <v>1025</v>
      </c>
      <c r="D307" t="s">
        <v>123</v>
      </c>
      <c r="E307" t="s">
        <v>886</v>
      </c>
      <c r="F307"/>
      <c r="G307" t="s">
        <v>957</v>
      </c>
      <c r="H307" t="s">
        <v>897</v>
      </c>
      <c r="I307" t="s">
        <v>210</v>
      </c>
      <c r="J307"/>
      <c r="K307" s="77">
        <v>4.28</v>
      </c>
      <c r="L307" t="s">
        <v>110</v>
      </c>
      <c r="M307" s="78">
        <v>4.6300000000000001E-2</v>
      </c>
      <c r="N307" s="78">
        <v>7.3700000000000002E-2</v>
      </c>
      <c r="O307" s="77">
        <v>30177.88</v>
      </c>
      <c r="P307" s="77">
        <v>89.980944523604705</v>
      </c>
      <c r="Q307" s="77">
        <v>0</v>
      </c>
      <c r="R307" s="77">
        <v>110.17874047881899</v>
      </c>
      <c r="S307" s="78">
        <v>0</v>
      </c>
      <c r="T307" s="78">
        <f t="shared" si="8"/>
        <v>1.4743270191292762E-3</v>
      </c>
      <c r="U307" s="78">
        <f>R307/'סכום נכסי הקרן'!$C$42</f>
        <v>2.3100978619253369E-4</v>
      </c>
    </row>
    <row r="308" spans="2:21">
      <c r="B308" t="s">
        <v>1026</v>
      </c>
      <c r="C308" t="s">
        <v>1027</v>
      </c>
      <c r="D308" t="s">
        <v>123</v>
      </c>
      <c r="E308" t="s">
        <v>886</v>
      </c>
      <c r="F308"/>
      <c r="G308" t="s">
        <v>983</v>
      </c>
      <c r="H308" t="s">
        <v>897</v>
      </c>
      <c r="I308" t="s">
        <v>210</v>
      </c>
      <c r="J308"/>
      <c r="K308" s="77">
        <v>6.72</v>
      </c>
      <c r="L308" t="s">
        <v>110</v>
      </c>
      <c r="M308" s="78">
        <v>7.8799999999999995E-2</v>
      </c>
      <c r="N308" s="78">
        <v>7.6200000000000004E-2</v>
      </c>
      <c r="O308" s="77">
        <v>57787.43</v>
      </c>
      <c r="P308" s="77">
        <v>101.24165755095885</v>
      </c>
      <c r="Q308" s="77">
        <v>0</v>
      </c>
      <c r="R308" s="77">
        <v>237.38384269171601</v>
      </c>
      <c r="S308" s="78">
        <v>1E-4</v>
      </c>
      <c r="T308" s="78">
        <f t="shared" si="8"/>
        <v>3.176487693217113E-3</v>
      </c>
      <c r="U308" s="78">
        <f>R308/'סכום נכסי הקרן'!$C$42</f>
        <v>4.9771843921484599E-4</v>
      </c>
    </row>
    <row r="309" spans="2:21">
      <c r="B309" s="93" t="s">
        <v>2714</v>
      </c>
      <c r="C309" t="s">
        <v>1028</v>
      </c>
      <c r="D309" t="s">
        <v>123</v>
      </c>
      <c r="E309" t="s">
        <v>886</v>
      </c>
      <c r="F309"/>
      <c r="G309" t="s">
        <v>1029</v>
      </c>
      <c r="H309" t="s">
        <v>897</v>
      </c>
      <c r="I309" t="s">
        <v>2713</v>
      </c>
      <c r="J309"/>
      <c r="K309" s="77">
        <v>7.03</v>
      </c>
      <c r="L309" t="s">
        <v>106</v>
      </c>
      <c r="M309" s="78">
        <v>4.2799999999999998E-2</v>
      </c>
      <c r="N309" s="78">
        <v>6.6600000000000006E-2</v>
      </c>
      <c r="O309" s="77">
        <v>85611</v>
      </c>
      <c r="P309" s="77">
        <v>84.876519395872023</v>
      </c>
      <c r="Q309" s="77">
        <v>0</v>
      </c>
      <c r="R309" s="77">
        <v>279.68233888997997</v>
      </c>
      <c r="S309" s="78">
        <v>0</v>
      </c>
      <c r="T309" s="78">
        <f t="shared" si="8"/>
        <v>3.7424935809466618E-3</v>
      </c>
      <c r="U309" s="78">
        <f>R309/'סכום נכסי הקרן'!$C$42</f>
        <v>5.8640493645162578E-4</v>
      </c>
    </row>
    <row r="310" spans="2:21">
      <c r="B310" t="s">
        <v>1030</v>
      </c>
      <c r="C310" t="s">
        <v>1031</v>
      </c>
      <c r="D310" t="s">
        <v>123</v>
      </c>
      <c r="E310" t="s">
        <v>886</v>
      </c>
      <c r="F310"/>
      <c r="G310" t="s">
        <v>949</v>
      </c>
      <c r="H310" t="s">
        <v>1032</v>
      </c>
      <c r="I310" t="s">
        <v>2713</v>
      </c>
      <c r="J310"/>
      <c r="K310" s="77">
        <v>1.61</v>
      </c>
      <c r="L310" t="s">
        <v>106</v>
      </c>
      <c r="M310" s="78">
        <v>6.5000000000000002E-2</v>
      </c>
      <c r="N310" s="78">
        <v>7.85E-2</v>
      </c>
      <c r="O310" s="77">
        <v>21402.75</v>
      </c>
      <c r="P310" s="77">
        <v>99.320722231956168</v>
      </c>
      <c r="Q310" s="77">
        <v>0</v>
      </c>
      <c r="R310" s="77">
        <v>81.8196012624975</v>
      </c>
      <c r="S310" s="78">
        <v>0</v>
      </c>
      <c r="T310" s="78">
        <f t="shared" si="8"/>
        <v>1.0948468671129333E-3</v>
      </c>
      <c r="U310" s="78">
        <f>R310/'סכום נכסי הקרן'!$C$42</f>
        <v>1.7154968836879654E-4</v>
      </c>
    </row>
    <row r="311" spans="2:21">
      <c r="B311" t="s">
        <v>1033</v>
      </c>
      <c r="C311" t="s">
        <v>1034</v>
      </c>
      <c r="D311" t="s">
        <v>123</v>
      </c>
      <c r="E311" t="s">
        <v>886</v>
      </c>
      <c r="F311"/>
      <c r="G311" t="s">
        <v>983</v>
      </c>
      <c r="H311" t="s">
        <v>1032</v>
      </c>
      <c r="I311" t="s">
        <v>2713</v>
      </c>
      <c r="J311"/>
      <c r="K311" s="77">
        <v>4.2300000000000004</v>
      </c>
      <c r="L311" t="s">
        <v>106</v>
      </c>
      <c r="M311" s="78">
        <v>4.1300000000000003E-2</v>
      </c>
      <c r="N311" s="78">
        <v>7.5300000000000006E-2</v>
      </c>
      <c r="O311" s="77">
        <v>76621.850000000006</v>
      </c>
      <c r="P311" s="77">
        <v>86.911208387033369</v>
      </c>
      <c r="Q311" s="77">
        <v>0</v>
      </c>
      <c r="R311" s="77">
        <v>256.31636355975201</v>
      </c>
      <c r="S311" s="78">
        <v>2.0000000000000001E-4</v>
      </c>
      <c r="T311" s="78">
        <f t="shared" si="8"/>
        <v>3.4298281011276598E-3</v>
      </c>
      <c r="U311" s="78">
        <f>R311/'סכום נכסי הקרן'!$C$42</f>
        <v>5.3741391566342154E-4</v>
      </c>
    </row>
    <row r="312" spans="2:21">
      <c r="B312" t="s">
        <v>1035</v>
      </c>
      <c r="C312" t="s">
        <v>1036</v>
      </c>
      <c r="D312" t="s">
        <v>123</v>
      </c>
      <c r="E312" t="s">
        <v>886</v>
      </c>
      <c r="F312"/>
      <c r="G312" t="s">
        <v>1037</v>
      </c>
      <c r="H312" t="s">
        <v>1032</v>
      </c>
      <c r="I312" t="s">
        <v>210</v>
      </c>
      <c r="J312"/>
      <c r="K312" s="77">
        <v>3.79</v>
      </c>
      <c r="L312" t="s">
        <v>110</v>
      </c>
      <c r="M312" s="78">
        <v>3.1300000000000001E-2</v>
      </c>
      <c r="N312" s="78">
        <v>6.6600000000000006E-2</v>
      </c>
      <c r="O312" s="77">
        <v>32104.13</v>
      </c>
      <c r="P312" s="77">
        <v>89.363726010329515</v>
      </c>
      <c r="Q312" s="77">
        <v>0</v>
      </c>
      <c r="R312" s="77">
        <v>116.40743027414401</v>
      </c>
      <c r="S312" s="78">
        <v>0</v>
      </c>
      <c r="T312" s="78">
        <f t="shared" si="8"/>
        <v>1.5576745471470596E-3</v>
      </c>
      <c r="U312" s="78">
        <f>R312/'סכום נכסי הקרן'!$C$42</f>
        <v>2.4406936821012138E-4</v>
      </c>
    </row>
    <row r="313" spans="2:21">
      <c r="B313" t="s">
        <v>1038</v>
      </c>
      <c r="C313" t="s">
        <v>1039</v>
      </c>
      <c r="D313" t="s">
        <v>123</v>
      </c>
      <c r="E313" t="s">
        <v>886</v>
      </c>
      <c r="F313"/>
      <c r="G313" t="s">
        <v>1040</v>
      </c>
      <c r="H313" t="s">
        <v>1032</v>
      </c>
      <c r="I313" t="s">
        <v>210</v>
      </c>
      <c r="J313"/>
      <c r="K313" s="77">
        <v>4.57</v>
      </c>
      <c r="L313" t="s">
        <v>110</v>
      </c>
      <c r="M313" s="78">
        <v>6.6299999999999998E-2</v>
      </c>
      <c r="N313" s="78">
        <v>6.8400000000000002E-2</v>
      </c>
      <c r="O313" s="77">
        <v>36384.68</v>
      </c>
      <c r="P313" s="77">
        <v>98.622356115815776</v>
      </c>
      <c r="Q313" s="77">
        <v>0</v>
      </c>
      <c r="R313" s="77">
        <v>145.597011873969</v>
      </c>
      <c r="S313" s="78">
        <v>0</v>
      </c>
      <c r="T313" s="78">
        <f t="shared" si="8"/>
        <v>1.9482670393345511E-3</v>
      </c>
      <c r="U313" s="78">
        <f>R313/'סכום נכסי הקרן'!$C$42</f>
        <v>3.0527063966340499E-4</v>
      </c>
    </row>
    <row r="314" spans="2:21">
      <c r="B314" t="s">
        <v>1041</v>
      </c>
      <c r="C314" t="s">
        <v>1042</v>
      </c>
      <c r="D314" t="s">
        <v>123</v>
      </c>
      <c r="E314" t="s">
        <v>886</v>
      </c>
      <c r="F314"/>
      <c r="G314" t="s">
        <v>937</v>
      </c>
      <c r="H314" t="s">
        <v>1043</v>
      </c>
      <c r="I314" t="s">
        <v>304</v>
      </c>
      <c r="J314"/>
      <c r="K314" s="77">
        <v>4.8099999999999996</v>
      </c>
      <c r="L314" t="s">
        <v>106</v>
      </c>
      <c r="M314" s="78">
        <v>7.7499999999999999E-2</v>
      </c>
      <c r="N314" s="78">
        <v>8.77E-2</v>
      </c>
      <c r="O314" s="77">
        <v>44190.26</v>
      </c>
      <c r="P314" s="77">
        <v>95.504166664780882</v>
      </c>
      <c r="Q314" s="77">
        <v>0</v>
      </c>
      <c r="R314" s="77">
        <v>162.44142376644001</v>
      </c>
      <c r="S314" s="78">
        <v>0</v>
      </c>
      <c r="T314" s="78">
        <f t="shared" si="8"/>
        <v>2.1736659816939141E-3</v>
      </c>
      <c r="U314" s="78">
        <f>R314/'סכום נכסי הקרן'!$C$42</f>
        <v>3.4058801552836832E-4</v>
      </c>
    </row>
    <row r="315" spans="2:21">
      <c r="B315" t="s">
        <v>1044</v>
      </c>
      <c r="C315" t="s">
        <v>1045</v>
      </c>
      <c r="D315" t="s">
        <v>123</v>
      </c>
      <c r="E315" t="s">
        <v>886</v>
      </c>
      <c r="F315"/>
      <c r="G315" t="s">
        <v>1023</v>
      </c>
      <c r="H315" t="s">
        <v>1032</v>
      </c>
      <c r="I315" t="s">
        <v>2713</v>
      </c>
      <c r="J315"/>
      <c r="K315" s="77">
        <v>4.33</v>
      </c>
      <c r="L315" t="s">
        <v>113</v>
      </c>
      <c r="M315" s="78">
        <v>8.3799999999999999E-2</v>
      </c>
      <c r="N315" s="78">
        <v>8.3599999999999994E-2</v>
      </c>
      <c r="O315" s="77">
        <v>64208.25</v>
      </c>
      <c r="P315" s="77">
        <v>101.9155205639463</v>
      </c>
      <c r="Q315" s="77">
        <v>0</v>
      </c>
      <c r="R315" s="77">
        <v>307.57904094442</v>
      </c>
      <c r="S315" s="78">
        <v>1E-4</v>
      </c>
      <c r="T315" s="78">
        <f t="shared" si="8"/>
        <v>4.1157857551421618E-3</v>
      </c>
      <c r="U315" s="78">
        <f>R315/'סכום נכסי הקרן'!$C$42</f>
        <v>6.4489545058408581E-4</v>
      </c>
    </row>
    <row r="316" spans="2:21">
      <c r="B316" t="s">
        <v>1046</v>
      </c>
      <c r="C316" t="s">
        <v>1047</v>
      </c>
      <c r="D316" t="s">
        <v>123</v>
      </c>
      <c r="E316" t="s">
        <v>886</v>
      </c>
      <c r="F316"/>
      <c r="G316" t="s">
        <v>957</v>
      </c>
      <c r="H316" t="s">
        <v>1032</v>
      </c>
      <c r="I316" t="s">
        <v>210</v>
      </c>
      <c r="J316"/>
      <c r="K316" s="77">
        <v>6.93</v>
      </c>
      <c r="L316" t="s">
        <v>106</v>
      </c>
      <c r="M316" s="78">
        <v>6.0999999999999999E-2</v>
      </c>
      <c r="N316" s="78">
        <v>7.0000000000000007E-2</v>
      </c>
      <c r="O316" s="77">
        <v>10701.38</v>
      </c>
      <c r="P316" s="77">
        <v>94.239833462600146</v>
      </c>
      <c r="Q316" s="77">
        <v>0</v>
      </c>
      <c r="R316" s="77">
        <v>38.817021394579797</v>
      </c>
      <c r="S316" s="78">
        <v>0</v>
      </c>
      <c r="T316" s="78">
        <f t="shared" si="8"/>
        <v>5.1941947416933847E-4</v>
      </c>
      <c r="U316" s="78">
        <f>R316/'סכום נכסי הקרן'!$C$42</f>
        <v>8.1386951548213985E-5</v>
      </c>
    </row>
    <row r="317" spans="2:21">
      <c r="B317" t="s">
        <v>1048</v>
      </c>
      <c r="C317" t="s">
        <v>1049</v>
      </c>
      <c r="D317" t="s">
        <v>123</v>
      </c>
      <c r="E317" t="s">
        <v>886</v>
      </c>
      <c r="F317"/>
      <c r="G317" t="s">
        <v>957</v>
      </c>
      <c r="H317" t="s">
        <v>1032</v>
      </c>
      <c r="I317" t="s">
        <v>210</v>
      </c>
      <c r="J317"/>
      <c r="K317" s="77">
        <v>4.08</v>
      </c>
      <c r="L317" t="s">
        <v>110</v>
      </c>
      <c r="M317" s="78">
        <v>6.13E-2</v>
      </c>
      <c r="N317" s="78">
        <v>5.4600000000000003E-2</v>
      </c>
      <c r="O317" s="77">
        <v>42805.5</v>
      </c>
      <c r="P317" s="77">
        <v>104.69084729766034</v>
      </c>
      <c r="Q317" s="77">
        <v>0</v>
      </c>
      <c r="R317" s="77">
        <v>181.8305353968</v>
      </c>
      <c r="S317" s="78">
        <v>1E-4</v>
      </c>
      <c r="T317" s="78">
        <f t="shared" si="8"/>
        <v>2.4331161354107177E-3</v>
      </c>
      <c r="U317" s="78">
        <f>R317/'סכום נכסי הקרן'!$C$42</f>
        <v>3.8124081762727863E-4</v>
      </c>
    </row>
    <row r="318" spans="2:21">
      <c r="B318" t="s">
        <v>1050</v>
      </c>
      <c r="C318" t="s">
        <v>1051</v>
      </c>
      <c r="D318" t="s">
        <v>123</v>
      </c>
      <c r="E318" t="s">
        <v>886</v>
      </c>
      <c r="F318"/>
      <c r="G318" t="s">
        <v>957</v>
      </c>
      <c r="H318" t="s">
        <v>1032</v>
      </c>
      <c r="I318" t="s">
        <v>210</v>
      </c>
      <c r="J318"/>
      <c r="K318" s="77">
        <v>3.44</v>
      </c>
      <c r="L318" t="s">
        <v>106</v>
      </c>
      <c r="M318" s="78">
        <v>7.3499999999999996E-2</v>
      </c>
      <c r="N318" s="78">
        <v>6.7299999999999999E-2</v>
      </c>
      <c r="O318" s="77">
        <v>34244.400000000001</v>
      </c>
      <c r="P318" s="77">
        <v>104.10700011680741</v>
      </c>
      <c r="Q318" s="77">
        <v>0</v>
      </c>
      <c r="R318" s="77">
        <v>137.21999674225199</v>
      </c>
      <c r="S318" s="78">
        <v>0</v>
      </c>
      <c r="T318" s="78">
        <f t="shared" si="8"/>
        <v>1.8361722768180069E-3</v>
      </c>
      <c r="U318" s="78">
        <f>R318/'סכום נכסי הקרן'!$C$42</f>
        <v>2.8770670250003193E-4</v>
      </c>
    </row>
    <row r="319" spans="2:21">
      <c r="B319" t="s">
        <v>1052</v>
      </c>
      <c r="C319" t="s">
        <v>1053</v>
      </c>
      <c r="D319" t="s">
        <v>123</v>
      </c>
      <c r="E319" t="s">
        <v>886</v>
      </c>
      <c r="F319"/>
      <c r="G319" t="s">
        <v>937</v>
      </c>
      <c r="H319" t="s">
        <v>1043</v>
      </c>
      <c r="I319" t="s">
        <v>304</v>
      </c>
      <c r="J319"/>
      <c r="K319" s="77">
        <v>4.18</v>
      </c>
      <c r="L319" t="s">
        <v>106</v>
      </c>
      <c r="M319" s="78">
        <v>7.4999999999999997E-2</v>
      </c>
      <c r="N319" s="78">
        <v>9.4100000000000003E-2</v>
      </c>
      <c r="O319" s="77">
        <v>51366.6</v>
      </c>
      <c r="P319" s="77">
        <v>93.908000000000001</v>
      </c>
      <c r="Q319" s="77">
        <v>0</v>
      </c>
      <c r="R319" s="77">
        <v>185.665547556072</v>
      </c>
      <c r="S319" s="78">
        <v>1E-4</v>
      </c>
      <c r="T319" s="78">
        <f t="shared" si="8"/>
        <v>2.4844333134845672E-3</v>
      </c>
      <c r="U319" s="78">
        <f>R319/'סכום נכסי הקרן'!$C$42</f>
        <v>3.892816187392636E-4</v>
      </c>
    </row>
    <row r="320" spans="2:21">
      <c r="B320" t="s">
        <v>1054</v>
      </c>
      <c r="C320" t="s">
        <v>1055</v>
      </c>
      <c r="D320" t="s">
        <v>123</v>
      </c>
      <c r="E320" t="s">
        <v>886</v>
      </c>
      <c r="F320"/>
      <c r="G320" t="s">
        <v>998</v>
      </c>
      <c r="H320" t="s">
        <v>1032</v>
      </c>
      <c r="I320" t="s">
        <v>2713</v>
      </c>
      <c r="J320"/>
      <c r="K320" s="77">
        <v>4.97</v>
      </c>
      <c r="L320" t="s">
        <v>106</v>
      </c>
      <c r="M320" s="78">
        <v>3.7499999999999999E-2</v>
      </c>
      <c r="N320" s="78">
        <v>6.59E-2</v>
      </c>
      <c r="O320" s="77">
        <v>21402.75</v>
      </c>
      <c r="P320" s="77">
        <v>88.756749985399068</v>
      </c>
      <c r="Q320" s="77">
        <v>0</v>
      </c>
      <c r="R320" s="77">
        <v>73.117087048567498</v>
      </c>
      <c r="S320" s="78">
        <v>0</v>
      </c>
      <c r="T320" s="78">
        <f t="shared" si="8"/>
        <v>9.7839652665528284E-4</v>
      </c>
      <c r="U320" s="78">
        <f>R320/'סכום נכסי הקרן'!$C$42</f>
        <v>1.5330328312618139E-4</v>
      </c>
    </row>
    <row r="321" spans="2:21">
      <c r="B321" t="s">
        <v>1056</v>
      </c>
      <c r="C321" t="s">
        <v>1057</v>
      </c>
      <c r="D321" t="s">
        <v>123</v>
      </c>
      <c r="E321" t="s">
        <v>886</v>
      </c>
      <c r="F321"/>
      <c r="G321" t="s">
        <v>1029</v>
      </c>
      <c r="H321" t="s">
        <v>1032</v>
      </c>
      <c r="I321" t="s">
        <v>210</v>
      </c>
      <c r="J321"/>
      <c r="K321" s="77">
        <v>6.84</v>
      </c>
      <c r="L321" t="s">
        <v>106</v>
      </c>
      <c r="M321" s="78">
        <v>5.1299999999999998E-2</v>
      </c>
      <c r="N321" s="78">
        <v>7.1099999999999997E-2</v>
      </c>
      <c r="O321" s="77">
        <v>46015.91</v>
      </c>
      <c r="P321" s="77">
        <v>87.877152840180997</v>
      </c>
      <c r="Q321" s="77">
        <v>0</v>
      </c>
      <c r="R321" s="77">
        <v>155.643828040214</v>
      </c>
      <c r="S321" s="78">
        <v>1E-4</v>
      </c>
      <c r="T321" s="78">
        <f t="shared" si="8"/>
        <v>2.0827057928159212E-3</v>
      </c>
      <c r="U321" s="78">
        <f>R321/'סכום נכסי הקרן'!$C$42</f>
        <v>3.2633561866383319E-4</v>
      </c>
    </row>
    <row r="322" spans="2:21">
      <c r="B322" t="s">
        <v>1058</v>
      </c>
      <c r="C322" t="s">
        <v>1059</v>
      </c>
      <c r="D322" t="s">
        <v>123</v>
      </c>
      <c r="E322" t="s">
        <v>886</v>
      </c>
      <c r="F322"/>
      <c r="G322" t="s">
        <v>949</v>
      </c>
      <c r="H322" t="s">
        <v>1032</v>
      </c>
      <c r="I322" t="s">
        <v>210</v>
      </c>
      <c r="J322"/>
      <c r="K322" s="77">
        <v>7.01</v>
      </c>
      <c r="L322" t="s">
        <v>106</v>
      </c>
      <c r="M322" s="78">
        <v>6.4000000000000001E-2</v>
      </c>
      <c r="N322" s="78">
        <v>6.9400000000000003E-2</v>
      </c>
      <c r="O322" s="77">
        <v>53506.879999999997</v>
      </c>
      <c r="P322" s="77">
        <v>98.792777818478669</v>
      </c>
      <c r="Q322" s="77">
        <v>0</v>
      </c>
      <c r="R322" s="77">
        <v>203.46173140952399</v>
      </c>
      <c r="S322" s="78">
        <v>0</v>
      </c>
      <c r="T322" s="78">
        <f t="shared" si="8"/>
        <v>2.7225681349438884E-3</v>
      </c>
      <c r="U322" s="78">
        <f>R322/'סכום נכסי הקרן'!$C$42</f>
        <v>4.2659455777961587E-4</v>
      </c>
    </row>
    <row r="323" spans="2:21">
      <c r="B323" t="s">
        <v>1060</v>
      </c>
      <c r="C323" t="s">
        <v>1061</v>
      </c>
      <c r="D323" t="s">
        <v>123</v>
      </c>
      <c r="E323" t="s">
        <v>886</v>
      </c>
      <c r="F323"/>
      <c r="G323" t="s">
        <v>937</v>
      </c>
      <c r="H323" t="s">
        <v>1043</v>
      </c>
      <c r="I323" t="s">
        <v>304</v>
      </c>
      <c r="J323"/>
      <c r="K323" s="77">
        <v>4.2300000000000004</v>
      </c>
      <c r="L323" t="s">
        <v>106</v>
      </c>
      <c r="M323" s="78">
        <v>7.6300000000000007E-2</v>
      </c>
      <c r="N323" s="78">
        <v>9.5500000000000002E-2</v>
      </c>
      <c r="O323" s="77">
        <v>64208.25</v>
      </c>
      <c r="P323" s="77">
        <v>92.700986103810649</v>
      </c>
      <c r="Q323" s="77">
        <v>0</v>
      </c>
      <c r="R323" s="77">
        <v>229.09894982258999</v>
      </c>
      <c r="S323" s="78">
        <v>1E-4</v>
      </c>
      <c r="T323" s="78">
        <f t="shared" si="8"/>
        <v>3.0656256398440109E-3</v>
      </c>
      <c r="U323" s="78">
        <f>R323/'סכום נכסי הקרן'!$C$42</f>
        <v>4.803476531447985E-4</v>
      </c>
    </row>
    <row r="324" spans="2:21">
      <c r="B324" t="s">
        <v>1062</v>
      </c>
      <c r="C324" t="s">
        <v>1063</v>
      </c>
      <c r="D324" t="s">
        <v>123</v>
      </c>
      <c r="E324" t="s">
        <v>886</v>
      </c>
      <c r="F324"/>
      <c r="G324" t="s">
        <v>904</v>
      </c>
      <c r="H324" t="s">
        <v>1043</v>
      </c>
      <c r="I324" t="s">
        <v>304</v>
      </c>
      <c r="J324"/>
      <c r="K324" s="77">
        <v>3.17</v>
      </c>
      <c r="L324" t="s">
        <v>106</v>
      </c>
      <c r="M324" s="78">
        <v>5.2999999999999999E-2</v>
      </c>
      <c r="N324" s="78">
        <v>0.10100000000000001</v>
      </c>
      <c r="O324" s="77">
        <v>66241.509999999995</v>
      </c>
      <c r="P324" s="77">
        <v>86.10338890402717</v>
      </c>
      <c r="Q324" s="77">
        <v>0</v>
      </c>
      <c r="R324" s="77">
        <v>219.53227595414899</v>
      </c>
      <c r="S324" s="78">
        <v>0</v>
      </c>
      <c r="T324" s="78">
        <f t="shared" si="8"/>
        <v>2.937611780671678E-3</v>
      </c>
      <c r="U324" s="78">
        <f>R324/'סכום נכסי הקרן'!$C$42</f>
        <v>4.6028937987612639E-4</v>
      </c>
    </row>
    <row r="325" spans="2:21">
      <c r="B325" t="s">
        <v>1064</v>
      </c>
      <c r="C325" t="s">
        <v>1065</v>
      </c>
      <c r="D325" t="s">
        <v>123</v>
      </c>
      <c r="E325" t="s">
        <v>886</v>
      </c>
      <c r="F325"/>
      <c r="G325" t="s">
        <v>1023</v>
      </c>
      <c r="H325" t="s">
        <v>1032</v>
      </c>
      <c r="I325" t="s">
        <v>2713</v>
      </c>
      <c r="J325"/>
      <c r="K325" s="77">
        <v>6.19</v>
      </c>
      <c r="L325" t="s">
        <v>106</v>
      </c>
      <c r="M325" s="78">
        <v>4.1300000000000003E-2</v>
      </c>
      <c r="N325" s="78">
        <v>8.4199999999999997E-2</v>
      </c>
      <c r="O325" s="77">
        <v>22472.89</v>
      </c>
      <c r="P325" s="77">
        <v>77.034249885973722</v>
      </c>
      <c r="Q325" s="77">
        <v>0</v>
      </c>
      <c r="R325" s="77">
        <v>66.633203798680796</v>
      </c>
      <c r="S325" s="78">
        <v>0</v>
      </c>
      <c r="T325" s="78">
        <f t="shared" si="8"/>
        <v>8.9163419643945128E-4</v>
      </c>
      <c r="U325" s="78">
        <f>R325/'סכום נכסי הקרן'!$C$42</f>
        <v>1.3970864157605744E-4</v>
      </c>
    </row>
    <row r="326" spans="2:21">
      <c r="B326" t="s">
        <v>1066</v>
      </c>
      <c r="C326" t="s">
        <v>1067</v>
      </c>
      <c r="D326" t="s">
        <v>123</v>
      </c>
      <c r="E326" t="s">
        <v>886</v>
      </c>
      <c r="F326"/>
      <c r="G326" t="s">
        <v>1023</v>
      </c>
      <c r="H326" t="s">
        <v>1032</v>
      </c>
      <c r="I326" t="s">
        <v>2713</v>
      </c>
      <c r="J326"/>
      <c r="K326" s="77">
        <v>4.88</v>
      </c>
      <c r="L326" t="s">
        <v>110</v>
      </c>
      <c r="M326" s="78">
        <v>6.5000000000000002E-2</v>
      </c>
      <c r="N326" s="78">
        <v>6.3700000000000007E-2</v>
      </c>
      <c r="O326" s="77">
        <v>25683.3</v>
      </c>
      <c r="P326" s="77">
        <v>100.90243830816134</v>
      </c>
      <c r="Q326" s="77">
        <v>0</v>
      </c>
      <c r="R326" s="77">
        <v>105.15042061843501</v>
      </c>
      <c r="S326" s="78">
        <v>0</v>
      </c>
      <c r="T326" s="78">
        <f t="shared" si="8"/>
        <v>1.4070419167695007E-3</v>
      </c>
      <c r="U326" s="78">
        <f>R326/'סכום נכסי הקרן'!$C$42</f>
        <v>2.2046699825715806E-4</v>
      </c>
    </row>
    <row r="327" spans="2:21">
      <c r="B327" t="s">
        <v>1068</v>
      </c>
      <c r="C327" t="s">
        <v>1069</v>
      </c>
      <c r="D327" t="s">
        <v>123</v>
      </c>
      <c r="E327" t="s">
        <v>886</v>
      </c>
      <c r="F327"/>
      <c r="G327" t="s">
        <v>1023</v>
      </c>
      <c r="H327" t="s">
        <v>1032</v>
      </c>
      <c r="I327" t="s">
        <v>2713</v>
      </c>
      <c r="J327"/>
      <c r="K327" s="77">
        <v>0.75</v>
      </c>
      <c r="L327" t="s">
        <v>106</v>
      </c>
      <c r="M327" s="78">
        <v>6.25E-2</v>
      </c>
      <c r="N327" s="78">
        <v>8.2100000000000006E-2</v>
      </c>
      <c r="O327" s="77">
        <v>57132.5</v>
      </c>
      <c r="P327" s="77">
        <v>104.23519450400386</v>
      </c>
      <c r="Q327" s="77">
        <v>0</v>
      </c>
      <c r="R327" s="77">
        <v>229.21631195250001</v>
      </c>
      <c r="S327" s="78">
        <v>1E-4</v>
      </c>
      <c r="T327" s="78">
        <f t="shared" si="8"/>
        <v>3.0671960894461479E-3</v>
      </c>
      <c r="U327" s="78">
        <f>R327/'סכום נכסי הקרן'!$C$42</f>
        <v>4.8059372421458736E-4</v>
      </c>
    </row>
    <row r="328" spans="2:21">
      <c r="B328" t="s">
        <v>1070</v>
      </c>
      <c r="C328" t="s">
        <v>1071</v>
      </c>
      <c r="D328" t="s">
        <v>123</v>
      </c>
      <c r="E328" t="s">
        <v>886</v>
      </c>
      <c r="F328"/>
      <c r="G328" t="s">
        <v>949</v>
      </c>
      <c r="H328" t="s">
        <v>1032</v>
      </c>
      <c r="I328" t="s">
        <v>210</v>
      </c>
      <c r="J328"/>
      <c r="K328" s="77">
        <v>2.77</v>
      </c>
      <c r="L328" t="s">
        <v>110</v>
      </c>
      <c r="M328" s="78">
        <v>5.7500000000000002E-2</v>
      </c>
      <c r="N328" s="78">
        <v>5.57E-2</v>
      </c>
      <c r="O328" s="77">
        <v>19476.5</v>
      </c>
      <c r="P328" s="77">
        <v>100.33043852848304</v>
      </c>
      <c r="Q328" s="77">
        <v>0</v>
      </c>
      <c r="R328" s="77">
        <v>79.287030766949997</v>
      </c>
      <c r="S328" s="78">
        <v>0</v>
      </c>
      <c r="T328" s="78">
        <f t="shared" si="8"/>
        <v>1.0609579599316691E-3</v>
      </c>
      <c r="U328" s="78">
        <f>R328/'סכום נכסי הקרן'!$C$42</f>
        <v>1.6623969329940819E-4</v>
      </c>
    </row>
    <row r="329" spans="2:21">
      <c r="B329" t="s">
        <v>1072</v>
      </c>
      <c r="C329" t="s">
        <v>1073</v>
      </c>
      <c r="D329" t="s">
        <v>123</v>
      </c>
      <c r="E329" t="s">
        <v>886</v>
      </c>
      <c r="F329"/>
      <c r="G329" t="s">
        <v>949</v>
      </c>
      <c r="H329" t="s">
        <v>1032</v>
      </c>
      <c r="I329" t="s">
        <v>210</v>
      </c>
      <c r="J329"/>
      <c r="K329" s="77">
        <v>4.7699999999999996</v>
      </c>
      <c r="L329" t="s">
        <v>110</v>
      </c>
      <c r="M329" s="78">
        <v>6.13E-2</v>
      </c>
      <c r="N329" s="78">
        <v>6.0900000000000003E-2</v>
      </c>
      <c r="O329" s="77">
        <v>42805.5</v>
      </c>
      <c r="P329" s="77">
        <v>99.869958813703846</v>
      </c>
      <c r="Q329" s="77">
        <v>0</v>
      </c>
      <c r="R329" s="77">
        <v>173.45745640515</v>
      </c>
      <c r="S329" s="78">
        <v>0</v>
      </c>
      <c r="T329" s="78">
        <f t="shared" si="8"/>
        <v>2.3210740432879958E-3</v>
      </c>
      <c r="U329" s="78">
        <f>R329/'סכום נכסי הקרן'!$C$42</f>
        <v>3.6368513329808528E-4</v>
      </c>
    </row>
    <row r="330" spans="2:21">
      <c r="B330" t="s">
        <v>1074</v>
      </c>
      <c r="C330" t="s">
        <v>1075</v>
      </c>
      <c r="D330" t="s">
        <v>123</v>
      </c>
      <c r="E330" t="s">
        <v>886</v>
      </c>
      <c r="F330"/>
      <c r="G330" t="s">
        <v>949</v>
      </c>
      <c r="H330" t="s">
        <v>1076</v>
      </c>
      <c r="I330" t="s">
        <v>304</v>
      </c>
      <c r="J330"/>
      <c r="K330" s="77">
        <v>6.31</v>
      </c>
      <c r="L330" t="s">
        <v>106</v>
      </c>
      <c r="M330" s="78">
        <v>3.7499999999999999E-2</v>
      </c>
      <c r="N330" s="78">
        <v>7.1099999999999997E-2</v>
      </c>
      <c r="O330" s="77">
        <v>68488.800000000003</v>
      </c>
      <c r="P330" s="77">
        <v>80.647166666666664</v>
      </c>
      <c r="Q330" s="77">
        <v>0</v>
      </c>
      <c r="R330" s="77">
        <v>212.59673095671599</v>
      </c>
      <c r="S330" s="78">
        <v>1E-4</v>
      </c>
      <c r="T330" s="78">
        <f t="shared" si="8"/>
        <v>2.8448056609278417E-3</v>
      </c>
      <c r="U330" s="78">
        <f>R330/'סכום נכסי הקרן'!$C$42</f>
        <v>4.4574774725241985E-4</v>
      </c>
    </row>
    <row r="331" spans="2:21">
      <c r="B331" t="s">
        <v>1077</v>
      </c>
      <c r="C331" t="s">
        <v>1078</v>
      </c>
      <c r="D331" t="s">
        <v>123</v>
      </c>
      <c r="E331" t="s">
        <v>886</v>
      </c>
      <c r="F331"/>
      <c r="G331" t="s">
        <v>949</v>
      </c>
      <c r="H331" t="s">
        <v>1076</v>
      </c>
      <c r="I331" t="s">
        <v>304</v>
      </c>
      <c r="J331"/>
      <c r="K331" s="77">
        <v>4.7699999999999996</v>
      </c>
      <c r="L331" t="s">
        <v>106</v>
      </c>
      <c r="M331" s="78">
        <v>5.8799999999999998E-2</v>
      </c>
      <c r="N331" s="78">
        <v>7.0999999999999994E-2</v>
      </c>
      <c r="O331" s="77">
        <v>6420.83</v>
      </c>
      <c r="P331" s="77">
        <v>95.825374644711047</v>
      </c>
      <c r="Q331" s="77">
        <v>0</v>
      </c>
      <c r="R331" s="77">
        <v>23.682067166377202</v>
      </c>
      <c r="S331" s="78">
        <v>0</v>
      </c>
      <c r="T331" s="78">
        <f t="shared" si="8"/>
        <v>3.1689517724098836E-4</v>
      </c>
      <c r="U331" s="78">
        <f>R331/'סכום נכסי הקרן'!$C$42</f>
        <v>4.965376486359214E-5</v>
      </c>
    </row>
    <row r="332" spans="2:21">
      <c r="B332" t="s">
        <v>1079</v>
      </c>
      <c r="C332" t="s">
        <v>1080</v>
      </c>
      <c r="D332" t="s">
        <v>123</v>
      </c>
      <c r="E332" t="s">
        <v>886</v>
      </c>
      <c r="F332"/>
      <c r="G332" t="s">
        <v>1037</v>
      </c>
      <c r="H332" t="s">
        <v>1081</v>
      </c>
      <c r="I332" t="s">
        <v>210</v>
      </c>
      <c r="J332"/>
      <c r="K332" s="77">
        <v>6.4</v>
      </c>
      <c r="L332" t="s">
        <v>106</v>
      </c>
      <c r="M332" s="78">
        <v>0.04</v>
      </c>
      <c r="N332" s="78">
        <v>6.6799999999999998E-2</v>
      </c>
      <c r="O332" s="77">
        <v>64208.25</v>
      </c>
      <c r="P332" s="77">
        <v>83.905444522315861</v>
      </c>
      <c r="Q332" s="77">
        <v>0</v>
      </c>
      <c r="R332" s="77">
        <v>207.36186347504199</v>
      </c>
      <c r="S332" s="78">
        <v>1E-4</v>
      </c>
      <c r="T332" s="78">
        <f t="shared" ref="T332:T351" si="9">R332/$R$11</f>
        <v>2.7747566974322302E-3</v>
      </c>
      <c r="U332" s="78">
        <f>R332/'סכום נכסי הקרן'!$C$42</f>
        <v>4.3477189462937918E-4</v>
      </c>
    </row>
    <row r="333" spans="2:21">
      <c r="B333" t="s">
        <v>1082</v>
      </c>
      <c r="C333" t="s">
        <v>1083</v>
      </c>
      <c r="D333" t="s">
        <v>123</v>
      </c>
      <c r="E333" t="s">
        <v>886</v>
      </c>
      <c r="F333"/>
      <c r="G333" t="s">
        <v>957</v>
      </c>
      <c r="H333" t="s">
        <v>1081</v>
      </c>
      <c r="I333" t="s">
        <v>210</v>
      </c>
      <c r="J333"/>
      <c r="K333" s="77">
        <v>5.58</v>
      </c>
      <c r="L333" t="s">
        <v>106</v>
      </c>
      <c r="M333" s="78">
        <v>3.7499999999999999E-2</v>
      </c>
      <c r="N333" s="78">
        <v>7.0499999999999993E-2</v>
      </c>
      <c r="O333" s="77">
        <v>40665.230000000003</v>
      </c>
      <c r="P333" s="77">
        <v>83.404749992315487</v>
      </c>
      <c r="Q333" s="77">
        <v>0</v>
      </c>
      <c r="R333" s="77">
        <v>130.54550691548999</v>
      </c>
      <c r="S333" s="78">
        <v>1E-4</v>
      </c>
      <c r="T333" s="78">
        <f t="shared" si="9"/>
        <v>1.7468593962411008E-3</v>
      </c>
      <c r="U333" s="78">
        <f>R333/'סכום נכסי הקרן'!$C$42</f>
        <v>2.7371241956374313E-4</v>
      </c>
    </row>
    <row r="334" spans="2:21">
      <c r="B334" t="s">
        <v>1084</v>
      </c>
      <c r="C334" t="s">
        <v>1085</v>
      </c>
      <c r="D334" t="s">
        <v>123</v>
      </c>
      <c r="E334" t="s">
        <v>886</v>
      </c>
      <c r="F334"/>
      <c r="G334" t="s">
        <v>904</v>
      </c>
      <c r="H334" t="s">
        <v>1076</v>
      </c>
      <c r="I334" t="s">
        <v>304</v>
      </c>
      <c r="J334"/>
      <c r="K334" s="77">
        <v>4.1500000000000004</v>
      </c>
      <c r="L334" t="s">
        <v>106</v>
      </c>
      <c r="M334" s="78">
        <v>5.1299999999999998E-2</v>
      </c>
      <c r="N334" s="78">
        <v>7.0999999999999994E-2</v>
      </c>
      <c r="O334" s="77">
        <v>61355.26</v>
      </c>
      <c r="P334" s="77">
        <v>93.348319432107459</v>
      </c>
      <c r="Q334" s="77">
        <v>0</v>
      </c>
      <c r="R334" s="77">
        <v>220.44802665472699</v>
      </c>
      <c r="S334" s="78">
        <v>1E-4</v>
      </c>
      <c r="T334" s="78">
        <f t="shared" si="9"/>
        <v>2.9498656510170943E-3</v>
      </c>
      <c r="U334" s="78">
        <f>R334/'סכום נכסי הקרן'!$C$42</f>
        <v>4.622094179218223E-4</v>
      </c>
    </row>
    <row r="335" spans="2:21">
      <c r="B335" t="s">
        <v>1086</v>
      </c>
      <c r="C335" t="s">
        <v>1087</v>
      </c>
      <c r="D335" t="s">
        <v>123</v>
      </c>
      <c r="E335" t="s">
        <v>886</v>
      </c>
      <c r="F335"/>
      <c r="G335" t="s">
        <v>1088</v>
      </c>
      <c r="H335" t="s">
        <v>1076</v>
      </c>
      <c r="I335" t="s">
        <v>304</v>
      </c>
      <c r="J335"/>
      <c r="K335" s="77">
        <v>6.38</v>
      </c>
      <c r="L335" t="s">
        <v>106</v>
      </c>
      <c r="M335" s="78">
        <v>0.04</v>
      </c>
      <c r="N335" s="78">
        <v>6.7199999999999996E-2</v>
      </c>
      <c r="O335" s="77">
        <v>24613.16</v>
      </c>
      <c r="P335" s="77">
        <v>85.364333143732864</v>
      </c>
      <c r="Q335" s="77">
        <v>0</v>
      </c>
      <c r="R335" s="77">
        <v>80.870799753560405</v>
      </c>
      <c r="S335" s="78">
        <v>0</v>
      </c>
      <c r="T335" s="78">
        <f t="shared" si="9"/>
        <v>1.0821507363136752E-3</v>
      </c>
      <c r="U335" s="78">
        <f>R335/'סכום נכסי הקרן'!$C$42</f>
        <v>1.6956035328685441E-4</v>
      </c>
    </row>
    <row r="336" spans="2:21">
      <c r="B336" t="s">
        <v>1089</v>
      </c>
      <c r="C336" t="s">
        <v>1090</v>
      </c>
      <c r="D336" t="s">
        <v>123</v>
      </c>
      <c r="E336" t="s">
        <v>886</v>
      </c>
      <c r="F336"/>
      <c r="G336" t="s">
        <v>937</v>
      </c>
      <c r="H336" t="s">
        <v>1081</v>
      </c>
      <c r="I336" t="s">
        <v>210</v>
      </c>
      <c r="J336"/>
      <c r="K336" s="77">
        <v>4.72</v>
      </c>
      <c r="L336" t="s">
        <v>110</v>
      </c>
      <c r="M336" s="78">
        <v>7.8799999999999995E-2</v>
      </c>
      <c r="N336" s="78">
        <v>8.7400000000000005E-2</v>
      </c>
      <c r="O336" s="77">
        <v>63780.2</v>
      </c>
      <c r="P336" s="77">
        <v>96.713424730559012</v>
      </c>
      <c r="Q336" s="77">
        <v>0</v>
      </c>
      <c r="R336" s="77">
        <v>250.28289378389999</v>
      </c>
      <c r="S336" s="78">
        <v>1E-4</v>
      </c>
      <c r="T336" s="78">
        <f t="shared" si="9"/>
        <v>3.349092857005419E-3</v>
      </c>
      <c r="U336" s="78">
        <f>R336/'סכום נכסי הקרן'!$C$42</f>
        <v>5.2476364795422926E-4</v>
      </c>
    </row>
    <row r="337" spans="2:21">
      <c r="B337" t="s">
        <v>1091</v>
      </c>
      <c r="C337" t="s">
        <v>1092</v>
      </c>
      <c r="D337" t="s">
        <v>123</v>
      </c>
      <c r="E337" t="s">
        <v>886</v>
      </c>
      <c r="F337"/>
      <c r="G337" t="s">
        <v>1023</v>
      </c>
      <c r="H337" t="s">
        <v>1081</v>
      </c>
      <c r="I337" t="s">
        <v>210</v>
      </c>
      <c r="J337"/>
      <c r="K337" s="77">
        <v>5.72</v>
      </c>
      <c r="L337" t="s">
        <v>110</v>
      </c>
      <c r="M337" s="78">
        <v>6.1400000000000003E-2</v>
      </c>
      <c r="N337" s="78">
        <v>6.6100000000000006E-2</v>
      </c>
      <c r="O337" s="77">
        <v>21402.75</v>
      </c>
      <c r="P337" s="77">
        <v>99.717739788111402</v>
      </c>
      <c r="Q337" s="77">
        <v>0</v>
      </c>
      <c r="R337" s="77">
        <v>86.596538676768802</v>
      </c>
      <c r="S337" s="78">
        <v>0</v>
      </c>
      <c r="T337" s="78">
        <f t="shared" si="9"/>
        <v>1.158768163253577E-3</v>
      </c>
      <c r="U337" s="78">
        <f>R337/'סכום נכסי הקרן'!$C$42</f>
        <v>1.8156540724459971E-4</v>
      </c>
    </row>
    <row r="338" spans="2:21">
      <c r="B338" t="s">
        <v>1093</v>
      </c>
      <c r="C338" t="s">
        <v>1094</v>
      </c>
      <c r="D338" t="s">
        <v>123</v>
      </c>
      <c r="E338" t="s">
        <v>886</v>
      </c>
      <c r="F338"/>
      <c r="G338" t="s">
        <v>1023</v>
      </c>
      <c r="H338" t="s">
        <v>1081</v>
      </c>
      <c r="I338" t="s">
        <v>210</v>
      </c>
      <c r="J338"/>
      <c r="K338" s="77">
        <v>4.0599999999999996</v>
      </c>
      <c r="L338" t="s">
        <v>110</v>
      </c>
      <c r="M338" s="78">
        <v>7.1300000000000002E-2</v>
      </c>
      <c r="N338" s="78">
        <v>6.5699999999999995E-2</v>
      </c>
      <c r="O338" s="77">
        <v>64208.25</v>
      </c>
      <c r="P338" s="77">
        <v>108.25284933400313</v>
      </c>
      <c r="Q338" s="77">
        <v>0</v>
      </c>
      <c r="R338" s="77">
        <v>282.025707987619</v>
      </c>
      <c r="S338" s="78">
        <v>1E-4</v>
      </c>
      <c r="T338" s="78">
        <f t="shared" si="9"/>
        <v>3.7738507407891813E-3</v>
      </c>
      <c r="U338" s="78">
        <f>R338/'סכום נכסי הקרן'!$C$42</f>
        <v>5.9131823634834993E-4</v>
      </c>
    </row>
    <row r="339" spans="2:21">
      <c r="B339" t="s">
        <v>1095</v>
      </c>
      <c r="C339" t="s">
        <v>1096</v>
      </c>
      <c r="D339" t="s">
        <v>123</v>
      </c>
      <c r="E339" t="s">
        <v>886</v>
      </c>
      <c r="F339"/>
      <c r="G339" t="s">
        <v>992</v>
      </c>
      <c r="H339" t="s">
        <v>905</v>
      </c>
      <c r="I339" t="s">
        <v>210</v>
      </c>
      <c r="J339"/>
      <c r="K339" s="77">
        <v>4.0999999999999996</v>
      </c>
      <c r="L339" t="s">
        <v>106</v>
      </c>
      <c r="M339" s="78">
        <v>4.6300000000000001E-2</v>
      </c>
      <c r="N339" s="78">
        <v>7.3200000000000001E-2</v>
      </c>
      <c r="O339" s="77">
        <v>53513.3</v>
      </c>
      <c r="P339" s="77">
        <v>90.797680645746013</v>
      </c>
      <c r="Q339" s="77">
        <v>0</v>
      </c>
      <c r="R339" s="77">
        <v>187.01842682721301</v>
      </c>
      <c r="S339" s="78">
        <v>1E-4</v>
      </c>
      <c r="T339" s="78">
        <f t="shared" si="9"/>
        <v>2.502536501580519E-3</v>
      </c>
      <c r="U339" s="78">
        <f>R339/'סכום נכסי הקרן'!$C$42</f>
        <v>3.9211817640739813E-4</v>
      </c>
    </row>
    <row r="340" spans="2:21">
      <c r="B340" t="s">
        <v>1097</v>
      </c>
      <c r="C340" t="s">
        <v>1098</v>
      </c>
      <c r="D340" t="s">
        <v>123</v>
      </c>
      <c r="E340" t="s">
        <v>886</v>
      </c>
      <c r="F340"/>
      <c r="G340" t="s">
        <v>937</v>
      </c>
      <c r="H340" t="s">
        <v>905</v>
      </c>
      <c r="I340" t="s">
        <v>210</v>
      </c>
      <c r="J340"/>
      <c r="K340" s="77">
        <v>3.67</v>
      </c>
      <c r="L340" t="s">
        <v>113</v>
      </c>
      <c r="M340" s="78">
        <v>8.8800000000000004E-2</v>
      </c>
      <c r="N340" s="78">
        <v>0.1099</v>
      </c>
      <c r="O340" s="77">
        <v>43447.58</v>
      </c>
      <c r="P340" s="77">
        <v>92.527095856201825</v>
      </c>
      <c r="Q340" s="77">
        <v>0</v>
      </c>
      <c r="R340" s="77">
        <v>188.95574500605801</v>
      </c>
      <c r="S340" s="78">
        <v>0</v>
      </c>
      <c r="T340" s="78">
        <f t="shared" si="9"/>
        <v>2.5284602008650522E-3</v>
      </c>
      <c r="U340" s="78">
        <f>R340/'סכום נכסי הקרן'!$C$42</f>
        <v>3.9618011663594818E-4</v>
      </c>
    </row>
    <row r="341" spans="2:21">
      <c r="B341" t="s">
        <v>1099</v>
      </c>
      <c r="C341" t="s">
        <v>1100</v>
      </c>
      <c r="D341" t="s">
        <v>123</v>
      </c>
      <c r="E341" t="s">
        <v>886</v>
      </c>
      <c r="F341"/>
      <c r="G341" t="s">
        <v>1037</v>
      </c>
      <c r="H341" t="s">
        <v>1101</v>
      </c>
      <c r="I341" t="s">
        <v>304</v>
      </c>
      <c r="J341"/>
      <c r="K341" s="77">
        <v>5.88</v>
      </c>
      <c r="L341" t="s">
        <v>106</v>
      </c>
      <c r="M341" s="78">
        <v>6.3799999999999996E-2</v>
      </c>
      <c r="N341" s="78">
        <v>6.8699999999999997E-2</v>
      </c>
      <c r="O341" s="77">
        <v>59927.7</v>
      </c>
      <c r="P341" s="77">
        <v>97.729374963497676</v>
      </c>
      <c r="Q341" s="77">
        <v>0</v>
      </c>
      <c r="R341" s="77">
        <v>225.42425459736</v>
      </c>
      <c r="S341" s="78">
        <v>1E-4</v>
      </c>
      <c r="T341" s="78">
        <f t="shared" si="9"/>
        <v>3.0164536994671518E-3</v>
      </c>
      <c r="U341" s="78">
        <f>R341/'סכום נכסי הקרן'!$C$42</f>
        <v>4.7264298566889558E-4</v>
      </c>
    </row>
    <row r="342" spans="2:21">
      <c r="B342" t="s">
        <v>1102</v>
      </c>
      <c r="C342" t="s">
        <v>1103</v>
      </c>
      <c r="D342" t="s">
        <v>123</v>
      </c>
      <c r="E342" t="s">
        <v>886</v>
      </c>
      <c r="F342"/>
      <c r="G342" t="s">
        <v>937</v>
      </c>
      <c r="H342" t="s">
        <v>905</v>
      </c>
      <c r="I342" t="s">
        <v>210</v>
      </c>
      <c r="J342"/>
      <c r="K342" s="77">
        <v>4.07</v>
      </c>
      <c r="L342" t="s">
        <v>113</v>
      </c>
      <c r="M342" s="78">
        <v>8.5000000000000006E-2</v>
      </c>
      <c r="N342" s="78">
        <v>0.1046</v>
      </c>
      <c r="O342" s="77">
        <v>21402.75</v>
      </c>
      <c r="P342" s="77">
        <v>91.996287661632223</v>
      </c>
      <c r="Q342" s="77">
        <v>0</v>
      </c>
      <c r="R342" s="77">
        <v>92.547663570887195</v>
      </c>
      <c r="S342" s="78">
        <v>0</v>
      </c>
      <c r="T342" s="78">
        <f t="shared" si="9"/>
        <v>1.2384015316101369E-3</v>
      </c>
      <c r="U342" s="78">
        <f>R342/'סכום נכסי הקרן'!$C$42</f>
        <v>1.9404302391929428E-4</v>
      </c>
    </row>
    <row r="343" spans="2:21">
      <c r="B343" t="s">
        <v>1104</v>
      </c>
      <c r="C343" t="s">
        <v>1105</v>
      </c>
      <c r="D343" t="s">
        <v>123</v>
      </c>
      <c r="E343" t="s">
        <v>886</v>
      </c>
      <c r="F343"/>
      <c r="G343" t="s">
        <v>937</v>
      </c>
      <c r="H343" t="s">
        <v>905</v>
      </c>
      <c r="I343" t="s">
        <v>210</v>
      </c>
      <c r="J343"/>
      <c r="K343" s="77">
        <v>3.74</v>
      </c>
      <c r="L343" t="s">
        <v>113</v>
      </c>
      <c r="M343" s="78">
        <v>8.5000000000000006E-2</v>
      </c>
      <c r="N343" s="78">
        <v>0.1007</v>
      </c>
      <c r="O343" s="77">
        <v>21402.75</v>
      </c>
      <c r="P343" s="77">
        <v>93.167287661632272</v>
      </c>
      <c r="Q343" s="77">
        <v>0</v>
      </c>
      <c r="R343" s="77">
        <v>93.725681910497997</v>
      </c>
      <c r="S343" s="78">
        <v>0</v>
      </c>
      <c r="T343" s="78">
        <f t="shared" si="9"/>
        <v>1.2541648654399685E-3</v>
      </c>
      <c r="U343" s="78">
        <f>R343/'סכום נכסי הקרן'!$C$42</f>
        <v>1.9651295381304442E-4</v>
      </c>
    </row>
    <row r="344" spans="2:21">
      <c r="B344" t="s">
        <v>1106</v>
      </c>
      <c r="C344" t="s">
        <v>1107</v>
      </c>
      <c r="D344" t="s">
        <v>123</v>
      </c>
      <c r="E344" t="s">
        <v>886</v>
      </c>
      <c r="F344"/>
      <c r="G344" t="s">
        <v>1029</v>
      </c>
      <c r="H344" t="s">
        <v>1101</v>
      </c>
      <c r="I344" t="s">
        <v>304</v>
      </c>
      <c r="J344"/>
      <c r="K344" s="77">
        <v>5.87</v>
      </c>
      <c r="L344" t="s">
        <v>106</v>
      </c>
      <c r="M344" s="78">
        <v>4.1300000000000003E-2</v>
      </c>
      <c r="N344" s="78">
        <v>7.3499999999999996E-2</v>
      </c>
      <c r="O344" s="77">
        <v>35370.18</v>
      </c>
      <c r="P344" s="77">
        <v>82.855125033573188</v>
      </c>
      <c r="Q344" s="77">
        <v>0</v>
      </c>
      <c r="R344" s="77">
        <v>112.798820417996</v>
      </c>
      <c r="S344" s="78">
        <v>1E-4</v>
      </c>
      <c r="T344" s="78">
        <f t="shared" si="9"/>
        <v>1.5093869102645343E-3</v>
      </c>
      <c r="U344" s="78">
        <f>R344/'סכום נכסי הקרן'!$C$42</f>
        <v>2.3650326074058393E-4</v>
      </c>
    </row>
    <row r="345" spans="2:21">
      <c r="B345" t="s">
        <v>1108</v>
      </c>
      <c r="C345" t="s">
        <v>1109</v>
      </c>
      <c r="D345" t="s">
        <v>123</v>
      </c>
      <c r="E345" t="s">
        <v>886</v>
      </c>
      <c r="F345"/>
      <c r="G345" t="s">
        <v>944</v>
      </c>
      <c r="H345" t="s">
        <v>1110</v>
      </c>
      <c r="I345" t="s">
        <v>304</v>
      </c>
      <c r="J345"/>
      <c r="K345" s="77">
        <v>3.75</v>
      </c>
      <c r="L345" t="s">
        <v>110</v>
      </c>
      <c r="M345" s="78">
        <v>2.63E-2</v>
      </c>
      <c r="N345" s="78">
        <v>0.1071</v>
      </c>
      <c r="O345" s="77">
        <v>38631.96</v>
      </c>
      <c r="P345" s="77">
        <v>74.62141097060568</v>
      </c>
      <c r="Q345" s="77">
        <v>0</v>
      </c>
      <c r="R345" s="77">
        <v>116.968448084562</v>
      </c>
      <c r="S345" s="78">
        <v>1E-4</v>
      </c>
      <c r="T345" s="78">
        <f t="shared" si="9"/>
        <v>1.565181655256278E-3</v>
      </c>
      <c r="U345" s="78">
        <f>R345/'סכום נכסי הקרן'!$C$42</f>
        <v>2.4524564417653416E-4</v>
      </c>
    </row>
    <row r="346" spans="2:21">
      <c r="B346" t="s">
        <v>1111</v>
      </c>
      <c r="C346" t="s">
        <v>1112</v>
      </c>
      <c r="D346" t="s">
        <v>123</v>
      </c>
      <c r="E346" t="s">
        <v>886</v>
      </c>
      <c r="F346"/>
      <c r="G346" t="s">
        <v>1029</v>
      </c>
      <c r="H346" t="s">
        <v>1110</v>
      </c>
      <c r="I346" t="s">
        <v>304</v>
      </c>
      <c r="J346"/>
      <c r="K346" s="77">
        <v>5.59</v>
      </c>
      <c r="L346" t="s">
        <v>106</v>
      </c>
      <c r="M346" s="78">
        <v>4.7500000000000001E-2</v>
      </c>
      <c r="N346" s="78">
        <v>7.9799999999999996E-2</v>
      </c>
      <c r="O346" s="77">
        <v>4280.55</v>
      </c>
      <c r="P346" s="77">
        <v>83.687370735069095</v>
      </c>
      <c r="Q346" s="77">
        <v>0</v>
      </c>
      <c r="R346" s="77">
        <v>13.788194750052</v>
      </c>
      <c r="S346" s="78">
        <v>0</v>
      </c>
      <c r="T346" s="78">
        <f t="shared" si="9"/>
        <v>1.8450299918727116E-4</v>
      </c>
      <c r="U346" s="78">
        <f>R346/'סכום נכסי הקרן'!$C$42</f>
        <v>2.8909460276530022E-5</v>
      </c>
    </row>
    <row r="347" spans="2:21">
      <c r="B347" t="s">
        <v>1113</v>
      </c>
      <c r="C347" t="s">
        <v>1114</v>
      </c>
      <c r="D347" t="s">
        <v>123</v>
      </c>
      <c r="E347" t="s">
        <v>886</v>
      </c>
      <c r="F347"/>
      <c r="G347" t="s">
        <v>1029</v>
      </c>
      <c r="H347" t="s">
        <v>1110</v>
      </c>
      <c r="I347" t="s">
        <v>304</v>
      </c>
      <c r="J347"/>
      <c r="K347" s="77">
        <v>5.79</v>
      </c>
      <c r="L347" t="s">
        <v>106</v>
      </c>
      <c r="M347" s="78">
        <v>7.3800000000000004E-2</v>
      </c>
      <c r="N347" s="78">
        <v>7.8100000000000003E-2</v>
      </c>
      <c r="O347" s="77">
        <v>64208.25</v>
      </c>
      <c r="P347" s="77">
        <v>96.649125026768374</v>
      </c>
      <c r="Q347" s="77">
        <v>0</v>
      </c>
      <c r="R347" s="77">
        <v>238.85628379517999</v>
      </c>
      <c r="S347" s="78">
        <v>1E-4</v>
      </c>
      <c r="T347" s="78">
        <f t="shared" si="9"/>
        <v>3.196190765638156E-3</v>
      </c>
      <c r="U347" s="78">
        <f>R347/'סכום נכסי הקרן'!$C$42</f>
        <v>5.008056800293088E-4</v>
      </c>
    </row>
    <row r="348" spans="2:21">
      <c r="B348" t="s">
        <v>1115</v>
      </c>
      <c r="C348" t="s">
        <v>1116</v>
      </c>
      <c r="D348" t="s">
        <v>123</v>
      </c>
      <c r="E348" t="s">
        <v>886</v>
      </c>
      <c r="F348"/>
      <c r="G348" t="s">
        <v>983</v>
      </c>
      <c r="H348" t="s">
        <v>1117</v>
      </c>
      <c r="I348" t="s">
        <v>210</v>
      </c>
      <c r="J348"/>
      <c r="K348" s="77">
        <v>2.16</v>
      </c>
      <c r="L348" t="s">
        <v>110</v>
      </c>
      <c r="M348" s="78">
        <v>0.05</v>
      </c>
      <c r="N348" s="78">
        <v>7.0099999999999996E-2</v>
      </c>
      <c r="O348" s="77">
        <v>21402.75</v>
      </c>
      <c r="P348" s="77">
        <v>98.594958872107554</v>
      </c>
      <c r="Q348" s="77">
        <v>0</v>
      </c>
      <c r="R348" s="77">
        <v>85.621497112200004</v>
      </c>
      <c r="S348" s="78">
        <v>0</v>
      </c>
      <c r="T348" s="78">
        <f t="shared" si="9"/>
        <v>1.1457209082462081E-3</v>
      </c>
      <c r="U348" s="78">
        <f>R348/'סכום נכסי הקרן'!$C$42</f>
        <v>1.7952105510932393E-4</v>
      </c>
    </row>
    <row r="349" spans="2:21">
      <c r="B349" t="s">
        <v>1118</v>
      </c>
      <c r="C349" t="s">
        <v>1119</v>
      </c>
      <c r="D349" t="s">
        <v>123</v>
      </c>
      <c r="E349" t="s">
        <v>886</v>
      </c>
      <c r="F349"/>
      <c r="G349" t="s">
        <v>983</v>
      </c>
      <c r="H349" t="s">
        <v>1117</v>
      </c>
      <c r="I349" t="s">
        <v>210</v>
      </c>
      <c r="J349"/>
      <c r="K349" s="77">
        <v>2.17</v>
      </c>
      <c r="L349" t="s">
        <v>113</v>
      </c>
      <c r="M349" s="78">
        <v>0.06</v>
      </c>
      <c r="N349" s="78">
        <v>9.5200000000000007E-2</v>
      </c>
      <c r="O349" s="77">
        <v>50724.52</v>
      </c>
      <c r="P349" s="77">
        <v>93.010739700641622</v>
      </c>
      <c r="Q349" s="77">
        <v>0</v>
      </c>
      <c r="R349" s="77">
        <v>221.756634704898</v>
      </c>
      <c r="S349" s="78">
        <v>0</v>
      </c>
      <c r="T349" s="78">
        <f t="shared" si="9"/>
        <v>2.9673764357422846E-3</v>
      </c>
      <c r="U349" s="78">
        <f>R349/'סכום נכסי הקרן'!$C$42</f>
        <v>4.6495315291612415E-4</v>
      </c>
    </row>
    <row r="350" spans="2:21">
      <c r="B350" t="s">
        <v>1120</v>
      </c>
      <c r="C350" t="s">
        <v>1121</v>
      </c>
      <c r="D350" t="s">
        <v>123</v>
      </c>
      <c r="E350" t="s">
        <v>886</v>
      </c>
      <c r="F350"/>
      <c r="G350" t="s">
        <v>1037</v>
      </c>
      <c r="H350" t="s">
        <v>1110</v>
      </c>
      <c r="I350" t="s">
        <v>304</v>
      </c>
      <c r="J350"/>
      <c r="K350" s="77">
        <v>6.04</v>
      </c>
      <c r="L350" t="s">
        <v>106</v>
      </c>
      <c r="M350" s="78">
        <v>5.1299999999999998E-2</v>
      </c>
      <c r="N350" s="78">
        <v>8.7999999999999995E-2</v>
      </c>
      <c r="O350" s="77">
        <v>64208.25</v>
      </c>
      <c r="P350" s="77">
        <v>81.102944512582113</v>
      </c>
      <c r="Q350" s="77">
        <v>0</v>
      </c>
      <c r="R350" s="77">
        <v>200.43583349312999</v>
      </c>
      <c r="S350" s="78">
        <v>0</v>
      </c>
      <c r="T350" s="78">
        <f t="shared" si="9"/>
        <v>2.6820779002953606E-3</v>
      </c>
      <c r="U350" s="78">
        <f>R350/'סכום נכסי הקרן'!$C$42</f>
        <v>4.2025021196781211E-4</v>
      </c>
    </row>
    <row r="351" spans="2:21">
      <c r="B351" t="s">
        <v>1122</v>
      </c>
      <c r="C351" t="s">
        <v>1123</v>
      </c>
      <c r="D351" t="s">
        <v>123</v>
      </c>
      <c r="E351" t="s">
        <v>886</v>
      </c>
      <c r="F351"/>
      <c r="G351" t="s">
        <v>944</v>
      </c>
      <c r="H351" t="s">
        <v>1124</v>
      </c>
      <c r="I351" t="s">
        <v>304</v>
      </c>
      <c r="J351"/>
      <c r="K351" s="77">
        <v>2.66</v>
      </c>
      <c r="L351" t="s">
        <v>110</v>
      </c>
      <c r="M351" s="78">
        <v>3.6299999999999999E-2</v>
      </c>
      <c r="N351" s="78">
        <v>0.46460000000000001</v>
      </c>
      <c r="O351" s="77">
        <v>66348.53</v>
      </c>
      <c r="P351" s="77">
        <v>38.05253426639586</v>
      </c>
      <c r="Q351" s="77">
        <v>0</v>
      </c>
      <c r="R351" s="77">
        <v>102.440908038026</v>
      </c>
      <c r="S351" s="78">
        <v>2.0000000000000001E-4</v>
      </c>
      <c r="T351" s="78">
        <f t="shared" si="9"/>
        <v>1.3707853069316379E-3</v>
      </c>
      <c r="U351" s="78">
        <f>R351/'סכום נכסי הקרן'!$C$42</f>
        <v>2.1478601189657613E-4</v>
      </c>
    </row>
    <row r="352" spans="2:21">
      <c r="B352" t="s">
        <v>218</v>
      </c>
      <c r="C352" s="16"/>
      <c r="D352" s="16"/>
      <c r="E352" s="16"/>
      <c r="F352" s="16"/>
    </row>
    <row r="353" spans="2:6">
      <c r="B353" t="s">
        <v>306</v>
      </c>
      <c r="C353" s="16"/>
      <c r="D353" s="16"/>
      <c r="E353" s="16"/>
      <c r="F353" s="16"/>
    </row>
    <row r="354" spans="2:6">
      <c r="B354" t="s">
        <v>307</v>
      </c>
      <c r="C354" s="16"/>
      <c r="D354" s="16"/>
      <c r="E354" s="16"/>
      <c r="F354" s="16"/>
    </row>
    <row r="355" spans="2:6">
      <c r="B355" t="s">
        <v>308</v>
      </c>
      <c r="C355" s="16"/>
      <c r="D355" s="16"/>
      <c r="E355" s="16"/>
      <c r="F355" s="16"/>
    </row>
    <row r="356" spans="2:6">
      <c r="B356" t="s">
        <v>309</v>
      </c>
      <c r="C356" s="16"/>
      <c r="D356" s="16"/>
      <c r="E356" s="16"/>
      <c r="F356" s="16"/>
    </row>
    <row r="357" spans="2:6">
      <c r="C357" s="16"/>
      <c r="D357" s="16"/>
      <c r="E357" s="16"/>
      <c r="F357" s="16"/>
    </row>
    <row r="358" spans="2:6">
      <c r="C358" s="16"/>
      <c r="D358" s="16"/>
      <c r="E358" s="16"/>
      <c r="F358" s="16"/>
    </row>
    <row r="359" spans="2:6">
      <c r="C359" s="16"/>
      <c r="D359" s="16"/>
      <c r="E359" s="16"/>
      <c r="F359" s="16"/>
    </row>
    <row r="360" spans="2:6">
      <c r="C360" s="16"/>
      <c r="D360" s="16"/>
      <c r="E360" s="16"/>
      <c r="F360" s="16"/>
    </row>
    <row r="361" spans="2:6">
      <c r="C361" s="16"/>
      <c r="D361" s="16"/>
      <c r="E361" s="16"/>
      <c r="F361" s="16"/>
    </row>
    <row r="362" spans="2:6">
      <c r="C362" s="16"/>
      <c r="D362" s="16"/>
      <c r="E362" s="16"/>
      <c r="F362" s="16"/>
    </row>
    <row r="363" spans="2:6">
      <c r="C363" s="16"/>
      <c r="D363" s="16"/>
      <c r="E363" s="16"/>
      <c r="F363" s="16"/>
    </row>
    <row r="364" spans="2:6">
      <c r="C364" s="16"/>
      <c r="D364" s="16"/>
      <c r="E364" s="16"/>
      <c r="F364" s="16"/>
    </row>
    <row r="365" spans="2:6">
      <c r="C365" s="16"/>
      <c r="D365" s="16"/>
      <c r="E365" s="16"/>
      <c r="F365" s="16"/>
    </row>
    <row r="366" spans="2:6">
      <c r="C366" s="16"/>
      <c r="D366" s="16"/>
      <c r="E366" s="16"/>
      <c r="F366" s="16"/>
    </row>
    <row r="367" spans="2:6">
      <c r="C367" s="16"/>
      <c r="D367" s="16"/>
      <c r="E367" s="16"/>
      <c r="F367" s="16"/>
    </row>
    <row r="368" spans="2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C1:C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2535</v>
      </c>
    </row>
    <row r="3" spans="2:62" s="1" customFormat="1">
      <c r="B3" s="2" t="s">
        <v>2</v>
      </c>
      <c r="C3" s="26" t="s">
        <v>2536</v>
      </c>
    </row>
    <row r="4" spans="2:62" s="1" customFormat="1">
      <c r="B4" s="2" t="s">
        <v>3</v>
      </c>
      <c r="C4" s="83" t="s">
        <v>196</v>
      </c>
    </row>
    <row r="6" spans="2:62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BJ6" s="19"/>
    </row>
    <row r="7" spans="2:62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3597331.48</v>
      </c>
      <c r="J11" s="7"/>
      <c r="K11" s="75">
        <v>38.447569999999999</v>
      </c>
      <c r="L11" s="75">
        <v>75609.911347141257</v>
      </c>
      <c r="M11" s="7"/>
      <c r="N11" s="76">
        <v>1</v>
      </c>
      <c r="O11" s="76">
        <v>0.1585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3382414.36</v>
      </c>
      <c r="K12" s="81">
        <v>25.37143</v>
      </c>
      <c r="L12" s="81">
        <v>53826.69935157006</v>
      </c>
      <c r="N12" s="80">
        <v>0.71189999999999998</v>
      </c>
      <c r="O12" s="80">
        <v>0.1129</v>
      </c>
    </row>
    <row r="13" spans="2:62">
      <c r="B13" s="79" t="s">
        <v>1125</v>
      </c>
      <c r="E13" s="16"/>
      <c r="F13" s="16"/>
      <c r="G13" s="16"/>
      <c r="I13" s="81">
        <v>1106537.27</v>
      </c>
      <c r="K13" s="81">
        <v>21.403770000000002</v>
      </c>
      <c r="L13" s="81">
        <v>33017.224984660003</v>
      </c>
      <c r="N13" s="80">
        <v>0.43669999999999998</v>
      </c>
      <c r="O13" s="80">
        <v>6.9199999999999998E-2</v>
      </c>
    </row>
    <row r="14" spans="2:62">
      <c r="B14" t="s">
        <v>1126</v>
      </c>
      <c r="C14" t="s">
        <v>1127</v>
      </c>
      <c r="D14" t="s">
        <v>100</v>
      </c>
      <c r="E14" t="s">
        <v>123</v>
      </c>
      <c r="F14" t="s">
        <v>652</v>
      </c>
      <c r="G14" t="s">
        <v>339</v>
      </c>
      <c r="H14" t="s">
        <v>102</v>
      </c>
      <c r="I14" s="77">
        <v>28984.3</v>
      </c>
      <c r="J14" s="77">
        <v>2464</v>
      </c>
      <c r="K14" s="77">
        <v>0</v>
      </c>
      <c r="L14" s="77">
        <v>714.17315199999996</v>
      </c>
      <c r="M14" s="78">
        <v>1E-4</v>
      </c>
      <c r="N14" s="78">
        <v>9.4000000000000004E-3</v>
      </c>
      <c r="O14" s="78">
        <v>1.5E-3</v>
      </c>
    </row>
    <row r="15" spans="2:62">
      <c r="B15" t="s">
        <v>1128</v>
      </c>
      <c r="C15" t="s">
        <v>1129</v>
      </c>
      <c r="D15" t="s">
        <v>100</v>
      </c>
      <c r="E15" t="s">
        <v>123</v>
      </c>
      <c r="F15" t="s">
        <v>1130</v>
      </c>
      <c r="G15" t="s">
        <v>681</v>
      </c>
      <c r="H15" t="s">
        <v>102</v>
      </c>
      <c r="I15" s="77">
        <v>3494.76</v>
      </c>
      <c r="J15" s="77">
        <v>26940</v>
      </c>
      <c r="K15" s="77">
        <v>0</v>
      </c>
      <c r="L15" s="77">
        <v>941.48834399999998</v>
      </c>
      <c r="M15" s="78">
        <v>1E-4</v>
      </c>
      <c r="N15" s="78">
        <v>1.2500000000000001E-2</v>
      </c>
      <c r="O15" s="78">
        <v>2E-3</v>
      </c>
    </row>
    <row r="16" spans="2:62">
      <c r="B16" t="s">
        <v>1131</v>
      </c>
      <c r="C16" t="s">
        <v>1132</v>
      </c>
      <c r="D16" t="s">
        <v>100</v>
      </c>
      <c r="E16" t="s">
        <v>123</v>
      </c>
      <c r="F16" t="s">
        <v>825</v>
      </c>
      <c r="G16" t="s">
        <v>681</v>
      </c>
      <c r="H16" t="s">
        <v>102</v>
      </c>
      <c r="I16" s="77">
        <v>10959.55</v>
      </c>
      <c r="J16" s="77">
        <v>6008</v>
      </c>
      <c r="K16" s="77">
        <v>0</v>
      </c>
      <c r="L16" s="77">
        <v>658.44976399999996</v>
      </c>
      <c r="M16" s="78">
        <v>1E-4</v>
      </c>
      <c r="N16" s="78">
        <v>8.6999999999999994E-3</v>
      </c>
      <c r="O16" s="78">
        <v>1.4E-3</v>
      </c>
    </row>
    <row r="17" spans="2:15">
      <c r="B17" t="s">
        <v>1133</v>
      </c>
      <c r="C17" t="s">
        <v>1134</v>
      </c>
      <c r="D17" t="s">
        <v>100</v>
      </c>
      <c r="E17" t="s">
        <v>123</v>
      </c>
      <c r="F17" t="s">
        <v>828</v>
      </c>
      <c r="G17" t="s">
        <v>681</v>
      </c>
      <c r="H17" t="s">
        <v>102</v>
      </c>
      <c r="I17" s="77">
        <v>60273.96</v>
      </c>
      <c r="J17" s="77">
        <v>1124</v>
      </c>
      <c r="K17" s="77">
        <v>0</v>
      </c>
      <c r="L17" s="77">
        <v>677.47931040000003</v>
      </c>
      <c r="M17" s="78">
        <v>1E-4</v>
      </c>
      <c r="N17" s="78">
        <v>8.9999999999999993E-3</v>
      </c>
      <c r="O17" s="78">
        <v>1.4E-3</v>
      </c>
    </row>
    <row r="18" spans="2:15">
      <c r="B18" t="s">
        <v>1135</v>
      </c>
      <c r="C18" t="s">
        <v>1136</v>
      </c>
      <c r="D18" t="s">
        <v>100</v>
      </c>
      <c r="E18" t="s">
        <v>123</v>
      </c>
      <c r="F18" t="s">
        <v>444</v>
      </c>
      <c r="G18" t="s">
        <v>445</v>
      </c>
      <c r="H18" t="s">
        <v>102</v>
      </c>
      <c r="I18" s="77">
        <v>17173.25</v>
      </c>
      <c r="J18" s="77">
        <v>3962</v>
      </c>
      <c r="K18" s="77">
        <v>0</v>
      </c>
      <c r="L18" s="77">
        <v>680.40416500000003</v>
      </c>
      <c r="M18" s="78">
        <v>1E-4</v>
      </c>
      <c r="N18" s="78">
        <v>8.9999999999999993E-3</v>
      </c>
      <c r="O18" s="78">
        <v>1.4E-3</v>
      </c>
    </row>
    <row r="19" spans="2:15">
      <c r="B19" t="s">
        <v>1137</v>
      </c>
      <c r="C19" t="s">
        <v>1138</v>
      </c>
      <c r="D19" t="s">
        <v>100</v>
      </c>
      <c r="E19" t="s">
        <v>123</v>
      </c>
      <c r="F19" t="s">
        <v>715</v>
      </c>
      <c r="G19" t="s">
        <v>445</v>
      </c>
      <c r="H19" t="s">
        <v>102</v>
      </c>
      <c r="I19" s="77">
        <v>14200.08</v>
      </c>
      <c r="J19" s="77">
        <v>3012</v>
      </c>
      <c r="K19" s="77">
        <v>0</v>
      </c>
      <c r="L19" s="77">
        <v>427.70640959999997</v>
      </c>
      <c r="M19" s="78">
        <v>1E-4</v>
      </c>
      <c r="N19" s="78">
        <v>5.7000000000000002E-3</v>
      </c>
      <c r="O19" s="78">
        <v>8.9999999999999998E-4</v>
      </c>
    </row>
    <row r="20" spans="2:15">
      <c r="B20" t="s">
        <v>1139</v>
      </c>
      <c r="C20" t="s">
        <v>1140</v>
      </c>
      <c r="D20" t="s">
        <v>100</v>
      </c>
      <c r="E20" t="s">
        <v>123</v>
      </c>
      <c r="F20" t="s">
        <v>880</v>
      </c>
      <c r="G20" t="s">
        <v>697</v>
      </c>
      <c r="H20" t="s">
        <v>102</v>
      </c>
      <c r="I20" s="77">
        <v>2724.41</v>
      </c>
      <c r="J20" s="77">
        <v>75810</v>
      </c>
      <c r="K20" s="77">
        <v>0</v>
      </c>
      <c r="L20" s="77">
        <v>2065.3752209999998</v>
      </c>
      <c r="M20" s="78">
        <v>1E-4</v>
      </c>
      <c r="N20" s="78">
        <v>2.7300000000000001E-2</v>
      </c>
      <c r="O20" s="78">
        <v>4.3E-3</v>
      </c>
    </row>
    <row r="21" spans="2:15">
      <c r="B21" t="s">
        <v>1141</v>
      </c>
      <c r="C21" t="s">
        <v>1142</v>
      </c>
      <c r="D21" t="s">
        <v>100</v>
      </c>
      <c r="E21" t="s">
        <v>123</v>
      </c>
      <c r="F21" t="s">
        <v>637</v>
      </c>
      <c r="G21" t="s">
        <v>563</v>
      </c>
      <c r="H21" t="s">
        <v>102</v>
      </c>
      <c r="I21" s="77">
        <v>1763.91</v>
      </c>
      <c r="J21" s="77">
        <v>5193</v>
      </c>
      <c r="K21" s="77">
        <v>0</v>
      </c>
      <c r="L21" s="77">
        <v>91.599846299999996</v>
      </c>
      <c r="M21" s="78">
        <v>0</v>
      </c>
      <c r="N21" s="78">
        <v>1.1999999999999999E-3</v>
      </c>
      <c r="O21" s="78">
        <v>2.0000000000000001E-4</v>
      </c>
    </row>
    <row r="22" spans="2:15">
      <c r="B22" t="s">
        <v>1143</v>
      </c>
      <c r="C22" t="s">
        <v>1144</v>
      </c>
      <c r="D22" t="s">
        <v>100</v>
      </c>
      <c r="E22" t="s">
        <v>123</v>
      </c>
      <c r="F22" t="s">
        <v>1145</v>
      </c>
      <c r="G22" t="s">
        <v>563</v>
      </c>
      <c r="H22" t="s">
        <v>102</v>
      </c>
      <c r="I22" s="77">
        <v>56542.48</v>
      </c>
      <c r="J22" s="77">
        <v>1022</v>
      </c>
      <c r="K22" s="77">
        <v>0</v>
      </c>
      <c r="L22" s="77">
        <v>577.86414560000003</v>
      </c>
      <c r="M22" s="78">
        <v>1E-4</v>
      </c>
      <c r="N22" s="78">
        <v>7.6E-3</v>
      </c>
      <c r="O22" s="78">
        <v>1.1999999999999999E-3</v>
      </c>
    </row>
    <row r="23" spans="2:15">
      <c r="B23" t="s">
        <v>1146</v>
      </c>
      <c r="C23" t="s">
        <v>1147</v>
      </c>
      <c r="D23" t="s">
        <v>100</v>
      </c>
      <c r="E23" t="s">
        <v>123</v>
      </c>
      <c r="F23" t="s">
        <v>1148</v>
      </c>
      <c r="G23" t="s">
        <v>317</v>
      </c>
      <c r="H23" t="s">
        <v>102</v>
      </c>
      <c r="I23" s="77">
        <v>79511.92</v>
      </c>
      <c r="J23" s="77">
        <v>2059</v>
      </c>
      <c r="K23" s="77">
        <v>0</v>
      </c>
      <c r="L23" s="77">
        <v>1637.1504328000001</v>
      </c>
      <c r="M23" s="78">
        <v>1E-4</v>
      </c>
      <c r="N23" s="78">
        <v>2.1700000000000001E-2</v>
      </c>
      <c r="O23" s="78">
        <v>3.3999999999999998E-3</v>
      </c>
    </row>
    <row r="24" spans="2:15">
      <c r="B24" t="s">
        <v>1149</v>
      </c>
      <c r="C24" t="s">
        <v>1150</v>
      </c>
      <c r="D24" t="s">
        <v>100</v>
      </c>
      <c r="E24" t="s">
        <v>123</v>
      </c>
      <c r="F24" t="s">
        <v>333</v>
      </c>
      <c r="G24" t="s">
        <v>317</v>
      </c>
      <c r="H24" t="s">
        <v>102</v>
      </c>
      <c r="I24" s="77">
        <v>94802.18</v>
      </c>
      <c r="J24" s="77">
        <v>3389</v>
      </c>
      <c r="K24" s="77">
        <v>0</v>
      </c>
      <c r="L24" s="77">
        <v>3212.8458802</v>
      </c>
      <c r="M24" s="78">
        <v>1E-4</v>
      </c>
      <c r="N24" s="78">
        <v>4.2500000000000003E-2</v>
      </c>
      <c r="O24" s="78">
        <v>6.7000000000000002E-3</v>
      </c>
    </row>
    <row r="25" spans="2:15">
      <c r="B25" t="s">
        <v>1151</v>
      </c>
      <c r="C25" t="s">
        <v>1152</v>
      </c>
      <c r="D25" t="s">
        <v>100</v>
      </c>
      <c r="E25" t="s">
        <v>123</v>
      </c>
      <c r="F25" t="s">
        <v>316</v>
      </c>
      <c r="G25" t="s">
        <v>317</v>
      </c>
      <c r="H25" t="s">
        <v>102</v>
      </c>
      <c r="I25" s="77">
        <v>110902.9</v>
      </c>
      <c r="J25" s="77">
        <v>3151</v>
      </c>
      <c r="K25" s="77">
        <v>0</v>
      </c>
      <c r="L25" s="77">
        <v>3494.5503789999998</v>
      </c>
      <c r="M25" s="78">
        <v>1E-4</v>
      </c>
      <c r="N25" s="78">
        <v>4.6199999999999998E-2</v>
      </c>
      <c r="O25" s="78">
        <v>7.3000000000000001E-3</v>
      </c>
    </row>
    <row r="26" spans="2:15">
      <c r="B26" t="s">
        <v>1153</v>
      </c>
      <c r="C26" t="s">
        <v>1154</v>
      </c>
      <c r="D26" t="s">
        <v>100</v>
      </c>
      <c r="E26" t="s">
        <v>123</v>
      </c>
      <c r="F26" t="s">
        <v>900</v>
      </c>
      <c r="G26" t="s">
        <v>317</v>
      </c>
      <c r="H26" t="s">
        <v>102</v>
      </c>
      <c r="I26" s="77">
        <v>18293.18</v>
      </c>
      <c r="J26" s="77">
        <v>13810</v>
      </c>
      <c r="K26" s="77">
        <v>0</v>
      </c>
      <c r="L26" s="77">
        <v>2526.2881579999998</v>
      </c>
      <c r="M26" s="78">
        <v>1E-4</v>
      </c>
      <c r="N26" s="78">
        <v>3.3399999999999999E-2</v>
      </c>
      <c r="O26" s="78">
        <v>5.3E-3</v>
      </c>
    </row>
    <row r="27" spans="2:15">
      <c r="B27" t="s">
        <v>1155</v>
      </c>
      <c r="C27" t="s">
        <v>1156</v>
      </c>
      <c r="D27" t="s">
        <v>100</v>
      </c>
      <c r="E27" t="s">
        <v>123</v>
      </c>
      <c r="F27" t="s">
        <v>1157</v>
      </c>
      <c r="G27" t="s">
        <v>317</v>
      </c>
      <c r="H27" t="s">
        <v>102</v>
      </c>
      <c r="I27" s="77">
        <v>2950.93</v>
      </c>
      <c r="J27" s="77">
        <v>16360</v>
      </c>
      <c r="K27" s="77">
        <v>0</v>
      </c>
      <c r="L27" s="77">
        <v>482.77214800000002</v>
      </c>
      <c r="M27" s="78">
        <v>0</v>
      </c>
      <c r="N27" s="78">
        <v>6.4000000000000003E-3</v>
      </c>
      <c r="O27" s="78">
        <v>1E-3</v>
      </c>
    </row>
    <row r="28" spans="2:15">
      <c r="B28" t="s">
        <v>1158</v>
      </c>
      <c r="C28" t="s">
        <v>1159</v>
      </c>
      <c r="D28" t="s">
        <v>100</v>
      </c>
      <c r="E28" t="s">
        <v>123</v>
      </c>
      <c r="F28" t="s">
        <v>772</v>
      </c>
      <c r="G28" t="s">
        <v>112</v>
      </c>
      <c r="H28" t="s">
        <v>102</v>
      </c>
      <c r="I28" s="77">
        <v>683.23</v>
      </c>
      <c r="J28" s="77">
        <v>146100</v>
      </c>
      <c r="K28" s="77">
        <v>8.1183599999999991</v>
      </c>
      <c r="L28" s="77">
        <v>1006.31739</v>
      </c>
      <c r="M28" s="78">
        <v>2.0000000000000001E-4</v>
      </c>
      <c r="N28" s="78">
        <v>1.3299999999999999E-2</v>
      </c>
      <c r="O28" s="78">
        <v>2.0999999999999999E-3</v>
      </c>
    </row>
    <row r="29" spans="2:15">
      <c r="B29" t="s">
        <v>1160</v>
      </c>
      <c r="C29" t="s">
        <v>1161</v>
      </c>
      <c r="D29" t="s">
        <v>100</v>
      </c>
      <c r="E29" t="s">
        <v>123</v>
      </c>
      <c r="F29" t="s">
        <v>1162</v>
      </c>
      <c r="G29" t="s">
        <v>112</v>
      </c>
      <c r="H29" t="s">
        <v>102</v>
      </c>
      <c r="I29" s="77">
        <v>323.47000000000003</v>
      </c>
      <c r="J29" s="77">
        <v>97080</v>
      </c>
      <c r="K29" s="77">
        <v>0</v>
      </c>
      <c r="L29" s="77">
        <v>314.024676</v>
      </c>
      <c r="M29" s="78">
        <v>0</v>
      </c>
      <c r="N29" s="78">
        <v>4.1999999999999997E-3</v>
      </c>
      <c r="O29" s="78">
        <v>6.9999999999999999E-4</v>
      </c>
    </row>
    <row r="30" spans="2:15">
      <c r="B30" t="s">
        <v>1163</v>
      </c>
      <c r="C30" t="s">
        <v>1164</v>
      </c>
      <c r="D30" t="s">
        <v>100</v>
      </c>
      <c r="E30" t="s">
        <v>123</v>
      </c>
      <c r="F30" t="s">
        <v>1165</v>
      </c>
      <c r="G30" t="s">
        <v>706</v>
      </c>
      <c r="H30" t="s">
        <v>102</v>
      </c>
      <c r="I30" s="77">
        <v>5709.04</v>
      </c>
      <c r="J30" s="77">
        <v>5439</v>
      </c>
      <c r="K30" s="77">
        <v>6.54941</v>
      </c>
      <c r="L30" s="77">
        <v>317.06409559999997</v>
      </c>
      <c r="M30" s="78">
        <v>0</v>
      </c>
      <c r="N30" s="78">
        <v>4.1999999999999997E-3</v>
      </c>
      <c r="O30" s="78">
        <v>6.9999999999999999E-4</v>
      </c>
    </row>
    <row r="31" spans="2:15">
      <c r="B31" t="s">
        <v>1166</v>
      </c>
      <c r="C31" t="s">
        <v>1167</v>
      </c>
      <c r="D31" t="s">
        <v>100</v>
      </c>
      <c r="E31" t="s">
        <v>123</v>
      </c>
      <c r="F31" t="s">
        <v>1168</v>
      </c>
      <c r="G31" t="s">
        <v>706</v>
      </c>
      <c r="H31" t="s">
        <v>102</v>
      </c>
      <c r="I31" s="77">
        <v>52968.77</v>
      </c>
      <c r="J31" s="77">
        <v>1147</v>
      </c>
      <c r="K31" s="77">
        <v>0</v>
      </c>
      <c r="L31" s="77">
        <v>607.55179190000001</v>
      </c>
      <c r="M31" s="78">
        <v>0</v>
      </c>
      <c r="N31" s="78">
        <v>8.0000000000000002E-3</v>
      </c>
      <c r="O31" s="78">
        <v>1.2999999999999999E-3</v>
      </c>
    </row>
    <row r="32" spans="2:15">
      <c r="B32" t="s">
        <v>1169</v>
      </c>
      <c r="C32" t="s">
        <v>1170</v>
      </c>
      <c r="D32" t="s">
        <v>100</v>
      </c>
      <c r="E32" t="s">
        <v>123</v>
      </c>
      <c r="F32" t="s">
        <v>1171</v>
      </c>
      <c r="G32" t="s">
        <v>706</v>
      </c>
      <c r="H32" t="s">
        <v>102</v>
      </c>
      <c r="I32" s="77">
        <v>305.33</v>
      </c>
      <c r="J32" s="77">
        <v>56570</v>
      </c>
      <c r="K32" s="77">
        <v>0</v>
      </c>
      <c r="L32" s="77">
        <v>172.72518099999999</v>
      </c>
      <c r="M32" s="78">
        <v>0</v>
      </c>
      <c r="N32" s="78">
        <v>2.3E-3</v>
      </c>
      <c r="O32" s="78">
        <v>4.0000000000000002E-4</v>
      </c>
    </row>
    <row r="33" spans="2:15">
      <c r="B33" t="s">
        <v>1172</v>
      </c>
      <c r="C33" t="s">
        <v>1173</v>
      </c>
      <c r="D33" t="s">
        <v>100</v>
      </c>
      <c r="E33" t="s">
        <v>123</v>
      </c>
      <c r="F33" t="s">
        <v>700</v>
      </c>
      <c r="G33" t="s">
        <v>487</v>
      </c>
      <c r="H33" t="s">
        <v>102</v>
      </c>
      <c r="I33" s="77">
        <v>111753.38</v>
      </c>
      <c r="J33" s="77">
        <v>2107</v>
      </c>
      <c r="K33" s="77">
        <v>0</v>
      </c>
      <c r="L33" s="77">
        <v>2354.6437166000001</v>
      </c>
      <c r="M33" s="78">
        <v>1E-4</v>
      </c>
      <c r="N33" s="78">
        <v>3.1099999999999999E-2</v>
      </c>
      <c r="O33" s="78">
        <v>4.8999999999999998E-3</v>
      </c>
    </row>
    <row r="34" spans="2:15">
      <c r="B34" t="s">
        <v>1174</v>
      </c>
      <c r="C34" t="s">
        <v>1175</v>
      </c>
      <c r="D34" t="s">
        <v>100</v>
      </c>
      <c r="E34" t="s">
        <v>123</v>
      </c>
      <c r="F34" t="s">
        <v>1176</v>
      </c>
      <c r="G34" t="s">
        <v>1177</v>
      </c>
      <c r="H34" t="s">
        <v>102</v>
      </c>
      <c r="I34" s="77">
        <v>3977.99</v>
      </c>
      <c r="J34" s="77">
        <v>9321</v>
      </c>
      <c r="K34" s="77">
        <v>0</v>
      </c>
      <c r="L34" s="77">
        <v>370.78844789999999</v>
      </c>
      <c r="M34" s="78">
        <v>0</v>
      </c>
      <c r="N34" s="78">
        <v>4.8999999999999998E-3</v>
      </c>
      <c r="O34" s="78">
        <v>8.0000000000000004E-4</v>
      </c>
    </row>
    <row r="35" spans="2:15">
      <c r="B35" t="s">
        <v>1178</v>
      </c>
      <c r="C35" t="s">
        <v>1179</v>
      </c>
      <c r="D35" t="s">
        <v>100</v>
      </c>
      <c r="E35" t="s">
        <v>123</v>
      </c>
      <c r="F35" t="s">
        <v>1180</v>
      </c>
      <c r="G35" t="s">
        <v>1177</v>
      </c>
      <c r="H35" t="s">
        <v>102</v>
      </c>
      <c r="I35" s="77">
        <v>765.04</v>
      </c>
      <c r="J35" s="77">
        <v>42120</v>
      </c>
      <c r="K35" s="77">
        <v>0</v>
      </c>
      <c r="L35" s="77">
        <v>322.234848</v>
      </c>
      <c r="M35" s="78">
        <v>0</v>
      </c>
      <c r="N35" s="78">
        <v>4.3E-3</v>
      </c>
      <c r="O35" s="78">
        <v>6.9999999999999999E-4</v>
      </c>
    </row>
    <row r="36" spans="2:15">
      <c r="B36" t="s">
        <v>1181</v>
      </c>
      <c r="C36" t="s">
        <v>1182</v>
      </c>
      <c r="D36" t="s">
        <v>100</v>
      </c>
      <c r="E36" t="s">
        <v>123</v>
      </c>
      <c r="F36" t="s">
        <v>1183</v>
      </c>
      <c r="G36" t="s">
        <v>1184</v>
      </c>
      <c r="H36" t="s">
        <v>102</v>
      </c>
      <c r="I36" s="77">
        <v>9060.2900000000009</v>
      </c>
      <c r="J36" s="77">
        <v>8007</v>
      </c>
      <c r="K36" s="77">
        <v>0</v>
      </c>
      <c r="L36" s="77">
        <v>725.45742029999997</v>
      </c>
      <c r="M36" s="78">
        <v>1E-4</v>
      </c>
      <c r="N36" s="78">
        <v>9.5999999999999992E-3</v>
      </c>
      <c r="O36" s="78">
        <v>1.5E-3</v>
      </c>
    </row>
    <row r="37" spans="2:15">
      <c r="B37" t="s">
        <v>1185</v>
      </c>
      <c r="C37" t="s">
        <v>1186</v>
      </c>
      <c r="D37" t="s">
        <v>100</v>
      </c>
      <c r="E37" t="s">
        <v>123</v>
      </c>
      <c r="F37" t="s">
        <v>812</v>
      </c>
      <c r="G37" t="s">
        <v>813</v>
      </c>
      <c r="H37" t="s">
        <v>102</v>
      </c>
      <c r="I37" s="77">
        <v>39566.5</v>
      </c>
      <c r="J37" s="77">
        <v>2562</v>
      </c>
      <c r="K37" s="77">
        <v>0</v>
      </c>
      <c r="L37" s="77">
        <v>1013.69373</v>
      </c>
      <c r="M37" s="78">
        <v>1E-4</v>
      </c>
      <c r="N37" s="78">
        <v>1.34E-2</v>
      </c>
      <c r="O37" s="78">
        <v>2.0999999999999999E-3</v>
      </c>
    </row>
    <row r="38" spans="2:15">
      <c r="B38" t="s">
        <v>1187</v>
      </c>
      <c r="C38" t="s">
        <v>1188</v>
      </c>
      <c r="D38" t="s">
        <v>100</v>
      </c>
      <c r="E38" t="s">
        <v>123</v>
      </c>
      <c r="F38" t="s">
        <v>423</v>
      </c>
      <c r="G38" t="s">
        <v>330</v>
      </c>
      <c r="H38" t="s">
        <v>102</v>
      </c>
      <c r="I38" s="77">
        <v>7940.9</v>
      </c>
      <c r="J38" s="77">
        <v>5860</v>
      </c>
      <c r="K38" s="77">
        <v>0</v>
      </c>
      <c r="L38" s="77">
        <v>465.33674000000002</v>
      </c>
      <c r="M38" s="78">
        <v>1E-4</v>
      </c>
      <c r="N38" s="78">
        <v>6.1999999999999998E-3</v>
      </c>
      <c r="O38" s="78">
        <v>1E-3</v>
      </c>
    </row>
    <row r="39" spans="2:15">
      <c r="B39" t="s">
        <v>1189</v>
      </c>
      <c r="C39" t="s">
        <v>1190</v>
      </c>
      <c r="D39" t="s">
        <v>100</v>
      </c>
      <c r="E39" t="s">
        <v>123</v>
      </c>
      <c r="F39" t="s">
        <v>1191</v>
      </c>
      <c r="G39" t="s">
        <v>330</v>
      </c>
      <c r="H39" t="s">
        <v>102</v>
      </c>
      <c r="I39" s="77">
        <v>5666.89</v>
      </c>
      <c r="J39" s="77">
        <v>2610</v>
      </c>
      <c r="K39" s="77">
        <v>0</v>
      </c>
      <c r="L39" s="77">
        <v>147.90582900000001</v>
      </c>
      <c r="M39" s="78">
        <v>0</v>
      </c>
      <c r="N39" s="78">
        <v>2E-3</v>
      </c>
      <c r="O39" s="78">
        <v>2.9999999999999997E-4</v>
      </c>
    </row>
    <row r="40" spans="2:15">
      <c r="B40" t="s">
        <v>1192</v>
      </c>
      <c r="C40" t="s">
        <v>1193</v>
      </c>
      <c r="D40" t="s">
        <v>100</v>
      </c>
      <c r="E40" t="s">
        <v>123</v>
      </c>
      <c r="F40" t="s">
        <v>426</v>
      </c>
      <c r="G40" t="s">
        <v>330</v>
      </c>
      <c r="H40" t="s">
        <v>102</v>
      </c>
      <c r="I40" s="77">
        <v>30483.03</v>
      </c>
      <c r="J40" s="77">
        <v>1845</v>
      </c>
      <c r="K40" s="77">
        <v>0</v>
      </c>
      <c r="L40" s="77">
        <v>562.41190349999999</v>
      </c>
      <c r="M40" s="78">
        <v>1E-4</v>
      </c>
      <c r="N40" s="78">
        <v>7.4000000000000003E-3</v>
      </c>
      <c r="O40" s="78">
        <v>1.1999999999999999E-3</v>
      </c>
    </row>
    <row r="41" spans="2:15">
      <c r="B41" t="s">
        <v>1194</v>
      </c>
      <c r="C41" t="s">
        <v>1195</v>
      </c>
      <c r="D41" t="s">
        <v>100</v>
      </c>
      <c r="E41" t="s">
        <v>123</v>
      </c>
      <c r="F41" t="s">
        <v>437</v>
      </c>
      <c r="G41" t="s">
        <v>330</v>
      </c>
      <c r="H41" t="s">
        <v>102</v>
      </c>
      <c r="I41" s="77">
        <v>2155.52</v>
      </c>
      <c r="J41" s="77">
        <v>31500</v>
      </c>
      <c r="K41" s="77">
        <v>0</v>
      </c>
      <c r="L41" s="77">
        <v>678.98879999999997</v>
      </c>
      <c r="M41" s="78">
        <v>1E-4</v>
      </c>
      <c r="N41" s="78">
        <v>8.9999999999999993E-3</v>
      </c>
      <c r="O41" s="78">
        <v>1.4E-3</v>
      </c>
    </row>
    <row r="42" spans="2:15">
      <c r="B42" t="s">
        <v>1196</v>
      </c>
      <c r="C42" t="s">
        <v>1197</v>
      </c>
      <c r="D42" t="s">
        <v>100</v>
      </c>
      <c r="E42" t="s">
        <v>123</v>
      </c>
      <c r="F42" t="s">
        <v>380</v>
      </c>
      <c r="G42" t="s">
        <v>330</v>
      </c>
      <c r="H42" t="s">
        <v>102</v>
      </c>
      <c r="I42" s="77">
        <v>121655.23</v>
      </c>
      <c r="J42" s="77">
        <v>916.2</v>
      </c>
      <c r="K42" s="77">
        <v>0</v>
      </c>
      <c r="L42" s="77">
        <v>1114.60521726</v>
      </c>
      <c r="M42" s="78">
        <v>2.0000000000000001E-4</v>
      </c>
      <c r="N42" s="78">
        <v>1.47E-2</v>
      </c>
      <c r="O42" s="78">
        <v>2.3E-3</v>
      </c>
    </row>
    <row r="43" spans="2:15">
      <c r="B43" t="s">
        <v>1198</v>
      </c>
      <c r="C43" t="s">
        <v>1199</v>
      </c>
      <c r="D43" t="s">
        <v>100</v>
      </c>
      <c r="E43" t="s">
        <v>123</v>
      </c>
      <c r="F43" t="s">
        <v>392</v>
      </c>
      <c r="G43" t="s">
        <v>330</v>
      </c>
      <c r="H43" t="s">
        <v>102</v>
      </c>
      <c r="I43" s="77">
        <v>5332.74</v>
      </c>
      <c r="J43" s="77">
        <v>23790</v>
      </c>
      <c r="K43" s="77">
        <v>6.7359999999999998</v>
      </c>
      <c r="L43" s="77">
        <v>1275.3948459999999</v>
      </c>
      <c r="M43" s="78">
        <v>1E-4</v>
      </c>
      <c r="N43" s="78">
        <v>1.6899999999999998E-2</v>
      </c>
      <c r="O43" s="78">
        <v>2.7000000000000001E-3</v>
      </c>
    </row>
    <row r="44" spans="2:15">
      <c r="B44" t="s">
        <v>1200</v>
      </c>
      <c r="C44" t="s">
        <v>1201</v>
      </c>
      <c r="D44" t="s">
        <v>100</v>
      </c>
      <c r="E44" t="s">
        <v>123</v>
      </c>
      <c r="F44" t="s">
        <v>358</v>
      </c>
      <c r="G44" t="s">
        <v>330</v>
      </c>
      <c r="H44" t="s">
        <v>102</v>
      </c>
      <c r="I44" s="77">
        <v>6470.16</v>
      </c>
      <c r="J44" s="77">
        <v>19540</v>
      </c>
      <c r="K44" s="77">
        <v>0</v>
      </c>
      <c r="L44" s="77">
        <v>1264.269264</v>
      </c>
      <c r="M44" s="78">
        <v>1E-4</v>
      </c>
      <c r="N44" s="78">
        <v>1.67E-2</v>
      </c>
      <c r="O44" s="78">
        <v>2.7000000000000001E-3</v>
      </c>
    </row>
    <row r="45" spans="2:15">
      <c r="B45" t="s">
        <v>1202</v>
      </c>
      <c r="C45" t="s">
        <v>1203</v>
      </c>
      <c r="D45" t="s">
        <v>100</v>
      </c>
      <c r="E45" t="s">
        <v>123</v>
      </c>
      <c r="F45" t="s">
        <v>908</v>
      </c>
      <c r="G45" t="s">
        <v>909</v>
      </c>
      <c r="H45" t="s">
        <v>102</v>
      </c>
      <c r="I45" s="77">
        <v>17907.23</v>
      </c>
      <c r="J45" s="77">
        <v>3863</v>
      </c>
      <c r="K45" s="77">
        <v>0</v>
      </c>
      <c r="L45" s="77">
        <v>691.75629489999994</v>
      </c>
      <c r="M45" s="78">
        <v>0</v>
      </c>
      <c r="N45" s="78">
        <v>9.1000000000000004E-3</v>
      </c>
      <c r="O45" s="78">
        <v>1.5E-3</v>
      </c>
    </row>
    <row r="46" spans="2:15">
      <c r="B46" t="s">
        <v>1204</v>
      </c>
      <c r="C46" t="s">
        <v>1205</v>
      </c>
      <c r="D46" t="s">
        <v>100</v>
      </c>
      <c r="E46" t="s">
        <v>123</v>
      </c>
      <c r="F46" t="s">
        <v>1206</v>
      </c>
      <c r="G46" t="s">
        <v>129</v>
      </c>
      <c r="H46" t="s">
        <v>102</v>
      </c>
      <c r="I46" s="77">
        <v>704.48</v>
      </c>
      <c r="J46" s="77">
        <v>64510</v>
      </c>
      <c r="K46" s="77">
        <v>0</v>
      </c>
      <c r="L46" s="77">
        <v>454.46004799999997</v>
      </c>
      <c r="M46" s="78">
        <v>0</v>
      </c>
      <c r="N46" s="78">
        <v>6.0000000000000001E-3</v>
      </c>
      <c r="O46" s="78">
        <v>1E-3</v>
      </c>
    </row>
    <row r="47" spans="2:15">
      <c r="B47" t="s">
        <v>1207</v>
      </c>
      <c r="C47" t="s">
        <v>1208</v>
      </c>
      <c r="D47" t="s">
        <v>100</v>
      </c>
      <c r="E47" t="s">
        <v>123</v>
      </c>
      <c r="F47" t="s">
        <v>490</v>
      </c>
      <c r="G47" t="s">
        <v>132</v>
      </c>
      <c r="H47" t="s">
        <v>102</v>
      </c>
      <c r="I47" s="77">
        <v>180530.24</v>
      </c>
      <c r="J47" s="77">
        <v>537</v>
      </c>
      <c r="K47" s="77">
        <v>0</v>
      </c>
      <c r="L47" s="77">
        <v>969.4473888</v>
      </c>
      <c r="M47" s="78">
        <v>1E-4</v>
      </c>
      <c r="N47" s="78">
        <v>1.2800000000000001E-2</v>
      </c>
      <c r="O47" s="78">
        <v>2E-3</v>
      </c>
    </row>
    <row r="48" spans="2:15">
      <c r="B48" s="79" t="s">
        <v>1209</v>
      </c>
      <c r="E48" s="16"/>
      <c r="F48" s="16"/>
      <c r="G48" s="16"/>
      <c r="I48" s="81">
        <v>1852270.4</v>
      </c>
      <c r="K48" s="81">
        <v>0</v>
      </c>
      <c r="L48" s="81">
        <v>17536.653463860057</v>
      </c>
      <c r="N48" s="80">
        <v>0.2319</v>
      </c>
      <c r="O48" s="80">
        <v>3.6799999999999999E-2</v>
      </c>
    </row>
    <row r="49" spans="2:15">
      <c r="B49" t="s">
        <v>1210</v>
      </c>
      <c r="C49" t="s">
        <v>1211</v>
      </c>
      <c r="D49" t="s">
        <v>100</v>
      </c>
      <c r="E49" t="s">
        <v>123</v>
      </c>
      <c r="F49" t="s">
        <v>1212</v>
      </c>
      <c r="G49" t="s">
        <v>101</v>
      </c>
      <c r="H49" t="s">
        <v>102</v>
      </c>
      <c r="I49" s="77">
        <v>1507.73</v>
      </c>
      <c r="J49" s="77">
        <v>14760</v>
      </c>
      <c r="K49" s="77">
        <v>0</v>
      </c>
      <c r="L49" s="77">
        <v>222.54094799999999</v>
      </c>
      <c r="M49" s="78">
        <v>1E-4</v>
      </c>
      <c r="N49" s="78">
        <v>2.8999999999999998E-3</v>
      </c>
      <c r="O49" s="78">
        <v>5.0000000000000001E-4</v>
      </c>
    </row>
    <row r="50" spans="2:15">
      <c r="B50" t="s">
        <v>1213</v>
      </c>
      <c r="C50" t="s">
        <v>1214</v>
      </c>
      <c r="D50" t="s">
        <v>100</v>
      </c>
      <c r="E50" t="s">
        <v>123</v>
      </c>
      <c r="F50" t="s">
        <v>804</v>
      </c>
      <c r="G50" t="s">
        <v>339</v>
      </c>
      <c r="H50" t="s">
        <v>102</v>
      </c>
      <c r="I50" s="77">
        <v>154913.45000000001</v>
      </c>
      <c r="J50" s="77">
        <v>125.9</v>
      </c>
      <c r="K50" s="77">
        <v>0</v>
      </c>
      <c r="L50" s="77">
        <v>195.03603355000001</v>
      </c>
      <c r="M50" s="78">
        <v>0</v>
      </c>
      <c r="N50" s="78">
        <v>2.5999999999999999E-3</v>
      </c>
      <c r="O50" s="78">
        <v>4.0000000000000002E-4</v>
      </c>
    </row>
    <row r="51" spans="2:15">
      <c r="B51" t="s">
        <v>1215</v>
      </c>
      <c r="C51" t="s">
        <v>1216</v>
      </c>
      <c r="D51" t="s">
        <v>100</v>
      </c>
      <c r="E51" t="s">
        <v>123</v>
      </c>
      <c r="F51" t="s">
        <v>691</v>
      </c>
      <c r="G51" t="s">
        <v>339</v>
      </c>
      <c r="H51" t="s">
        <v>102</v>
      </c>
      <c r="I51" s="77">
        <v>30886.63</v>
      </c>
      <c r="J51" s="77">
        <v>363</v>
      </c>
      <c r="K51" s="77">
        <v>0</v>
      </c>
      <c r="L51" s="77">
        <v>112.1184669</v>
      </c>
      <c r="M51" s="78">
        <v>1E-4</v>
      </c>
      <c r="N51" s="78">
        <v>1.5E-3</v>
      </c>
      <c r="O51" s="78">
        <v>2.0000000000000001E-4</v>
      </c>
    </row>
    <row r="52" spans="2:15">
      <c r="B52" t="s">
        <v>1217</v>
      </c>
      <c r="C52" t="s">
        <v>1218</v>
      </c>
      <c r="D52" t="s">
        <v>100</v>
      </c>
      <c r="E52" t="s">
        <v>123</v>
      </c>
      <c r="F52" t="s">
        <v>1219</v>
      </c>
      <c r="G52" t="s">
        <v>339</v>
      </c>
      <c r="H52" t="s">
        <v>102</v>
      </c>
      <c r="I52" s="77">
        <v>1694.1</v>
      </c>
      <c r="J52" s="77">
        <v>10550</v>
      </c>
      <c r="K52" s="77">
        <v>0</v>
      </c>
      <c r="L52" s="77">
        <v>178.72755000000001</v>
      </c>
      <c r="M52" s="78">
        <v>1E-4</v>
      </c>
      <c r="N52" s="78">
        <v>2.3999999999999998E-3</v>
      </c>
      <c r="O52" s="78">
        <v>4.0000000000000002E-4</v>
      </c>
    </row>
    <row r="53" spans="2:15">
      <c r="B53" t="s">
        <v>1220</v>
      </c>
      <c r="C53" t="s">
        <v>1221</v>
      </c>
      <c r="D53" t="s">
        <v>100</v>
      </c>
      <c r="E53" t="s">
        <v>123</v>
      </c>
      <c r="F53" t="s">
        <v>580</v>
      </c>
      <c r="G53" t="s">
        <v>339</v>
      </c>
      <c r="H53" t="s">
        <v>102</v>
      </c>
      <c r="I53" s="77">
        <v>1514.33</v>
      </c>
      <c r="J53" s="77">
        <v>31450</v>
      </c>
      <c r="K53" s="77">
        <v>0</v>
      </c>
      <c r="L53" s="77">
        <v>476.25678499999998</v>
      </c>
      <c r="M53" s="78">
        <v>1E-4</v>
      </c>
      <c r="N53" s="78">
        <v>6.3E-3</v>
      </c>
      <c r="O53" s="78">
        <v>1E-3</v>
      </c>
    </row>
    <row r="54" spans="2:15">
      <c r="B54" t="s">
        <v>1222</v>
      </c>
      <c r="C54" t="s">
        <v>1223</v>
      </c>
      <c r="D54" t="s">
        <v>100</v>
      </c>
      <c r="E54" t="s">
        <v>123</v>
      </c>
      <c r="F54" t="s">
        <v>865</v>
      </c>
      <c r="G54" t="s">
        <v>339</v>
      </c>
      <c r="H54" t="s">
        <v>102</v>
      </c>
      <c r="I54" s="77">
        <v>90987.22</v>
      </c>
      <c r="J54" s="77">
        <v>297</v>
      </c>
      <c r="K54" s="77">
        <v>0</v>
      </c>
      <c r="L54" s="77">
        <v>270.23204340000001</v>
      </c>
      <c r="M54" s="78">
        <v>1E-4</v>
      </c>
      <c r="N54" s="78">
        <v>3.5999999999999999E-3</v>
      </c>
      <c r="O54" s="78">
        <v>5.9999999999999995E-4</v>
      </c>
    </row>
    <row r="55" spans="2:15">
      <c r="B55" t="s">
        <v>1224</v>
      </c>
      <c r="C55" t="s">
        <v>1225</v>
      </c>
      <c r="D55" t="s">
        <v>100</v>
      </c>
      <c r="E55" t="s">
        <v>123</v>
      </c>
      <c r="F55" t="s">
        <v>680</v>
      </c>
      <c r="G55" t="s">
        <v>681</v>
      </c>
      <c r="H55" t="s">
        <v>102</v>
      </c>
      <c r="I55" s="77">
        <v>3461.47</v>
      </c>
      <c r="J55" s="77">
        <v>8861</v>
      </c>
      <c r="K55" s="77">
        <v>0</v>
      </c>
      <c r="L55" s="77">
        <v>306.72085670000001</v>
      </c>
      <c r="M55" s="78">
        <v>1E-4</v>
      </c>
      <c r="N55" s="78">
        <v>4.1000000000000003E-3</v>
      </c>
      <c r="O55" s="78">
        <v>5.9999999999999995E-4</v>
      </c>
    </row>
    <row r="56" spans="2:15">
      <c r="B56" t="s">
        <v>1226</v>
      </c>
      <c r="C56" t="s">
        <v>1227</v>
      </c>
      <c r="D56" t="s">
        <v>100</v>
      </c>
      <c r="E56" t="s">
        <v>123</v>
      </c>
      <c r="F56" t="s">
        <v>1228</v>
      </c>
      <c r="G56" t="s">
        <v>681</v>
      </c>
      <c r="H56" t="s">
        <v>102</v>
      </c>
      <c r="I56" s="77">
        <v>15114.34</v>
      </c>
      <c r="J56" s="77">
        <v>794.8</v>
      </c>
      <c r="K56" s="77">
        <v>0</v>
      </c>
      <c r="L56" s="77">
        <v>120.12877432000001</v>
      </c>
      <c r="M56" s="78">
        <v>1E-4</v>
      </c>
      <c r="N56" s="78">
        <v>1.6000000000000001E-3</v>
      </c>
      <c r="O56" s="78">
        <v>2.9999999999999997E-4</v>
      </c>
    </row>
    <row r="57" spans="2:15">
      <c r="B57" t="s">
        <v>1229</v>
      </c>
      <c r="C57" t="s">
        <v>1230</v>
      </c>
      <c r="D57" t="s">
        <v>100</v>
      </c>
      <c r="E57" t="s">
        <v>123</v>
      </c>
      <c r="F57" t="s">
        <v>607</v>
      </c>
      <c r="G57" t="s">
        <v>608</v>
      </c>
      <c r="H57" t="s">
        <v>102</v>
      </c>
      <c r="I57" s="77">
        <v>297.26</v>
      </c>
      <c r="J57" s="77">
        <v>41100</v>
      </c>
      <c r="K57" s="77">
        <v>0</v>
      </c>
      <c r="L57" s="77">
        <v>122.17386</v>
      </c>
      <c r="M57" s="78">
        <v>1E-4</v>
      </c>
      <c r="N57" s="78">
        <v>1.6000000000000001E-3</v>
      </c>
      <c r="O57" s="78">
        <v>2.9999999999999997E-4</v>
      </c>
    </row>
    <row r="58" spans="2:15">
      <c r="B58" t="s">
        <v>1231</v>
      </c>
      <c r="C58" t="s">
        <v>1232</v>
      </c>
      <c r="D58" t="s">
        <v>100</v>
      </c>
      <c r="E58" t="s">
        <v>123</v>
      </c>
      <c r="F58" t="s">
        <v>1233</v>
      </c>
      <c r="G58" t="s">
        <v>445</v>
      </c>
      <c r="H58" t="s">
        <v>102</v>
      </c>
      <c r="I58" s="77">
        <v>856.22</v>
      </c>
      <c r="J58" s="77">
        <v>8921</v>
      </c>
      <c r="K58" s="77">
        <v>0</v>
      </c>
      <c r="L58" s="77">
        <v>76.383386200000004</v>
      </c>
      <c r="M58" s="78">
        <v>1E-4</v>
      </c>
      <c r="N58" s="78">
        <v>1E-3</v>
      </c>
      <c r="O58" s="78">
        <v>2.0000000000000001E-4</v>
      </c>
    </row>
    <row r="59" spans="2:15">
      <c r="B59" t="s">
        <v>1234</v>
      </c>
      <c r="C59" t="s">
        <v>1235</v>
      </c>
      <c r="D59" t="s">
        <v>100</v>
      </c>
      <c r="E59" t="s">
        <v>123</v>
      </c>
      <c r="F59" t="s">
        <v>744</v>
      </c>
      <c r="G59" t="s">
        <v>445</v>
      </c>
      <c r="H59" t="s">
        <v>102</v>
      </c>
      <c r="I59" s="77">
        <v>4647.3100000000004</v>
      </c>
      <c r="J59" s="77">
        <v>5901</v>
      </c>
      <c r="K59" s="77">
        <v>0</v>
      </c>
      <c r="L59" s="77">
        <v>274.2377631</v>
      </c>
      <c r="M59" s="78">
        <v>1E-4</v>
      </c>
      <c r="N59" s="78">
        <v>3.5999999999999999E-3</v>
      </c>
      <c r="O59" s="78">
        <v>5.9999999999999995E-4</v>
      </c>
    </row>
    <row r="60" spans="2:15">
      <c r="B60" t="s">
        <v>1236</v>
      </c>
      <c r="C60" t="s">
        <v>1237</v>
      </c>
      <c r="D60" t="s">
        <v>100</v>
      </c>
      <c r="E60" t="s">
        <v>123</v>
      </c>
      <c r="F60" t="s">
        <v>1238</v>
      </c>
      <c r="G60" t="s">
        <v>445</v>
      </c>
      <c r="H60" t="s">
        <v>102</v>
      </c>
      <c r="I60" s="77">
        <v>4257.68</v>
      </c>
      <c r="J60" s="77">
        <v>8890</v>
      </c>
      <c r="K60" s="77">
        <v>0</v>
      </c>
      <c r="L60" s="77">
        <v>378.50775199999998</v>
      </c>
      <c r="M60" s="78">
        <v>1E-4</v>
      </c>
      <c r="N60" s="78">
        <v>5.0000000000000001E-3</v>
      </c>
      <c r="O60" s="78">
        <v>8.0000000000000004E-4</v>
      </c>
    </row>
    <row r="61" spans="2:15">
      <c r="B61" t="s">
        <v>1239</v>
      </c>
      <c r="C61" t="s">
        <v>1240</v>
      </c>
      <c r="D61" t="s">
        <v>100</v>
      </c>
      <c r="E61" t="s">
        <v>123</v>
      </c>
      <c r="F61" t="s">
        <v>1241</v>
      </c>
      <c r="G61" t="s">
        <v>563</v>
      </c>
      <c r="H61" t="s">
        <v>102</v>
      </c>
      <c r="I61" s="77">
        <v>9408.94</v>
      </c>
      <c r="J61" s="77">
        <v>887.7</v>
      </c>
      <c r="K61" s="77">
        <v>0</v>
      </c>
      <c r="L61" s="77">
        <v>83.523160379999993</v>
      </c>
      <c r="M61" s="78">
        <v>0</v>
      </c>
      <c r="N61" s="78">
        <v>1.1000000000000001E-3</v>
      </c>
      <c r="O61" s="78">
        <v>2.0000000000000001E-4</v>
      </c>
    </row>
    <row r="62" spans="2:15">
      <c r="B62" t="s">
        <v>1242</v>
      </c>
      <c r="C62" t="s">
        <v>1243</v>
      </c>
      <c r="D62" t="s">
        <v>100</v>
      </c>
      <c r="E62" t="s">
        <v>123</v>
      </c>
      <c r="F62" t="s">
        <v>820</v>
      </c>
      <c r="G62" t="s">
        <v>563</v>
      </c>
      <c r="H62" t="s">
        <v>102</v>
      </c>
      <c r="I62" s="77">
        <v>23179.02</v>
      </c>
      <c r="J62" s="77">
        <v>1369</v>
      </c>
      <c r="K62" s="77">
        <v>0</v>
      </c>
      <c r="L62" s="77">
        <v>317.32078380000002</v>
      </c>
      <c r="M62" s="78">
        <v>1E-4</v>
      </c>
      <c r="N62" s="78">
        <v>4.1999999999999997E-3</v>
      </c>
      <c r="O62" s="78">
        <v>6.9999999999999999E-4</v>
      </c>
    </row>
    <row r="63" spans="2:15">
      <c r="B63" t="s">
        <v>1244</v>
      </c>
      <c r="C63" t="s">
        <v>1245</v>
      </c>
      <c r="D63" t="s">
        <v>100</v>
      </c>
      <c r="E63" t="s">
        <v>123</v>
      </c>
      <c r="F63" t="s">
        <v>833</v>
      </c>
      <c r="G63" t="s">
        <v>563</v>
      </c>
      <c r="H63" t="s">
        <v>102</v>
      </c>
      <c r="I63" s="77">
        <v>2122.98</v>
      </c>
      <c r="J63" s="77">
        <v>19810</v>
      </c>
      <c r="K63" s="77">
        <v>0</v>
      </c>
      <c r="L63" s="77">
        <v>420.56233800000001</v>
      </c>
      <c r="M63" s="78">
        <v>2.0000000000000001E-4</v>
      </c>
      <c r="N63" s="78">
        <v>5.5999999999999999E-3</v>
      </c>
      <c r="O63" s="78">
        <v>8.9999999999999998E-4</v>
      </c>
    </row>
    <row r="64" spans="2:15">
      <c r="B64" t="s">
        <v>1246</v>
      </c>
      <c r="C64" t="s">
        <v>1247</v>
      </c>
      <c r="D64" t="s">
        <v>100</v>
      </c>
      <c r="E64" t="s">
        <v>123</v>
      </c>
      <c r="F64" t="s">
        <v>1248</v>
      </c>
      <c r="G64" t="s">
        <v>563</v>
      </c>
      <c r="H64" t="s">
        <v>102</v>
      </c>
      <c r="I64" s="77">
        <v>1250.8499999999999</v>
      </c>
      <c r="J64" s="77">
        <v>9978</v>
      </c>
      <c r="K64" s="77">
        <v>0</v>
      </c>
      <c r="L64" s="77">
        <v>124.80981300000001</v>
      </c>
      <c r="M64" s="78">
        <v>0</v>
      </c>
      <c r="N64" s="78">
        <v>1.6999999999999999E-3</v>
      </c>
      <c r="O64" s="78">
        <v>2.9999999999999997E-4</v>
      </c>
    </row>
    <row r="65" spans="2:15">
      <c r="B65" t="s">
        <v>1249</v>
      </c>
      <c r="C65" t="s">
        <v>1250</v>
      </c>
      <c r="D65" t="s">
        <v>100</v>
      </c>
      <c r="E65" t="s">
        <v>123</v>
      </c>
      <c r="F65" t="s">
        <v>562</v>
      </c>
      <c r="G65" t="s">
        <v>563</v>
      </c>
      <c r="H65" t="s">
        <v>102</v>
      </c>
      <c r="I65" s="77">
        <v>1638.7</v>
      </c>
      <c r="J65" s="77">
        <v>24790</v>
      </c>
      <c r="K65" s="77">
        <v>0</v>
      </c>
      <c r="L65" s="77">
        <v>406.23372999999998</v>
      </c>
      <c r="M65" s="78">
        <v>1E-4</v>
      </c>
      <c r="N65" s="78">
        <v>5.4000000000000003E-3</v>
      </c>
      <c r="O65" s="78">
        <v>8.9999999999999998E-4</v>
      </c>
    </row>
    <row r="66" spans="2:15">
      <c r="B66" t="s">
        <v>1251</v>
      </c>
      <c r="C66" t="s">
        <v>1252</v>
      </c>
      <c r="D66" t="s">
        <v>100</v>
      </c>
      <c r="E66" t="s">
        <v>123</v>
      </c>
      <c r="F66" t="s">
        <v>1253</v>
      </c>
      <c r="G66" t="s">
        <v>563</v>
      </c>
      <c r="H66" t="s">
        <v>102</v>
      </c>
      <c r="I66" s="77">
        <v>25266.13</v>
      </c>
      <c r="J66" s="77">
        <v>950.7</v>
      </c>
      <c r="K66" s="77">
        <v>0</v>
      </c>
      <c r="L66" s="77">
        <v>240.20509791000001</v>
      </c>
      <c r="M66" s="78">
        <v>1E-4</v>
      </c>
      <c r="N66" s="78">
        <v>3.2000000000000002E-3</v>
      </c>
      <c r="O66" s="78">
        <v>5.0000000000000001E-4</v>
      </c>
    </row>
    <row r="67" spans="2:15">
      <c r="B67" t="s">
        <v>1254</v>
      </c>
      <c r="C67" t="s">
        <v>1255</v>
      </c>
      <c r="D67" t="s">
        <v>100</v>
      </c>
      <c r="E67" t="s">
        <v>123</v>
      </c>
      <c r="F67" t="s">
        <v>1256</v>
      </c>
      <c r="G67" t="s">
        <v>563</v>
      </c>
      <c r="H67" t="s">
        <v>102</v>
      </c>
      <c r="I67" s="77">
        <v>1438.84</v>
      </c>
      <c r="J67" s="77">
        <v>8450</v>
      </c>
      <c r="K67" s="77">
        <v>0</v>
      </c>
      <c r="L67" s="77">
        <v>121.58198</v>
      </c>
      <c r="M67" s="78">
        <v>1E-4</v>
      </c>
      <c r="N67" s="78">
        <v>1.6000000000000001E-3</v>
      </c>
      <c r="O67" s="78">
        <v>2.9999999999999997E-4</v>
      </c>
    </row>
    <row r="68" spans="2:15">
      <c r="B68" t="s">
        <v>1257</v>
      </c>
      <c r="C68" t="s">
        <v>1258</v>
      </c>
      <c r="D68" t="s">
        <v>100</v>
      </c>
      <c r="E68" t="s">
        <v>123</v>
      </c>
      <c r="F68" t="s">
        <v>857</v>
      </c>
      <c r="G68" t="s">
        <v>563</v>
      </c>
      <c r="H68" t="s">
        <v>102</v>
      </c>
      <c r="I68" s="77">
        <v>1036.77</v>
      </c>
      <c r="J68" s="77">
        <v>3816</v>
      </c>
      <c r="K68" s="77">
        <v>0</v>
      </c>
      <c r="L68" s="77">
        <v>39.563143199999999</v>
      </c>
      <c r="M68" s="78">
        <v>0</v>
      </c>
      <c r="N68" s="78">
        <v>5.0000000000000001E-4</v>
      </c>
      <c r="O68" s="78">
        <v>1E-4</v>
      </c>
    </row>
    <row r="69" spans="2:15">
      <c r="B69" t="s">
        <v>1259</v>
      </c>
      <c r="C69" t="s">
        <v>1260</v>
      </c>
      <c r="D69" t="s">
        <v>100</v>
      </c>
      <c r="E69" t="s">
        <v>123</v>
      </c>
      <c r="F69" t="s">
        <v>848</v>
      </c>
      <c r="G69" t="s">
        <v>563</v>
      </c>
      <c r="H69" t="s">
        <v>102</v>
      </c>
      <c r="I69" s="77">
        <v>5965.15</v>
      </c>
      <c r="J69" s="77">
        <v>2810.000172</v>
      </c>
      <c r="K69" s="77">
        <v>0</v>
      </c>
      <c r="L69" s="77">
        <v>167.62072526005801</v>
      </c>
      <c r="M69" s="78">
        <v>1E-4</v>
      </c>
      <c r="N69" s="78">
        <v>2.2000000000000001E-3</v>
      </c>
      <c r="O69" s="78">
        <v>4.0000000000000002E-4</v>
      </c>
    </row>
    <row r="70" spans="2:15">
      <c r="B70" t="s">
        <v>1261</v>
      </c>
      <c r="C70" t="s">
        <v>1262</v>
      </c>
      <c r="D70" t="s">
        <v>100</v>
      </c>
      <c r="E70" t="s">
        <v>123</v>
      </c>
      <c r="F70" t="s">
        <v>1263</v>
      </c>
      <c r="G70" t="s">
        <v>317</v>
      </c>
      <c r="H70" t="s">
        <v>102</v>
      </c>
      <c r="I70" s="77">
        <v>100.98</v>
      </c>
      <c r="J70" s="77">
        <v>17300</v>
      </c>
      <c r="K70" s="77">
        <v>0</v>
      </c>
      <c r="L70" s="77">
        <v>17.469539999999999</v>
      </c>
      <c r="M70" s="78">
        <v>0</v>
      </c>
      <c r="N70" s="78">
        <v>2.0000000000000001E-4</v>
      </c>
      <c r="O70" s="78">
        <v>0</v>
      </c>
    </row>
    <row r="71" spans="2:15">
      <c r="B71" t="s">
        <v>1264</v>
      </c>
      <c r="C71" t="s">
        <v>1265</v>
      </c>
      <c r="D71" t="s">
        <v>100</v>
      </c>
      <c r="E71" t="s">
        <v>123</v>
      </c>
      <c r="F71" t="s">
        <v>1266</v>
      </c>
      <c r="G71" t="s">
        <v>112</v>
      </c>
      <c r="H71" t="s">
        <v>102</v>
      </c>
      <c r="I71" s="77">
        <v>1601.3</v>
      </c>
      <c r="J71" s="77">
        <v>12130</v>
      </c>
      <c r="K71" s="77">
        <v>0</v>
      </c>
      <c r="L71" s="77">
        <v>194.23768999999999</v>
      </c>
      <c r="M71" s="78">
        <v>0</v>
      </c>
      <c r="N71" s="78">
        <v>2.5999999999999999E-3</v>
      </c>
      <c r="O71" s="78">
        <v>4.0000000000000002E-4</v>
      </c>
    </row>
    <row r="72" spans="2:15">
      <c r="B72" t="s">
        <v>1267</v>
      </c>
      <c r="C72" t="s">
        <v>1268</v>
      </c>
      <c r="D72" t="s">
        <v>100</v>
      </c>
      <c r="E72" t="s">
        <v>123</v>
      </c>
      <c r="F72" t="s">
        <v>556</v>
      </c>
      <c r="G72" t="s">
        <v>112</v>
      </c>
      <c r="H72" t="s">
        <v>102</v>
      </c>
      <c r="I72" s="77">
        <v>263785.88</v>
      </c>
      <c r="J72" s="77">
        <v>58.3</v>
      </c>
      <c r="K72" s="77">
        <v>0</v>
      </c>
      <c r="L72" s="77">
        <v>153.78716804000001</v>
      </c>
      <c r="M72" s="78">
        <v>2.0000000000000001E-4</v>
      </c>
      <c r="N72" s="78">
        <v>2E-3</v>
      </c>
      <c r="O72" s="78">
        <v>2.9999999999999997E-4</v>
      </c>
    </row>
    <row r="73" spans="2:15">
      <c r="B73" t="s">
        <v>1269</v>
      </c>
      <c r="C73" t="s">
        <v>1270</v>
      </c>
      <c r="D73" t="s">
        <v>100</v>
      </c>
      <c r="E73" t="s">
        <v>123</v>
      </c>
      <c r="F73" t="s">
        <v>1271</v>
      </c>
      <c r="G73" t="s">
        <v>112</v>
      </c>
      <c r="H73" t="s">
        <v>102</v>
      </c>
      <c r="I73" s="77">
        <v>1136.67</v>
      </c>
      <c r="J73" s="77">
        <v>42230</v>
      </c>
      <c r="K73" s="77">
        <v>0</v>
      </c>
      <c r="L73" s="77">
        <v>480.01574099999999</v>
      </c>
      <c r="M73" s="78">
        <v>2.0000000000000001E-4</v>
      </c>
      <c r="N73" s="78">
        <v>6.3E-3</v>
      </c>
      <c r="O73" s="78">
        <v>1E-3</v>
      </c>
    </row>
    <row r="74" spans="2:15">
      <c r="B74" t="s">
        <v>1272</v>
      </c>
      <c r="C74" t="s">
        <v>1273</v>
      </c>
      <c r="D74" t="s">
        <v>100</v>
      </c>
      <c r="E74" t="s">
        <v>123</v>
      </c>
      <c r="F74" t="s">
        <v>705</v>
      </c>
      <c r="G74" t="s">
        <v>706</v>
      </c>
      <c r="H74" t="s">
        <v>102</v>
      </c>
      <c r="I74" s="77">
        <v>584429.81999999995</v>
      </c>
      <c r="J74" s="77">
        <v>165.6</v>
      </c>
      <c r="K74" s="77">
        <v>0</v>
      </c>
      <c r="L74" s="77">
        <v>967.81578191999995</v>
      </c>
      <c r="M74" s="78">
        <v>2.0000000000000001E-4</v>
      </c>
      <c r="N74" s="78">
        <v>1.2800000000000001E-2</v>
      </c>
      <c r="O74" s="78">
        <v>2E-3</v>
      </c>
    </row>
    <row r="75" spans="2:15">
      <c r="B75" t="s">
        <v>1274</v>
      </c>
      <c r="C75" t="s">
        <v>1275</v>
      </c>
      <c r="D75" t="s">
        <v>100</v>
      </c>
      <c r="E75" t="s">
        <v>123</v>
      </c>
      <c r="F75" t="s">
        <v>1276</v>
      </c>
      <c r="G75" t="s">
        <v>706</v>
      </c>
      <c r="H75" t="s">
        <v>102</v>
      </c>
      <c r="I75" s="77">
        <v>5042.1899999999996</v>
      </c>
      <c r="J75" s="77">
        <v>2923</v>
      </c>
      <c r="K75" s="77">
        <v>0</v>
      </c>
      <c r="L75" s="77">
        <v>147.3832137</v>
      </c>
      <c r="M75" s="78">
        <v>1E-4</v>
      </c>
      <c r="N75" s="78">
        <v>1.9E-3</v>
      </c>
      <c r="O75" s="78">
        <v>2.9999999999999997E-4</v>
      </c>
    </row>
    <row r="76" spans="2:15">
      <c r="B76" t="s">
        <v>1277</v>
      </c>
      <c r="C76" t="s">
        <v>1278</v>
      </c>
      <c r="D76" t="s">
        <v>100</v>
      </c>
      <c r="E76" t="s">
        <v>123</v>
      </c>
      <c r="F76" t="s">
        <v>1279</v>
      </c>
      <c r="G76" t="s">
        <v>706</v>
      </c>
      <c r="H76" t="s">
        <v>102</v>
      </c>
      <c r="I76" s="77">
        <v>10824.13</v>
      </c>
      <c r="J76" s="77">
        <v>2185</v>
      </c>
      <c r="K76" s="77">
        <v>0</v>
      </c>
      <c r="L76" s="77">
        <v>236.50724049999999</v>
      </c>
      <c r="M76" s="78">
        <v>1E-4</v>
      </c>
      <c r="N76" s="78">
        <v>3.0999999999999999E-3</v>
      </c>
      <c r="O76" s="78">
        <v>5.0000000000000001E-4</v>
      </c>
    </row>
    <row r="77" spans="2:15">
      <c r="B77" t="s">
        <v>1280</v>
      </c>
      <c r="C77" t="s">
        <v>1281</v>
      </c>
      <c r="D77" t="s">
        <v>100</v>
      </c>
      <c r="E77" t="s">
        <v>123</v>
      </c>
      <c r="F77" t="s">
        <v>1282</v>
      </c>
      <c r="G77" t="s">
        <v>706</v>
      </c>
      <c r="H77" t="s">
        <v>102</v>
      </c>
      <c r="I77" s="77">
        <v>67089.679999999993</v>
      </c>
      <c r="J77" s="77">
        <v>317.89999999999998</v>
      </c>
      <c r="K77" s="77">
        <v>0</v>
      </c>
      <c r="L77" s="77">
        <v>213.27809271999999</v>
      </c>
      <c r="M77" s="78">
        <v>1E-4</v>
      </c>
      <c r="N77" s="78">
        <v>2.8E-3</v>
      </c>
      <c r="O77" s="78">
        <v>4.0000000000000002E-4</v>
      </c>
    </row>
    <row r="78" spans="2:15">
      <c r="B78" t="s">
        <v>1283</v>
      </c>
      <c r="C78" t="s">
        <v>1284</v>
      </c>
      <c r="D78" t="s">
        <v>100</v>
      </c>
      <c r="E78" t="s">
        <v>123</v>
      </c>
      <c r="F78" t="s">
        <v>1285</v>
      </c>
      <c r="G78" t="s">
        <v>487</v>
      </c>
      <c r="H78" t="s">
        <v>102</v>
      </c>
      <c r="I78" s="77">
        <v>884.47</v>
      </c>
      <c r="J78" s="77">
        <v>15780</v>
      </c>
      <c r="K78" s="77">
        <v>0</v>
      </c>
      <c r="L78" s="77">
        <v>139.569366</v>
      </c>
      <c r="M78" s="78">
        <v>1E-4</v>
      </c>
      <c r="N78" s="78">
        <v>1.8E-3</v>
      </c>
      <c r="O78" s="78">
        <v>2.9999999999999997E-4</v>
      </c>
    </row>
    <row r="79" spans="2:15">
      <c r="B79" t="s">
        <v>1286</v>
      </c>
      <c r="C79" t="s">
        <v>1287</v>
      </c>
      <c r="D79" t="s">
        <v>100</v>
      </c>
      <c r="E79" t="s">
        <v>123</v>
      </c>
      <c r="F79" t="s">
        <v>1288</v>
      </c>
      <c r="G79" t="s">
        <v>1177</v>
      </c>
      <c r="H79" t="s">
        <v>102</v>
      </c>
      <c r="I79" s="77">
        <v>1616.87</v>
      </c>
      <c r="J79" s="77">
        <v>23500</v>
      </c>
      <c r="K79" s="77">
        <v>0</v>
      </c>
      <c r="L79" s="77">
        <v>379.96445</v>
      </c>
      <c r="M79" s="78">
        <v>0</v>
      </c>
      <c r="N79" s="78">
        <v>5.0000000000000001E-3</v>
      </c>
      <c r="O79" s="78">
        <v>8.0000000000000004E-4</v>
      </c>
    </row>
    <row r="80" spans="2:15">
      <c r="B80" t="s">
        <v>1289</v>
      </c>
      <c r="C80" t="s">
        <v>1290</v>
      </c>
      <c r="D80" t="s">
        <v>100</v>
      </c>
      <c r="E80" t="s">
        <v>123</v>
      </c>
      <c r="F80" t="s">
        <v>1291</v>
      </c>
      <c r="G80" t="s">
        <v>1184</v>
      </c>
      <c r="H80" t="s">
        <v>102</v>
      </c>
      <c r="I80" s="77">
        <v>9105.07</v>
      </c>
      <c r="J80" s="77">
        <v>864</v>
      </c>
      <c r="K80" s="77">
        <v>0</v>
      </c>
      <c r="L80" s="77">
        <v>78.667804799999999</v>
      </c>
      <c r="M80" s="78">
        <v>1E-4</v>
      </c>
      <c r="N80" s="78">
        <v>1E-3</v>
      </c>
      <c r="O80" s="78">
        <v>2.0000000000000001E-4</v>
      </c>
    </row>
    <row r="81" spans="2:15">
      <c r="B81" t="s">
        <v>1292</v>
      </c>
      <c r="C81" t="s">
        <v>1293</v>
      </c>
      <c r="D81" t="s">
        <v>100</v>
      </c>
      <c r="E81" t="s">
        <v>123</v>
      </c>
      <c r="F81" t="s">
        <v>656</v>
      </c>
      <c r="G81" t="s">
        <v>657</v>
      </c>
      <c r="H81" t="s">
        <v>102</v>
      </c>
      <c r="I81" s="77">
        <v>2647.06</v>
      </c>
      <c r="J81" s="77">
        <v>38400</v>
      </c>
      <c r="K81" s="77">
        <v>0</v>
      </c>
      <c r="L81" s="77">
        <v>1016.47104</v>
      </c>
      <c r="M81" s="78">
        <v>2.0000000000000001E-4</v>
      </c>
      <c r="N81" s="78">
        <v>1.34E-2</v>
      </c>
      <c r="O81" s="78">
        <v>2.0999999999999999E-3</v>
      </c>
    </row>
    <row r="82" spans="2:15">
      <c r="B82" t="s">
        <v>1294</v>
      </c>
      <c r="C82" t="s">
        <v>1295</v>
      </c>
      <c r="D82" t="s">
        <v>100</v>
      </c>
      <c r="E82" t="s">
        <v>123</v>
      </c>
      <c r="F82" t="s">
        <v>1296</v>
      </c>
      <c r="G82" t="s">
        <v>763</v>
      </c>
      <c r="H82" t="s">
        <v>102</v>
      </c>
      <c r="I82" s="77">
        <v>646.4</v>
      </c>
      <c r="J82" s="77">
        <v>3186</v>
      </c>
      <c r="K82" s="77">
        <v>0</v>
      </c>
      <c r="L82" s="77">
        <v>20.594304000000001</v>
      </c>
      <c r="M82" s="78">
        <v>0</v>
      </c>
      <c r="N82" s="78">
        <v>2.9999999999999997E-4</v>
      </c>
      <c r="O82" s="78">
        <v>0</v>
      </c>
    </row>
    <row r="83" spans="2:15">
      <c r="B83" t="s">
        <v>1297</v>
      </c>
      <c r="C83" t="s">
        <v>1298</v>
      </c>
      <c r="D83" t="s">
        <v>100</v>
      </c>
      <c r="E83" t="s">
        <v>123</v>
      </c>
      <c r="F83" t="s">
        <v>1299</v>
      </c>
      <c r="G83" t="s">
        <v>763</v>
      </c>
      <c r="H83" t="s">
        <v>102</v>
      </c>
      <c r="I83" s="77">
        <v>1484.7</v>
      </c>
      <c r="J83" s="77">
        <v>11980</v>
      </c>
      <c r="K83" s="77">
        <v>0</v>
      </c>
      <c r="L83" s="77">
        <v>177.86706000000001</v>
      </c>
      <c r="M83" s="78">
        <v>1E-4</v>
      </c>
      <c r="N83" s="78">
        <v>2.3999999999999998E-3</v>
      </c>
      <c r="O83" s="78">
        <v>4.0000000000000002E-4</v>
      </c>
    </row>
    <row r="84" spans="2:15">
      <c r="B84" t="s">
        <v>1300</v>
      </c>
      <c r="C84" t="s">
        <v>1301</v>
      </c>
      <c r="D84" t="s">
        <v>100</v>
      </c>
      <c r="E84" t="s">
        <v>123</v>
      </c>
      <c r="F84" t="s">
        <v>1302</v>
      </c>
      <c r="G84" t="s">
        <v>763</v>
      </c>
      <c r="H84" t="s">
        <v>102</v>
      </c>
      <c r="I84" s="77">
        <v>748.6</v>
      </c>
      <c r="J84" s="77">
        <v>26950</v>
      </c>
      <c r="K84" s="77">
        <v>0</v>
      </c>
      <c r="L84" s="77">
        <v>201.74770000000001</v>
      </c>
      <c r="M84" s="78">
        <v>1E-4</v>
      </c>
      <c r="N84" s="78">
        <v>2.7000000000000001E-3</v>
      </c>
      <c r="O84" s="78">
        <v>4.0000000000000002E-4</v>
      </c>
    </row>
    <row r="85" spans="2:15">
      <c r="B85" t="s">
        <v>1303</v>
      </c>
      <c r="C85" t="s">
        <v>1304</v>
      </c>
      <c r="D85" t="s">
        <v>100</v>
      </c>
      <c r="E85" t="s">
        <v>123</v>
      </c>
      <c r="F85" t="s">
        <v>1305</v>
      </c>
      <c r="G85" t="s">
        <v>813</v>
      </c>
      <c r="H85" t="s">
        <v>102</v>
      </c>
      <c r="I85" s="77">
        <v>22412.73</v>
      </c>
      <c r="J85" s="77">
        <v>1178</v>
      </c>
      <c r="K85" s="77">
        <v>0</v>
      </c>
      <c r="L85" s="77">
        <v>264.02195940000001</v>
      </c>
      <c r="M85" s="78">
        <v>2.0000000000000001E-4</v>
      </c>
      <c r="N85" s="78">
        <v>3.5000000000000001E-3</v>
      </c>
      <c r="O85" s="78">
        <v>5.9999999999999995E-4</v>
      </c>
    </row>
    <row r="86" spans="2:15">
      <c r="B86" t="s">
        <v>1306</v>
      </c>
      <c r="C86" t="s">
        <v>1307</v>
      </c>
      <c r="D86" t="s">
        <v>100</v>
      </c>
      <c r="E86" t="s">
        <v>123</v>
      </c>
      <c r="F86" t="s">
        <v>1308</v>
      </c>
      <c r="G86" t="s">
        <v>625</v>
      </c>
      <c r="H86" t="s">
        <v>102</v>
      </c>
      <c r="I86" s="77">
        <v>1699.29</v>
      </c>
      <c r="J86" s="77">
        <v>3661</v>
      </c>
      <c r="K86" s="77">
        <v>0</v>
      </c>
      <c r="L86" s="77">
        <v>62.211006900000001</v>
      </c>
      <c r="M86" s="78">
        <v>0</v>
      </c>
      <c r="N86" s="78">
        <v>8.0000000000000004E-4</v>
      </c>
      <c r="O86" s="78">
        <v>1E-4</v>
      </c>
    </row>
    <row r="87" spans="2:15">
      <c r="B87" t="s">
        <v>1309</v>
      </c>
      <c r="C87" t="s">
        <v>1310</v>
      </c>
      <c r="D87" t="s">
        <v>100</v>
      </c>
      <c r="E87" t="s">
        <v>123</v>
      </c>
      <c r="F87" t="s">
        <v>1311</v>
      </c>
      <c r="G87" t="s">
        <v>625</v>
      </c>
      <c r="H87" t="s">
        <v>102</v>
      </c>
      <c r="I87" s="77">
        <v>301.77999999999997</v>
      </c>
      <c r="J87" s="77">
        <v>5580</v>
      </c>
      <c r="K87" s="77">
        <v>0</v>
      </c>
      <c r="L87" s="77">
        <v>16.839324000000001</v>
      </c>
      <c r="M87" s="78">
        <v>0</v>
      </c>
      <c r="N87" s="78">
        <v>2.0000000000000001E-4</v>
      </c>
      <c r="O87" s="78">
        <v>0</v>
      </c>
    </row>
    <row r="88" spans="2:15">
      <c r="B88" t="s">
        <v>1312</v>
      </c>
      <c r="C88" t="s">
        <v>1313</v>
      </c>
      <c r="D88" t="s">
        <v>100</v>
      </c>
      <c r="E88" t="s">
        <v>123</v>
      </c>
      <c r="F88" t="s">
        <v>643</v>
      </c>
      <c r="G88" t="s">
        <v>625</v>
      </c>
      <c r="H88" t="s">
        <v>102</v>
      </c>
      <c r="I88" s="77">
        <v>21116.55</v>
      </c>
      <c r="J88" s="77">
        <v>1167</v>
      </c>
      <c r="K88" s="77">
        <v>0</v>
      </c>
      <c r="L88" s="77">
        <v>246.4301385</v>
      </c>
      <c r="M88" s="78">
        <v>1E-4</v>
      </c>
      <c r="N88" s="78">
        <v>3.3E-3</v>
      </c>
      <c r="O88" s="78">
        <v>5.0000000000000001E-4</v>
      </c>
    </row>
    <row r="89" spans="2:15">
      <c r="B89" t="s">
        <v>1314</v>
      </c>
      <c r="C89" t="s">
        <v>1315</v>
      </c>
      <c r="D89" t="s">
        <v>100</v>
      </c>
      <c r="E89" t="s">
        <v>123</v>
      </c>
      <c r="F89" t="s">
        <v>1316</v>
      </c>
      <c r="G89" t="s">
        <v>625</v>
      </c>
      <c r="H89" t="s">
        <v>102</v>
      </c>
      <c r="I89" s="77">
        <v>3025.69</v>
      </c>
      <c r="J89" s="77">
        <v>4892</v>
      </c>
      <c r="K89" s="77">
        <v>0</v>
      </c>
      <c r="L89" s="77">
        <v>148.0167548</v>
      </c>
      <c r="M89" s="78">
        <v>0</v>
      </c>
      <c r="N89" s="78">
        <v>2E-3</v>
      </c>
      <c r="O89" s="78">
        <v>2.9999999999999997E-4</v>
      </c>
    </row>
    <row r="90" spans="2:15">
      <c r="B90" t="s">
        <v>1317</v>
      </c>
      <c r="C90" t="s">
        <v>1318</v>
      </c>
      <c r="D90" t="s">
        <v>100</v>
      </c>
      <c r="E90" t="s">
        <v>123</v>
      </c>
      <c r="F90" t="s">
        <v>646</v>
      </c>
      <c r="G90" t="s">
        <v>330</v>
      </c>
      <c r="H90" t="s">
        <v>102</v>
      </c>
      <c r="I90" s="77">
        <v>1819</v>
      </c>
      <c r="J90" s="77">
        <v>3380</v>
      </c>
      <c r="K90" s="77">
        <v>0</v>
      </c>
      <c r="L90" s="77">
        <v>61.482199999999999</v>
      </c>
      <c r="M90" s="78">
        <v>0</v>
      </c>
      <c r="N90" s="78">
        <v>8.0000000000000004E-4</v>
      </c>
      <c r="O90" s="78">
        <v>1E-4</v>
      </c>
    </row>
    <row r="91" spans="2:15">
      <c r="B91" t="s">
        <v>1319</v>
      </c>
      <c r="C91" t="s">
        <v>1320</v>
      </c>
      <c r="D91" t="s">
        <v>100</v>
      </c>
      <c r="E91" t="s">
        <v>123</v>
      </c>
      <c r="F91" t="s">
        <v>448</v>
      </c>
      <c r="G91" t="s">
        <v>330</v>
      </c>
      <c r="H91" t="s">
        <v>102</v>
      </c>
      <c r="I91" s="77">
        <v>367.29</v>
      </c>
      <c r="J91" s="77">
        <v>71190</v>
      </c>
      <c r="K91" s="77">
        <v>0</v>
      </c>
      <c r="L91" s="77">
        <v>261.47375099999999</v>
      </c>
      <c r="M91" s="78">
        <v>1E-4</v>
      </c>
      <c r="N91" s="78">
        <v>3.5000000000000001E-3</v>
      </c>
      <c r="O91" s="78">
        <v>5.0000000000000001E-4</v>
      </c>
    </row>
    <row r="92" spans="2:15">
      <c r="B92" t="s">
        <v>1321</v>
      </c>
      <c r="C92" t="s">
        <v>1322</v>
      </c>
      <c r="D92" t="s">
        <v>100</v>
      </c>
      <c r="E92" t="s">
        <v>123</v>
      </c>
      <c r="F92" t="s">
        <v>1323</v>
      </c>
      <c r="G92" t="s">
        <v>330</v>
      </c>
      <c r="H92" t="s">
        <v>102</v>
      </c>
      <c r="I92" s="77">
        <v>9299.56</v>
      </c>
      <c r="J92" s="77">
        <v>858.7</v>
      </c>
      <c r="K92" s="77">
        <v>0</v>
      </c>
      <c r="L92" s="77">
        <v>79.855321720000006</v>
      </c>
      <c r="M92" s="78">
        <v>1E-4</v>
      </c>
      <c r="N92" s="78">
        <v>1.1000000000000001E-3</v>
      </c>
      <c r="O92" s="78">
        <v>2.0000000000000001E-4</v>
      </c>
    </row>
    <row r="93" spans="2:15">
      <c r="B93" t="s">
        <v>1324</v>
      </c>
      <c r="C93" t="s">
        <v>1325</v>
      </c>
      <c r="D93" t="s">
        <v>100</v>
      </c>
      <c r="E93" t="s">
        <v>123</v>
      </c>
      <c r="F93" t="s">
        <v>478</v>
      </c>
      <c r="G93" t="s">
        <v>330</v>
      </c>
      <c r="H93" t="s">
        <v>102</v>
      </c>
      <c r="I93" s="77">
        <v>4571.3</v>
      </c>
      <c r="J93" s="77">
        <v>6819</v>
      </c>
      <c r="K93" s="77">
        <v>0</v>
      </c>
      <c r="L93" s="77">
        <v>311.716947</v>
      </c>
      <c r="M93" s="78">
        <v>1E-4</v>
      </c>
      <c r="N93" s="78">
        <v>4.1000000000000003E-3</v>
      </c>
      <c r="O93" s="78">
        <v>6.9999999999999999E-4</v>
      </c>
    </row>
    <row r="94" spans="2:15">
      <c r="B94" t="s">
        <v>1326</v>
      </c>
      <c r="C94" t="s">
        <v>1327</v>
      </c>
      <c r="D94" t="s">
        <v>100</v>
      </c>
      <c r="E94" t="s">
        <v>123</v>
      </c>
      <c r="F94" t="s">
        <v>617</v>
      </c>
      <c r="G94" t="s">
        <v>330</v>
      </c>
      <c r="H94" t="s">
        <v>102</v>
      </c>
      <c r="I94" s="77">
        <v>145249.72</v>
      </c>
      <c r="J94" s="77">
        <v>156.1</v>
      </c>
      <c r="K94" s="77">
        <v>0</v>
      </c>
      <c r="L94" s="77">
        <v>226.73481292</v>
      </c>
      <c r="M94" s="78">
        <v>2.0000000000000001E-4</v>
      </c>
      <c r="N94" s="78">
        <v>3.0000000000000001E-3</v>
      </c>
      <c r="O94" s="78">
        <v>5.0000000000000001E-4</v>
      </c>
    </row>
    <row r="95" spans="2:15">
      <c r="B95" t="s">
        <v>1328</v>
      </c>
      <c r="C95" t="s">
        <v>1329</v>
      </c>
      <c r="D95" t="s">
        <v>100</v>
      </c>
      <c r="E95" t="s">
        <v>123</v>
      </c>
      <c r="F95" t="s">
        <v>411</v>
      </c>
      <c r="G95" t="s">
        <v>330</v>
      </c>
      <c r="H95" t="s">
        <v>102</v>
      </c>
      <c r="I95" s="77">
        <v>1835.71</v>
      </c>
      <c r="J95" s="77">
        <v>21760</v>
      </c>
      <c r="K95" s="77">
        <v>0</v>
      </c>
      <c r="L95" s="77">
        <v>399.45049599999999</v>
      </c>
      <c r="M95" s="78">
        <v>2.0000000000000001E-4</v>
      </c>
      <c r="N95" s="78">
        <v>5.3E-3</v>
      </c>
      <c r="O95" s="78">
        <v>8.0000000000000004E-4</v>
      </c>
    </row>
    <row r="96" spans="2:15">
      <c r="B96" t="s">
        <v>1330</v>
      </c>
      <c r="C96" t="s">
        <v>1331</v>
      </c>
      <c r="D96" t="s">
        <v>100</v>
      </c>
      <c r="E96" t="s">
        <v>123</v>
      </c>
      <c r="F96" t="s">
        <v>414</v>
      </c>
      <c r="G96" t="s">
        <v>330</v>
      </c>
      <c r="H96" t="s">
        <v>102</v>
      </c>
      <c r="I96" s="77">
        <v>26351.17</v>
      </c>
      <c r="J96" s="77">
        <v>1555</v>
      </c>
      <c r="K96" s="77">
        <v>0</v>
      </c>
      <c r="L96" s="77">
        <v>409.7606935</v>
      </c>
      <c r="M96" s="78">
        <v>1E-4</v>
      </c>
      <c r="N96" s="78">
        <v>5.4000000000000003E-3</v>
      </c>
      <c r="O96" s="78">
        <v>8.9999999999999998E-4</v>
      </c>
    </row>
    <row r="97" spans="2:15">
      <c r="B97" t="s">
        <v>1332</v>
      </c>
      <c r="C97" t="s">
        <v>1333</v>
      </c>
      <c r="D97" t="s">
        <v>100</v>
      </c>
      <c r="E97" t="s">
        <v>123</v>
      </c>
      <c r="F97" t="s">
        <v>1334</v>
      </c>
      <c r="G97" t="s">
        <v>125</v>
      </c>
      <c r="H97" t="s">
        <v>102</v>
      </c>
      <c r="I97" s="77">
        <v>6921.39</v>
      </c>
      <c r="J97" s="77">
        <v>2246</v>
      </c>
      <c r="K97" s="77">
        <v>0</v>
      </c>
      <c r="L97" s="77">
        <v>155.45441940000001</v>
      </c>
      <c r="M97" s="78">
        <v>1E-4</v>
      </c>
      <c r="N97" s="78">
        <v>2.0999999999999999E-3</v>
      </c>
      <c r="O97" s="78">
        <v>2.9999999999999997E-4</v>
      </c>
    </row>
    <row r="98" spans="2:15">
      <c r="B98" t="s">
        <v>1335</v>
      </c>
      <c r="C98" t="s">
        <v>1336</v>
      </c>
      <c r="D98" t="s">
        <v>100</v>
      </c>
      <c r="E98" t="s">
        <v>123</v>
      </c>
      <c r="F98" t="s">
        <v>1337</v>
      </c>
      <c r="G98" t="s">
        <v>1338</v>
      </c>
      <c r="H98" t="s">
        <v>102</v>
      </c>
      <c r="I98" s="77">
        <v>10600.91</v>
      </c>
      <c r="J98" s="77">
        <v>4003</v>
      </c>
      <c r="K98" s="77">
        <v>0</v>
      </c>
      <c r="L98" s="77">
        <v>424.3544273</v>
      </c>
      <c r="M98" s="78">
        <v>1E-4</v>
      </c>
      <c r="N98" s="78">
        <v>5.5999999999999999E-3</v>
      </c>
      <c r="O98" s="78">
        <v>8.9999999999999998E-4</v>
      </c>
    </row>
    <row r="99" spans="2:15">
      <c r="B99" t="s">
        <v>1339</v>
      </c>
      <c r="C99" t="s">
        <v>1340</v>
      </c>
      <c r="D99" t="s">
        <v>100</v>
      </c>
      <c r="E99" t="s">
        <v>123</v>
      </c>
      <c r="F99" t="s">
        <v>1341</v>
      </c>
      <c r="G99" t="s">
        <v>710</v>
      </c>
      <c r="H99" t="s">
        <v>102</v>
      </c>
      <c r="I99" s="77">
        <v>2059.98</v>
      </c>
      <c r="J99" s="77">
        <v>8131</v>
      </c>
      <c r="K99" s="77">
        <v>0</v>
      </c>
      <c r="L99" s="77">
        <v>167.49697380000001</v>
      </c>
      <c r="M99" s="78">
        <v>1E-4</v>
      </c>
      <c r="N99" s="78">
        <v>2.2000000000000001E-3</v>
      </c>
      <c r="O99" s="78">
        <v>4.0000000000000002E-4</v>
      </c>
    </row>
    <row r="100" spans="2:15">
      <c r="B100" t="s">
        <v>1342</v>
      </c>
      <c r="C100" t="s">
        <v>1343</v>
      </c>
      <c r="D100" t="s">
        <v>100</v>
      </c>
      <c r="E100" t="s">
        <v>123</v>
      </c>
      <c r="F100" t="s">
        <v>1344</v>
      </c>
      <c r="G100" t="s">
        <v>710</v>
      </c>
      <c r="H100" t="s">
        <v>102</v>
      </c>
      <c r="I100" s="77">
        <v>1706</v>
      </c>
      <c r="J100" s="77">
        <v>15550</v>
      </c>
      <c r="K100" s="77">
        <v>0</v>
      </c>
      <c r="L100" s="77">
        <v>265.28300000000002</v>
      </c>
      <c r="M100" s="78">
        <v>1E-4</v>
      </c>
      <c r="N100" s="78">
        <v>3.5000000000000001E-3</v>
      </c>
      <c r="O100" s="78">
        <v>5.9999999999999995E-4</v>
      </c>
    </row>
    <row r="101" spans="2:15">
      <c r="B101" t="s">
        <v>1345</v>
      </c>
      <c r="C101" t="s">
        <v>1346</v>
      </c>
      <c r="D101" t="s">
        <v>100</v>
      </c>
      <c r="E101" t="s">
        <v>123</v>
      </c>
      <c r="F101" t="s">
        <v>1347</v>
      </c>
      <c r="G101" t="s">
        <v>710</v>
      </c>
      <c r="H101" t="s">
        <v>102</v>
      </c>
      <c r="I101" s="77">
        <v>753.8</v>
      </c>
      <c r="J101" s="77">
        <v>26410</v>
      </c>
      <c r="K101" s="77">
        <v>0</v>
      </c>
      <c r="L101" s="77">
        <v>199.07857999999999</v>
      </c>
      <c r="M101" s="78">
        <v>1E-4</v>
      </c>
      <c r="N101" s="78">
        <v>2.5999999999999999E-3</v>
      </c>
      <c r="O101" s="78">
        <v>4.0000000000000002E-4</v>
      </c>
    </row>
    <row r="102" spans="2:15">
      <c r="B102" t="s">
        <v>1348</v>
      </c>
      <c r="C102" t="s">
        <v>1349</v>
      </c>
      <c r="D102" t="s">
        <v>100</v>
      </c>
      <c r="E102" t="s">
        <v>123</v>
      </c>
      <c r="F102" t="s">
        <v>1350</v>
      </c>
      <c r="G102" t="s">
        <v>710</v>
      </c>
      <c r="H102" t="s">
        <v>102</v>
      </c>
      <c r="I102" s="77">
        <v>2767.25</v>
      </c>
      <c r="J102" s="77">
        <v>7500</v>
      </c>
      <c r="K102" s="77">
        <v>0</v>
      </c>
      <c r="L102" s="77">
        <v>207.54374999999999</v>
      </c>
      <c r="M102" s="78">
        <v>1E-4</v>
      </c>
      <c r="N102" s="78">
        <v>2.7000000000000001E-3</v>
      </c>
      <c r="O102" s="78">
        <v>4.0000000000000002E-4</v>
      </c>
    </row>
    <row r="103" spans="2:15">
      <c r="B103" t="s">
        <v>1351</v>
      </c>
      <c r="C103" t="s">
        <v>1352</v>
      </c>
      <c r="D103" t="s">
        <v>100</v>
      </c>
      <c r="E103" t="s">
        <v>123</v>
      </c>
      <c r="F103" t="s">
        <v>1353</v>
      </c>
      <c r="G103" t="s">
        <v>710</v>
      </c>
      <c r="H103" t="s">
        <v>102</v>
      </c>
      <c r="I103" s="77">
        <v>674.45</v>
      </c>
      <c r="J103" s="77">
        <v>21820</v>
      </c>
      <c r="K103" s="77">
        <v>0</v>
      </c>
      <c r="L103" s="77">
        <v>147.16498999999999</v>
      </c>
      <c r="M103" s="78">
        <v>0</v>
      </c>
      <c r="N103" s="78">
        <v>1.9E-3</v>
      </c>
      <c r="O103" s="78">
        <v>2.9999999999999997E-4</v>
      </c>
    </row>
    <row r="104" spans="2:15">
      <c r="B104" t="s">
        <v>1354</v>
      </c>
      <c r="C104" t="s">
        <v>1355</v>
      </c>
      <c r="D104" t="s">
        <v>100</v>
      </c>
      <c r="E104" t="s">
        <v>123</v>
      </c>
      <c r="F104" t="s">
        <v>709</v>
      </c>
      <c r="G104" t="s">
        <v>710</v>
      </c>
      <c r="H104" t="s">
        <v>102</v>
      </c>
      <c r="I104" s="77">
        <v>48543.85</v>
      </c>
      <c r="J104" s="77">
        <v>1769</v>
      </c>
      <c r="K104" s="77">
        <v>0</v>
      </c>
      <c r="L104" s="77">
        <v>858.74070649999999</v>
      </c>
      <c r="M104" s="78">
        <v>2.0000000000000001E-4</v>
      </c>
      <c r="N104" s="78">
        <v>1.14E-2</v>
      </c>
      <c r="O104" s="78">
        <v>1.8E-3</v>
      </c>
    </row>
    <row r="105" spans="2:15">
      <c r="B105" t="s">
        <v>1356</v>
      </c>
      <c r="C105" t="s">
        <v>1357</v>
      </c>
      <c r="D105" t="s">
        <v>100</v>
      </c>
      <c r="E105" t="s">
        <v>123</v>
      </c>
      <c r="F105" t="s">
        <v>1358</v>
      </c>
      <c r="G105" t="s">
        <v>1359</v>
      </c>
      <c r="H105" t="s">
        <v>102</v>
      </c>
      <c r="I105" s="77">
        <v>14317.98</v>
      </c>
      <c r="J105" s="77">
        <v>4801</v>
      </c>
      <c r="K105" s="77">
        <v>0</v>
      </c>
      <c r="L105" s="77">
        <v>687.40621980000003</v>
      </c>
      <c r="M105" s="78">
        <v>2.0000000000000001E-4</v>
      </c>
      <c r="N105" s="78">
        <v>9.1000000000000004E-3</v>
      </c>
      <c r="O105" s="78">
        <v>1.4E-3</v>
      </c>
    </row>
    <row r="106" spans="2:15">
      <c r="B106" t="s">
        <v>1360</v>
      </c>
      <c r="C106" t="s">
        <v>1361</v>
      </c>
      <c r="D106" t="s">
        <v>100</v>
      </c>
      <c r="E106" t="s">
        <v>123</v>
      </c>
      <c r="F106" t="s">
        <v>1362</v>
      </c>
      <c r="G106" t="s">
        <v>1359</v>
      </c>
      <c r="H106" t="s">
        <v>102</v>
      </c>
      <c r="I106" s="77">
        <v>3489.09</v>
      </c>
      <c r="J106" s="77">
        <v>19750</v>
      </c>
      <c r="K106" s="77">
        <v>0</v>
      </c>
      <c r="L106" s="77">
        <v>689.09527500000002</v>
      </c>
      <c r="M106" s="78">
        <v>1E-4</v>
      </c>
      <c r="N106" s="78">
        <v>9.1000000000000004E-3</v>
      </c>
      <c r="O106" s="78">
        <v>1.4E-3</v>
      </c>
    </row>
    <row r="107" spans="2:15">
      <c r="B107" t="s">
        <v>1363</v>
      </c>
      <c r="C107" t="s">
        <v>1364</v>
      </c>
      <c r="D107" t="s">
        <v>100</v>
      </c>
      <c r="E107" t="s">
        <v>123</v>
      </c>
      <c r="F107" t="s">
        <v>1365</v>
      </c>
      <c r="G107" t="s">
        <v>1359</v>
      </c>
      <c r="H107" t="s">
        <v>102</v>
      </c>
      <c r="I107" s="77">
        <v>9687.2199999999993</v>
      </c>
      <c r="J107" s="77">
        <v>7800</v>
      </c>
      <c r="K107" s="77">
        <v>0</v>
      </c>
      <c r="L107" s="77">
        <v>755.60316</v>
      </c>
      <c r="M107" s="78">
        <v>2.0000000000000001E-4</v>
      </c>
      <c r="N107" s="78">
        <v>0.01</v>
      </c>
      <c r="O107" s="78">
        <v>1.6000000000000001E-3</v>
      </c>
    </row>
    <row r="108" spans="2:15">
      <c r="B108" t="s">
        <v>1366</v>
      </c>
      <c r="C108" t="s">
        <v>1367</v>
      </c>
      <c r="D108" t="s">
        <v>100</v>
      </c>
      <c r="E108" t="s">
        <v>123</v>
      </c>
      <c r="F108" t="s">
        <v>1368</v>
      </c>
      <c r="G108" t="s">
        <v>127</v>
      </c>
      <c r="H108" t="s">
        <v>102</v>
      </c>
      <c r="I108" s="77">
        <v>933.48</v>
      </c>
      <c r="J108" s="77">
        <v>31220</v>
      </c>
      <c r="K108" s="77">
        <v>0</v>
      </c>
      <c r="L108" s="77">
        <v>291.432456</v>
      </c>
      <c r="M108" s="78">
        <v>2.0000000000000001E-4</v>
      </c>
      <c r="N108" s="78">
        <v>3.8999999999999998E-3</v>
      </c>
      <c r="O108" s="78">
        <v>5.9999999999999995E-4</v>
      </c>
    </row>
    <row r="109" spans="2:15">
      <c r="B109" t="s">
        <v>1369</v>
      </c>
      <c r="C109" t="s">
        <v>1370</v>
      </c>
      <c r="D109" t="s">
        <v>100</v>
      </c>
      <c r="E109" t="s">
        <v>123</v>
      </c>
      <c r="F109" t="s">
        <v>1371</v>
      </c>
      <c r="G109" t="s">
        <v>127</v>
      </c>
      <c r="H109" t="s">
        <v>102</v>
      </c>
      <c r="I109" s="77">
        <v>118288.32000000001</v>
      </c>
      <c r="J109" s="77">
        <v>178.2</v>
      </c>
      <c r="K109" s="77">
        <v>0</v>
      </c>
      <c r="L109" s="77">
        <v>210.78978624000001</v>
      </c>
      <c r="M109" s="78">
        <v>2.0000000000000001E-4</v>
      </c>
      <c r="N109" s="78">
        <v>2.8E-3</v>
      </c>
      <c r="O109" s="78">
        <v>4.0000000000000002E-4</v>
      </c>
    </row>
    <row r="110" spans="2:15">
      <c r="B110" t="s">
        <v>1372</v>
      </c>
      <c r="C110" t="s">
        <v>1373</v>
      </c>
      <c r="D110" t="s">
        <v>100</v>
      </c>
      <c r="E110" t="s">
        <v>123</v>
      </c>
      <c r="F110" t="s">
        <v>1374</v>
      </c>
      <c r="G110" t="s">
        <v>128</v>
      </c>
      <c r="H110" t="s">
        <v>102</v>
      </c>
      <c r="I110" s="77">
        <v>3367.33</v>
      </c>
      <c r="J110" s="77">
        <v>566.6</v>
      </c>
      <c r="K110" s="77">
        <v>0</v>
      </c>
      <c r="L110" s="77">
        <v>19.079291779999998</v>
      </c>
      <c r="M110" s="78">
        <v>0</v>
      </c>
      <c r="N110" s="78">
        <v>2.9999999999999997E-4</v>
      </c>
      <c r="O110" s="78">
        <v>0</v>
      </c>
    </row>
    <row r="111" spans="2:15">
      <c r="B111" t="s">
        <v>1375</v>
      </c>
      <c r="C111" t="s">
        <v>1376</v>
      </c>
      <c r="D111" t="s">
        <v>100</v>
      </c>
      <c r="E111" t="s">
        <v>123</v>
      </c>
      <c r="F111" t="s">
        <v>1377</v>
      </c>
      <c r="G111" t="s">
        <v>128</v>
      </c>
      <c r="H111" t="s">
        <v>102</v>
      </c>
      <c r="I111" s="77">
        <v>9421.83</v>
      </c>
      <c r="J111" s="77">
        <v>1575</v>
      </c>
      <c r="K111" s="77">
        <v>0</v>
      </c>
      <c r="L111" s="77">
        <v>148.3938225</v>
      </c>
      <c r="M111" s="78">
        <v>0</v>
      </c>
      <c r="N111" s="78">
        <v>2E-3</v>
      </c>
      <c r="O111" s="78">
        <v>2.9999999999999997E-4</v>
      </c>
    </row>
    <row r="112" spans="2:15">
      <c r="B112" t="s">
        <v>1378</v>
      </c>
      <c r="C112" t="s">
        <v>1379</v>
      </c>
      <c r="D112" t="s">
        <v>100</v>
      </c>
      <c r="E112" t="s">
        <v>123</v>
      </c>
      <c r="F112" t="s">
        <v>1380</v>
      </c>
      <c r="G112" t="s">
        <v>129</v>
      </c>
      <c r="H112" t="s">
        <v>102</v>
      </c>
      <c r="I112" s="77">
        <v>1046.6099999999999</v>
      </c>
      <c r="J112" s="77">
        <v>8834</v>
      </c>
      <c r="K112" s="77">
        <v>0</v>
      </c>
      <c r="L112" s="77">
        <v>92.457527400000004</v>
      </c>
      <c r="M112" s="78">
        <v>0</v>
      </c>
      <c r="N112" s="78">
        <v>1.1999999999999999E-3</v>
      </c>
      <c r="O112" s="78">
        <v>2.0000000000000001E-4</v>
      </c>
    </row>
    <row r="113" spans="2:15">
      <c r="B113" t="s">
        <v>1381</v>
      </c>
      <c r="C113" t="s">
        <v>1382</v>
      </c>
      <c r="D113" t="s">
        <v>100</v>
      </c>
      <c r="E113" t="s">
        <v>123</v>
      </c>
      <c r="F113" t="s">
        <v>1383</v>
      </c>
      <c r="G113" t="s">
        <v>129</v>
      </c>
      <c r="H113" t="s">
        <v>102</v>
      </c>
      <c r="I113" s="77">
        <v>42</v>
      </c>
      <c r="J113" s="77">
        <v>11690</v>
      </c>
      <c r="K113" s="77">
        <v>0</v>
      </c>
      <c r="L113" s="77">
        <v>4.9097999999999997</v>
      </c>
      <c r="M113" s="78">
        <v>0</v>
      </c>
      <c r="N113" s="78">
        <v>1E-4</v>
      </c>
      <c r="O113" s="78">
        <v>0</v>
      </c>
    </row>
    <row r="114" spans="2:15">
      <c r="B114" t="s">
        <v>1384</v>
      </c>
      <c r="C114" t="s">
        <v>1385</v>
      </c>
      <c r="D114" t="s">
        <v>100</v>
      </c>
      <c r="E114" t="s">
        <v>123</v>
      </c>
      <c r="F114" t="s">
        <v>791</v>
      </c>
      <c r="G114" t="s">
        <v>132</v>
      </c>
      <c r="H114" t="s">
        <v>102</v>
      </c>
      <c r="I114" s="77">
        <v>24942.47</v>
      </c>
      <c r="J114" s="77">
        <v>1494</v>
      </c>
      <c r="K114" s="77">
        <v>0</v>
      </c>
      <c r="L114" s="77">
        <v>372.64050179999998</v>
      </c>
      <c r="M114" s="78">
        <v>1E-4</v>
      </c>
      <c r="N114" s="78">
        <v>4.8999999999999998E-3</v>
      </c>
      <c r="O114" s="78">
        <v>8.0000000000000004E-4</v>
      </c>
    </row>
    <row r="115" spans="2:15">
      <c r="B115" t="s">
        <v>1386</v>
      </c>
      <c r="C115" t="s">
        <v>1387</v>
      </c>
      <c r="D115" t="s">
        <v>100</v>
      </c>
      <c r="E115" t="s">
        <v>123</v>
      </c>
      <c r="F115" t="s">
        <v>577</v>
      </c>
      <c r="G115" t="s">
        <v>132</v>
      </c>
      <c r="H115" t="s">
        <v>102</v>
      </c>
      <c r="I115" s="77">
        <v>22067.71</v>
      </c>
      <c r="J115" s="77">
        <v>1232</v>
      </c>
      <c r="K115" s="77">
        <v>0</v>
      </c>
      <c r="L115" s="77">
        <v>271.87418719999999</v>
      </c>
      <c r="M115" s="78">
        <v>1E-4</v>
      </c>
      <c r="N115" s="78">
        <v>3.5999999999999999E-3</v>
      </c>
      <c r="O115" s="78">
        <v>5.9999999999999995E-4</v>
      </c>
    </row>
    <row r="116" spans="2:15">
      <c r="B116" s="79" t="s">
        <v>1388</v>
      </c>
      <c r="E116" s="16"/>
      <c r="F116" s="16"/>
      <c r="G116" s="16"/>
      <c r="I116" s="81">
        <v>423606.69</v>
      </c>
      <c r="K116" s="81">
        <v>3.96766</v>
      </c>
      <c r="L116" s="81">
        <v>3272.8209030500002</v>
      </c>
      <c r="N116" s="80">
        <v>4.3299999999999998E-2</v>
      </c>
      <c r="O116" s="80">
        <v>6.8999999999999999E-3</v>
      </c>
    </row>
    <row r="117" spans="2:15">
      <c r="B117" t="s">
        <v>1389</v>
      </c>
      <c r="C117" t="s">
        <v>1390</v>
      </c>
      <c r="D117" t="s">
        <v>100</v>
      </c>
      <c r="E117" t="s">
        <v>123</v>
      </c>
      <c r="F117" t="s">
        <v>1391</v>
      </c>
      <c r="G117" t="s">
        <v>1392</v>
      </c>
      <c r="H117" t="s">
        <v>102</v>
      </c>
      <c r="I117" s="77">
        <v>1657.21</v>
      </c>
      <c r="J117" s="77">
        <v>129.5</v>
      </c>
      <c r="K117" s="77">
        <v>0</v>
      </c>
      <c r="L117" s="77">
        <v>2.1460869499999999</v>
      </c>
      <c r="M117" s="78">
        <v>1E-4</v>
      </c>
      <c r="N117" s="78">
        <v>0</v>
      </c>
      <c r="O117" s="78">
        <v>0</v>
      </c>
    </row>
    <row r="118" spans="2:15">
      <c r="B118" t="s">
        <v>1393</v>
      </c>
      <c r="C118" t="s">
        <v>1394</v>
      </c>
      <c r="D118" t="s">
        <v>100</v>
      </c>
      <c r="E118" t="s">
        <v>123</v>
      </c>
      <c r="F118" t="s">
        <v>1395</v>
      </c>
      <c r="G118" t="s">
        <v>1392</v>
      </c>
      <c r="H118" t="s">
        <v>102</v>
      </c>
      <c r="I118" s="77">
        <v>3697.31</v>
      </c>
      <c r="J118" s="77">
        <v>5999</v>
      </c>
      <c r="K118" s="77">
        <v>0</v>
      </c>
      <c r="L118" s="77">
        <v>221.8016269</v>
      </c>
      <c r="M118" s="78">
        <v>1E-4</v>
      </c>
      <c r="N118" s="78">
        <v>2.8999999999999998E-3</v>
      </c>
      <c r="O118" s="78">
        <v>5.0000000000000001E-4</v>
      </c>
    </row>
    <row r="119" spans="2:15">
      <c r="B119" t="s">
        <v>1396</v>
      </c>
      <c r="C119" t="s">
        <v>1397</v>
      </c>
      <c r="D119" t="s">
        <v>100</v>
      </c>
      <c r="E119" t="s">
        <v>123</v>
      </c>
      <c r="F119" t="s">
        <v>1398</v>
      </c>
      <c r="G119" t="s">
        <v>339</v>
      </c>
      <c r="H119" t="s">
        <v>102</v>
      </c>
      <c r="I119" s="77">
        <v>2099.6799999999998</v>
      </c>
      <c r="J119" s="77">
        <v>3094</v>
      </c>
      <c r="K119" s="77">
        <v>0</v>
      </c>
      <c r="L119" s="77">
        <v>64.964099200000007</v>
      </c>
      <c r="M119" s="78">
        <v>1E-4</v>
      </c>
      <c r="N119" s="78">
        <v>8.9999999999999998E-4</v>
      </c>
      <c r="O119" s="78">
        <v>1E-4</v>
      </c>
    </row>
    <row r="120" spans="2:15">
      <c r="B120" t="s">
        <v>1399</v>
      </c>
      <c r="C120" t="s">
        <v>1400</v>
      </c>
      <c r="D120" t="s">
        <v>100</v>
      </c>
      <c r="E120" t="s">
        <v>123</v>
      </c>
      <c r="F120" t="s">
        <v>868</v>
      </c>
      <c r="G120" t="s">
        <v>681</v>
      </c>
      <c r="H120" t="s">
        <v>102</v>
      </c>
      <c r="I120" s="77">
        <v>325.56</v>
      </c>
      <c r="J120" s="77">
        <v>5877</v>
      </c>
      <c r="K120" s="77">
        <v>0</v>
      </c>
      <c r="L120" s="77">
        <v>19.1331612</v>
      </c>
      <c r="M120" s="78">
        <v>0</v>
      </c>
      <c r="N120" s="78">
        <v>2.9999999999999997E-4</v>
      </c>
      <c r="O120" s="78">
        <v>0</v>
      </c>
    </row>
    <row r="121" spans="2:15">
      <c r="B121" t="s">
        <v>1401</v>
      </c>
      <c r="C121" t="s">
        <v>1402</v>
      </c>
      <c r="D121" t="s">
        <v>100</v>
      </c>
      <c r="E121" t="s">
        <v>123</v>
      </c>
      <c r="F121" t="s">
        <v>1403</v>
      </c>
      <c r="G121" t="s">
        <v>681</v>
      </c>
      <c r="H121" t="s">
        <v>102</v>
      </c>
      <c r="I121" s="77">
        <v>3360.34</v>
      </c>
      <c r="J121" s="77">
        <v>1258</v>
      </c>
      <c r="K121" s="77">
        <v>0</v>
      </c>
      <c r="L121" s="77">
        <v>42.273077200000003</v>
      </c>
      <c r="M121" s="78">
        <v>1E-4</v>
      </c>
      <c r="N121" s="78">
        <v>5.9999999999999995E-4</v>
      </c>
      <c r="O121" s="78">
        <v>1E-4</v>
      </c>
    </row>
    <row r="122" spans="2:15">
      <c r="B122" t="s">
        <v>1404</v>
      </c>
      <c r="C122" t="s">
        <v>1405</v>
      </c>
      <c r="D122" t="s">
        <v>100</v>
      </c>
      <c r="E122" t="s">
        <v>123</v>
      </c>
      <c r="F122" t="s">
        <v>1406</v>
      </c>
      <c r="G122" t="s">
        <v>681</v>
      </c>
      <c r="H122" t="s">
        <v>102</v>
      </c>
      <c r="I122" s="77">
        <v>3846.28</v>
      </c>
      <c r="J122" s="77">
        <v>670.4</v>
      </c>
      <c r="K122" s="77">
        <v>0</v>
      </c>
      <c r="L122" s="77">
        <v>25.785461120000001</v>
      </c>
      <c r="M122" s="78">
        <v>1E-4</v>
      </c>
      <c r="N122" s="78">
        <v>2.9999999999999997E-4</v>
      </c>
      <c r="O122" s="78">
        <v>1E-4</v>
      </c>
    </row>
    <row r="123" spans="2:15">
      <c r="B123" t="s">
        <v>1407</v>
      </c>
      <c r="C123" t="s">
        <v>1408</v>
      </c>
      <c r="D123" t="s">
        <v>100</v>
      </c>
      <c r="E123" t="s">
        <v>123</v>
      </c>
      <c r="F123" t="s">
        <v>1409</v>
      </c>
      <c r="G123" t="s">
        <v>681</v>
      </c>
      <c r="H123" t="s">
        <v>102</v>
      </c>
      <c r="I123" s="77">
        <v>3632.23</v>
      </c>
      <c r="J123" s="77">
        <v>571.70000000000005</v>
      </c>
      <c r="K123" s="77">
        <v>0</v>
      </c>
      <c r="L123" s="77">
        <v>20.76545891</v>
      </c>
      <c r="M123" s="78">
        <v>1E-4</v>
      </c>
      <c r="N123" s="78">
        <v>2.9999999999999997E-4</v>
      </c>
      <c r="O123" s="78">
        <v>0</v>
      </c>
    </row>
    <row r="124" spans="2:15">
      <c r="B124" t="s">
        <v>1410</v>
      </c>
      <c r="C124" t="s">
        <v>1411</v>
      </c>
      <c r="D124" t="s">
        <v>100</v>
      </c>
      <c r="E124" t="s">
        <v>123</v>
      </c>
      <c r="F124" t="s">
        <v>1412</v>
      </c>
      <c r="G124" t="s">
        <v>608</v>
      </c>
      <c r="H124" t="s">
        <v>102</v>
      </c>
      <c r="I124" s="77">
        <v>37758.239999999998</v>
      </c>
      <c r="J124" s="77">
        <v>161.5</v>
      </c>
      <c r="K124" s="77">
        <v>0</v>
      </c>
      <c r="L124" s="77">
        <v>60.9795576</v>
      </c>
      <c r="M124" s="78">
        <v>2.0000000000000001E-4</v>
      </c>
      <c r="N124" s="78">
        <v>8.0000000000000004E-4</v>
      </c>
      <c r="O124" s="78">
        <v>1E-4</v>
      </c>
    </row>
    <row r="125" spans="2:15">
      <c r="B125" t="s">
        <v>1413</v>
      </c>
      <c r="C125" t="s">
        <v>1414</v>
      </c>
      <c r="D125" t="s">
        <v>100</v>
      </c>
      <c r="E125" t="s">
        <v>123</v>
      </c>
      <c r="F125" t="s">
        <v>1415</v>
      </c>
      <c r="G125" t="s">
        <v>1416</v>
      </c>
      <c r="H125" t="s">
        <v>102</v>
      </c>
      <c r="I125" s="77">
        <v>1115.0899999999999</v>
      </c>
      <c r="J125" s="77">
        <v>2052</v>
      </c>
      <c r="K125" s="77">
        <v>0</v>
      </c>
      <c r="L125" s="77">
        <v>22.881646799999999</v>
      </c>
      <c r="M125" s="78">
        <v>0</v>
      </c>
      <c r="N125" s="78">
        <v>2.9999999999999997E-4</v>
      </c>
      <c r="O125" s="78">
        <v>0</v>
      </c>
    </row>
    <row r="126" spans="2:15">
      <c r="B126" t="s">
        <v>1417</v>
      </c>
      <c r="C126" t="s">
        <v>1418</v>
      </c>
      <c r="D126" t="s">
        <v>100</v>
      </c>
      <c r="E126" t="s">
        <v>123</v>
      </c>
      <c r="F126" t="s">
        <v>1419</v>
      </c>
      <c r="G126" t="s">
        <v>563</v>
      </c>
      <c r="H126" t="s">
        <v>102</v>
      </c>
      <c r="I126" s="77">
        <v>826.86</v>
      </c>
      <c r="J126" s="77">
        <v>27970</v>
      </c>
      <c r="K126" s="77">
        <v>0</v>
      </c>
      <c r="L126" s="77">
        <v>231.27274199999999</v>
      </c>
      <c r="M126" s="78">
        <v>2.0000000000000001E-4</v>
      </c>
      <c r="N126" s="78">
        <v>3.0999999999999999E-3</v>
      </c>
      <c r="O126" s="78">
        <v>5.0000000000000001E-4</v>
      </c>
    </row>
    <row r="127" spans="2:15">
      <c r="B127" t="s">
        <v>1420</v>
      </c>
      <c r="C127" t="s">
        <v>1421</v>
      </c>
      <c r="D127" t="s">
        <v>100</v>
      </c>
      <c r="E127" t="s">
        <v>123</v>
      </c>
      <c r="F127" t="s">
        <v>1422</v>
      </c>
      <c r="G127" t="s">
        <v>563</v>
      </c>
      <c r="H127" t="s">
        <v>102</v>
      </c>
      <c r="I127" s="77">
        <v>25.69</v>
      </c>
      <c r="J127" s="77">
        <v>136.9</v>
      </c>
      <c r="K127" s="77">
        <v>0</v>
      </c>
      <c r="L127" s="77">
        <v>3.5169609999999997E-2</v>
      </c>
      <c r="M127" s="78">
        <v>0</v>
      </c>
      <c r="N127" s="78">
        <v>0</v>
      </c>
      <c r="O127" s="78">
        <v>0</v>
      </c>
    </row>
    <row r="128" spans="2:15">
      <c r="B128" t="s">
        <v>1423</v>
      </c>
      <c r="C128" t="s">
        <v>1424</v>
      </c>
      <c r="D128" t="s">
        <v>100</v>
      </c>
      <c r="E128" t="s">
        <v>123</v>
      </c>
      <c r="F128" t="s">
        <v>862</v>
      </c>
      <c r="G128" t="s">
        <v>563</v>
      </c>
      <c r="H128" t="s">
        <v>102</v>
      </c>
      <c r="I128" s="77">
        <v>3360.34</v>
      </c>
      <c r="J128" s="77">
        <v>429</v>
      </c>
      <c r="K128" s="77">
        <v>0</v>
      </c>
      <c r="L128" s="77">
        <v>14.4158586</v>
      </c>
      <c r="M128" s="78">
        <v>0</v>
      </c>
      <c r="N128" s="78">
        <v>2.0000000000000001E-4</v>
      </c>
      <c r="O128" s="78">
        <v>0</v>
      </c>
    </row>
    <row r="129" spans="2:15">
      <c r="B129" t="s">
        <v>1425</v>
      </c>
      <c r="C129" t="s">
        <v>1426</v>
      </c>
      <c r="D129" t="s">
        <v>100</v>
      </c>
      <c r="E129" t="s">
        <v>123</v>
      </c>
      <c r="F129" t="s">
        <v>1427</v>
      </c>
      <c r="G129" t="s">
        <v>563</v>
      </c>
      <c r="H129" t="s">
        <v>102</v>
      </c>
      <c r="I129" s="77">
        <v>3854.64</v>
      </c>
      <c r="J129" s="77">
        <v>3146</v>
      </c>
      <c r="K129" s="77">
        <v>0</v>
      </c>
      <c r="L129" s="77">
        <v>121.2669744</v>
      </c>
      <c r="M129" s="78">
        <v>1E-4</v>
      </c>
      <c r="N129" s="78">
        <v>1.6000000000000001E-3</v>
      </c>
      <c r="O129" s="78">
        <v>2.9999999999999997E-4</v>
      </c>
    </row>
    <row r="130" spans="2:15">
      <c r="B130" t="s">
        <v>1428</v>
      </c>
      <c r="C130" t="s">
        <v>1429</v>
      </c>
      <c r="D130" t="s">
        <v>100</v>
      </c>
      <c r="E130" t="s">
        <v>123</v>
      </c>
      <c r="F130" t="s">
        <v>1430</v>
      </c>
      <c r="G130" t="s">
        <v>1431</v>
      </c>
      <c r="H130" t="s">
        <v>102</v>
      </c>
      <c r="I130" s="77">
        <v>561.09</v>
      </c>
      <c r="J130" s="77">
        <v>1868</v>
      </c>
      <c r="K130" s="77">
        <v>0</v>
      </c>
      <c r="L130" s="77">
        <v>10.481161200000001</v>
      </c>
      <c r="M130" s="78">
        <v>1E-4</v>
      </c>
      <c r="N130" s="78">
        <v>1E-4</v>
      </c>
      <c r="O130" s="78">
        <v>0</v>
      </c>
    </row>
    <row r="131" spans="2:15">
      <c r="B131" t="s">
        <v>1432</v>
      </c>
      <c r="C131" t="s">
        <v>1433</v>
      </c>
      <c r="D131" t="s">
        <v>100</v>
      </c>
      <c r="E131" t="s">
        <v>123</v>
      </c>
      <c r="F131" t="s">
        <v>1434</v>
      </c>
      <c r="G131" t="s">
        <v>1435</v>
      </c>
      <c r="H131" t="s">
        <v>102</v>
      </c>
      <c r="I131" s="77">
        <v>2205.4899999999998</v>
      </c>
      <c r="J131" s="77">
        <v>472.1</v>
      </c>
      <c r="K131" s="77">
        <v>0</v>
      </c>
      <c r="L131" s="77">
        <v>10.41211829</v>
      </c>
      <c r="M131" s="78">
        <v>0</v>
      </c>
      <c r="N131" s="78">
        <v>1E-4</v>
      </c>
      <c r="O131" s="78">
        <v>0</v>
      </c>
    </row>
    <row r="132" spans="2:15">
      <c r="B132" t="s">
        <v>1436</v>
      </c>
      <c r="C132" t="s">
        <v>1437</v>
      </c>
      <c r="D132" t="s">
        <v>100</v>
      </c>
      <c r="E132" t="s">
        <v>123</v>
      </c>
      <c r="F132" t="s">
        <v>1438</v>
      </c>
      <c r="G132" t="s">
        <v>112</v>
      </c>
      <c r="H132" t="s">
        <v>102</v>
      </c>
      <c r="I132" s="77">
        <v>2312.0100000000002</v>
      </c>
      <c r="J132" s="77">
        <v>2414</v>
      </c>
      <c r="K132" s="77">
        <v>0</v>
      </c>
      <c r="L132" s="77">
        <v>55.811921400000003</v>
      </c>
      <c r="M132" s="78">
        <v>1E-4</v>
      </c>
      <c r="N132" s="78">
        <v>6.9999999999999999E-4</v>
      </c>
      <c r="O132" s="78">
        <v>1E-4</v>
      </c>
    </row>
    <row r="133" spans="2:15">
      <c r="B133" t="s">
        <v>1439</v>
      </c>
      <c r="C133" t="s">
        <v>1440</v>
      </c>
      <c r="D133" t="s">
        <v>100</v>
      </c>
      <c r="E133" t="s">
        <v>123</v>
      </c>
      <c r="F133" t="s">
        <v>1441</v>
      </c>
      <c r="G133" t="s">
        <v>112</v>
      </c>
      <c r="H133" t="s">
        <v>102</v>
      </c>
      <c r="I133" s="77">
        <v>538.09</v>
      </c>
      <c r="J133" s="77">
        <v>11370</v>
      </c>
      <c r="K133" s="77">
        <v>0</v>
      </c>
      <c r="L133" s="77">
        <v>61.180833</v>
      </c>
      <c r="M133" s="78">
        <v>1E-4</v>
      </c>
      <c r="N133" s="78">
        <v>8.0000000000000004E-4</v>
      </c>
      <c r="O133" s="78">
        <v>1E-4</v>
      </c>
    </row>
    <row r="134" spans="2:15">
      <c r="B134" t="s">
        <v>1442</v>
      </c>
      <c r="C134" t="s">
        <v>1443</v>
      </c>
      <c r="D134" t="s">
        <v>100</v>
      </c>
      <c r="E134" t="s">
        <v>123</v>
      </c>
      <c r="F134" t="s">
        <v>1444</v>
      </c>
      <c r="G134" t="s">
        <v>112</v>
      </c>
      <c r="H134" t="s">
        <v>102</v>
      </c>
      <c r="I134" s="77">
        <v>12705.43</v>
      </c>
      <c r="J134" s="77">
        <v>570</v>
      </c>
      <c r="K134" s="77">
        <v>1.24973</v>
      </c>
      <c r="L134" s="77">
        <v>73.670681000000002</v>
      </c>
      <c r="M134" s="78">
        <v>1E-4</v>
      </c>
      <c r="N134" s="78">
        <v>1E-3</v>
      </c>
      <c r="O134" s="78">
        <v>2.0000000000000001E-4</v>
      </c>
    </row>
    <row r="135" spans="2:15">
      <c r="B135" t="s">
        <v>1445</v>
      </c>
      <c r="C135" t="s">
        <v>1446</v>
      </c>
      <c r="D135" t="s">
        <v>100</v>
      </c>
      <c r="E135" t="s">
        <v>123</v>
      </c>
      <c r="F135" t="s">
        <v>684</v>
      </c>
      <c r="G135" t="s">
        <v>112</v>
      </c>
      <c r="H135" t="s">
        <v>102</v>
      </c>
      <c r="I135" s="77">
        <v>1800.96</v>
      </c>
      <c r="J135" s="77">
        <v>7</v>
      </c>
      <c r="K135" s="77">
        <v>0</v>
      </c>
      <c r="L135" s="77">
        <v>0.12606719999999999</v>
      </c>
      <c r="M135" s="78">
        <v>1E-4</v>
      </c>
      <c r="N135" s="78">
        <v>0</v>
      </c>
      <c r="O135" s="78">
        <v>0</v>
      </c>
    </row>
    <row r="136" spans="2:15">
      <c r="B136" t="s">
        <v>1447</v>
      </c>
      <c r="C136" t="s">
        <v>1448</v>
      </c>
      <c r="D136" t="s">
        <v>100</v>
      </c>
      <c r="E136" t="s">
        <v>123</v>
      </c>
      <c r="F136" t="s">
        <v>1449</v>
      </c>
      <c r="G136" t="s">
        <v>112</v>
      </c>
      <c r="H136" t="s">
        <v>102</v>
      </c>
      <c r="I136" s="77">
        <v>2655.73</v>
      </c>
      <c r="J136" s="77">
        <v>9315</v>
      </c>
      <c r="K136" s="77">
        <v>0</v>
      </c>
      <c r="L136" s="77">
        <v>247.3812495</v>
      </c>
      <c r="M136" s="78">
        <v>1E-4</v>
      </c>
      <c r="N136" s="78">
        <v>3.3E-3</v>
      </c>
      <c r="O136" s="78">
        <v>5.0000000000000001E-4</v>
      </c>
    </row>
    <row r="137" spans="2:15">
      <c r="B137" t="s">
        <v>1450</v>
      </c>
      <c r="C137" t="s">
        <v>1451</v>
      </c>
      <c r="D137" t="s">
        <v>100</v>
      </c>
      <c r="E137" t="s">
        <v>123</v>
      </c>
      <c r="F137" t="s">
        <v>1452</v>
      </c>
      <c r="G137" t="s">
        <v>706</v>
      </c>
      <c r="H137" t="s">
        <v>102</v>
      </c>
      <c r="I137" s="77">
        <v>2672.31</v>
      </c>
      <c r="J137" s="77">
        <v>1233</v>
      </c>
      <c r="K137" s="77">
        <v>0</v>
      </c>
      <c r="L137" s="77">
        <v>32.949582300000003</v>
      </c>
      <c r="M137" s="78">
        <v>1E-4</v>
      </c>
      <c r="N137" s="78">
        <v>4.0000000000000002E-4</v>
      </c>
      <c r="O137" s="78">
        <v>1E-4</v>
      </c>
    </row>
    <row r="138" spans="2:15">
      <c r="B138" t="s">
        <v>1453</v>
      </c>
      <c r="C138" t="s">
        <v>1454</v>
      </c>
      <c r="D138" t="s">
        <v>100</v>
      </c>
      <c r="E138" t="s">
        <v>123</v>
      </c>
      <c r="F138" t="s">
        <v>1455</v>
      </c>
      <c r="G138" t="s">
        <v>1456</v>
      </c>
      <c r="H138" t="s">
        <v>102</v>
      </c>
      <c r="I138" s="77">
        <v>3674.61</v>
      </c>
      <c r="J138" s="77">
        <v>514.70000000000005</v>
      </c>
      <c r="K138" s="77">
        <v>0</v>
      </c>
      <c r="L138" s="77">
        <v>18.913217670000002</v>
      </c>
      <c r="M138" s="78">
        <v>2.0000000000000001E-4</v>
      </c>
      <c r="N138" s="78">
        <v>2.9999999999999997E-4</v>
      </c>
      <c r="O138" s="78">
        <v>0</v>
      </c>
    </row>
    <row r="139" spans="2:15">
      <c r="B139" t="s">
        <v>1457</v>
      </c>
      <c r="C139" t="s">
        <v>1458</v>
      </c>
      <c r="D139" t="s">
        <v>100</v>
      </c>
      <c r="E139" t="s">
        <v>123</v>
      </c>
      <c r="F139" t="s">
        <v>1459</v>
      </c>
      <c r="G139" t="s">
        <v>487</v>
      </c>
      <c r="H139" t="s">
        <v>102</v>
      </c>
      <c r="I139" s="77">
        <v>4547.6899999999996</v>
      </c>
      <c r="J139" s="77">
        <v>1146</v>
      </c>
      <c r="K139" s="77">
        <v>0</v>
      </c>
      <c r="L139" s="77">
        <v>52.116527400000003</v>
      </c>
      <c r="M139" s="78">
        <v>1E-4</v>
      </c>
      <c r="N139" s="78">
        <v>6.9999999999999999E-4</v>
      </c>
      <c r="O139" s="78">
        <v>1E-4</v>
      </c>
    </row>
    <row r="140" spans="2:15">
      <c r="B140" t="s">
        <v>1460</v>
      </c>
      <c r="C140" t="s">
        <v>1461</v>
      </c>
      <c r="D140" t="s">
        <v>100</v>
      </c>
      <c r="E140" t="s">
        <v>123</v>
      </c>
      <c r="F140" t="s">
        <v>1462</v>
      </c>
      <c r="G140" t="s">
        <v>487</v>
      </c>
      <c r="H140" t="s">
        <v>102</v>
      </c>
      <c r="I140" s="77">
        <v>2839.23</v>
      </c>
      <c r="J140" s="77">
        <v>702.3</v>
      </c>
      <c r="K140" s="77">
        <v>0</v>
      </c>
      <c r="L140" s="77">
        <v>19.939912289999999</v>
      </c>
      <c r="M140" s="78">
        <v>2.0000000000000001E-4</v>
      </c>
      <c r="N140" s="78">
        <v>2.9999999999999997E-4</v>
      </c>
      <c r="O140" s="78">
        <v>0</v>
      </c>
    </row>
    <row r="141" spans="2:15">
      <c r="B141" t="s">
        <v>1463</v>
      </c>
      <c r="C141" t="s">
        <v>1464</v>
      </c>
      <c r="D141" t="s">
        <v>100</v>
      </c>
      <c r="E141" t="s">
        <v>123</v>
      </c>
      <c r="F141" t="s">
        <v>1465</v>
      </c>
      <c r="G141" t="s">
        <v>487</v>
      </c>
      <c r="H141" t="s">
        <v>102</v>
      </c>
      <c r="I141" s="77">
        <v>1240.48</v>
      </c>
      <c r="J141" s="77">
        <v>535.29999999999995</v>
      </c>
      <c r="K141" s="77">
        <v>0</v>
      </c>
      <c r="L141" s="77">
        <v>6.6402894400000001</v>
      </c>
      <c r="M141" s="78">
        <v>1E-4</v>
      </c>
      <c r="N141" s="78">
        <v>1E-4</v>
      </c>
      <c r="O141" s="78">
        <v>0</v>
      </c>
    </row>
    <row r="142" spans="2:15">
      <c r="B142" t="s">
        <v>1466</v>
      </c>
      <c r="C142" t="s">
        <v>1467</v>
      </c>
      <c r="D142" t="s">
        <v>100</v>
      </c>
      <c r="E142" t="s">
        <v>123</v>
      </c>
      <c r="F142" t="s">
        <v>1468</v>
      </c>
      <c r="G142" t="s">
        <v>487</v>
      </c>
      <c r="H142" t="s">
        <v>102</v>
      </c>
      <c r="I142" s="77">
        <v>21658.03</v>
      </c>
      <c r="J142" s="77">
        <v>1040</v>
      </c>
      <c r="K142" s="77">
        <v>0</v>
      </c>
      <c r="L142" s="77">
        <v>225.24351200000001</v>
      </c>
      <c r="M142" s="78">
        <v>2.0000000000000001E-4</v>
      </c>
      <c r="N142" s="78">
        <v>3.0000000000000001E-3</v>
      </c>
      <c r="O142" s="78">
        <v>5.0000000000000001E-4</v>
      </c>
    </row>
    <row r="143" spans="2:15">
      <c r="B143" t="s">
        <v>1469</v>
      </c>
      <c r="C143" t="s">
        <v>1470</v>
      </c>
      <c r="D143" t="s">
        <v>100</v>
      </c>
      <c r="E143" t="s">
        <v>123</v>
      </c>
      <c r="F143" t="s">
        <v>1471</v>
      </c>
      <c r="G143" t="s">
        <v>487</v>
      </c>
      <c r="H143" t="s">
        <v>102</v>
      </c>
      <c r="I143" s="77">
        <v>2721.56</v>
      </c>
      <c r="J143" s="77">
        <v>3273</v>
      </c>
      <c r="K143" s="77">
        <v>0</v>
      </c>
      <c r="L143" s="77">
        <v>89.076658800000004</v>
      </c>
      <c r="M143" s="78">
        <v>1E-4</v>
      </c>
      <c r="N143" s="78">
        <v>1.1999999999999999E-3</v>
      </c>
      <c r="O143" s="78">
        <v>2.0000000000000001E-4</v>
      </c>
    </row>
    <row r="144" spans="2:15">
      <c r="B144" t="s">
        <v>1472</v>
      </c>
      <c r="C144" t="s">
        <v>1473</v>
      </c>
      <c r="D144" t="s">
        <v>100</v>
      </c>
      <c r="E144" t="s">
        <v>123</v>
      </c>
      <c r="F144" t="s">
        <v>1474</v>
      </c>
      <c r="G144" t="s">
        <v>487</v>
      </c>
      <c r="H144" t="s">
        <v>102</v>
      </c>
      <c r="I144" s="77">
        <v>13911.36</v>
      </c>
      <c r="J144" s="77">
        <v>279.10000000000002</v>
      </c>
      <c r="K144" s="77">
        <v>0</v>
      </c>
      <c r="L144" s="77">
        <v>38.82660576</v>
      </c>
      <c r="M144" s="78">
        <v>2.0000000000000001E-4</v>
      </c>
      <c r="N144" s="78">
        <v>5.0000000000000001E-4</v>
      </c>
      <c r="O144" s="78">
        <v>1E-4</v>
      </c>
    </row>
    <row r="145" spans="2:15">
      <c r="B145" t="s">
        <v>1475</v>
      </c>
      <c r="C145" t="s">
        <v>1476</v>
      </c>
      <c r="D145" t="s">
        <v>100</v>
      </c>
      <c r="E145" t="s">
        <v>123</v>
      </c>
      <c r="F145" t="s">
        <v>1477</v>
      </c>
      <c r="G145" t="s">
        <v>487</v>
      </c>
      <c r="H145" t="s">
        <v>102</v>
      </c>
      <c r="I145" s="77">
        <v>840.08</v>
      </c>
      <c r="J145" s="77">
        <v>5515</v>
      </c>
      <c r="K145" s="77">
        <v>0.50405</v>
      </c>
      <c r="L145" s="77">
        <v>46.834462000000002</v>
      </c>
      <c r="M145" s="78">
        <v>1E-4</v>
      </c>
      <c r="N145" s="78">
        <v>5.9999999999999995E-4</v>
      </c>
      <c r="O145" s="78">
        <v>1E-4</v>
      </c>
    </row>
    <row r="146" spans="2:15">
      <c r="B146" t="s">
        <v>1478</v>
      </c>
      <c r="C146" t="s">
        <v>1479</v>
      </c>
      <c r="D146" t="s">
        <v>100</v>
      </c>
      <c r="E146" t="s">
        <v>123</v>
      </c>
      <c r="F146" t="s">
        <v>1480</v>
      </c>
      <c r="G146" t="s">
        <v>487</v>
      </c>
      <c r="H146" t="s">
        <v>102</v>
      </c>
      <c r="I146" s="77">
        <v>3294.12</v>
      </c>
      <c r="J146" s="77">
        <v>1053</v>
      </c>
      <c r="K146" s="77">
        <v>0</v>
      </c>
      <c r="L146" s="77">
        <v>34.687083600000001</v>
      </c>
      <c r="M146" s="78">
        <v>2.0000000000000001E-4</v>
      </c>
      <c r="N146" s="78">
        <v>5.0000000000000001E-4</v>
      </c>
      <c r="O146" s="78">
        <v>1E-4</v>
      </c>
    </row>
    <row r="147" spans="2:15">
      <c r="B147" t="s">
        <v>1481</v>
      </c>
      <c r="C147" t="s">
        <v>1482</v>
      </c>
      <c r="D147" t="s">
        <v>100</v>
      </c>
      <c r="E147" t="s">
        <v>123</v>
      </c>
      <c r="F147" t="s">
        <v>1483</v>
      </c>
      <c r="G147" t="s">
        <v>1184</v>
      </c>
      <c r="H147" t="s">
        <v>102</v>
      </c>
      <c r="I147" s="77">
        <v>1969.57</v>
      </c>
      <c r="J147" s="77">
        <v>1966</v>
      </c>
      <c r="K147" s="77">
        <v>2.2138800000000001</v>
      </c>
      <c r="L147" s="77">
        <v>40.935626200000002</v>
      </c>
      <c r="M147" s="78">
        <v>1E-4</v>
      </c>
      <c r="N147" s="78">
        <v>5.0000000000000001E-4</v>
      </c>
      <c r="O147" s="78">
        <v>1E-4</v>
      </c>
    </row>
    <row r="148" spans="2:15">
      <c r="B148" t="s">
        <v>1484</v>
      </c>
      <c r="C148" t="s">
        <v>1485</v>
      </c>
      <c r="D148" t="s">
        <v>100</v>
      </c>
      <c r="E148" t="s">
        <v>123</v>
      </c>
      <c r="F148" t="s">
        <v>1486</v>
      </c>
      <c r="G148" t="s">
        <v>1184</v>
      </c>
      <c r="H148" t="s">
        <v>102</v>
      </c>
      <c r="I148" s="77">
        <v>83.06</v>
      </c>
      <c r="J148" s="77">
        <v>14700</v>
      </c>
      <c r="K148" s="77">
        <v>0</v>
      </c>
      <c r="L148" s="77">
        <v>12.209820000000001</v>
      </c>
      <c r="M148" s="78">
        <v>0</v>
      </c>
      <c r="N148" s="78">
        <v>2.0000000000000001E-4</v>
      </c>
      <c r="O148" s="78">
        <v>0</v>
      </c>
    </row>
    <row r="149" spans="2:15">
      <c r="B149" t="s">
        <v>1487</v>
      </c>
      <c r="C149" t="s">
        <v>1488</v>
      </c>
      <c r="D149" t="s">
        <v>100</v>
      </c>
      <c r="E149" t="s">
        <v>123</v>
      </c>
      <c r="F149" t="s">
        <v>1489</v>
      </c>
      <c r="G149" t="s">
        <v>1184</v>
      </c>
      <c r="H149" t="s">
        <v>102</v>
      </c>
      <c r="I149" s="77">
        <v>1433.92</v>
      </c>
      <c r="J149" s="77">
        <v>8299</v>
      </c>
      <c r="K149" s="77">
        <v>0</v>
      </c>
      <c r="L149" s="77">
        <v>119.00102080000001</v>
      </c>
      <c r="M149" s="78">
        <v>1E-4</v>
      </c>
      <c r="N149" s="78">
        <v>1.6000000000000001E-3</v>
      </c>
      <c r="O149" s="78">
        <v>2.0000000000000001E-4</v>
      </c>
    </row>
    <row r="150" spans="2:15">
      <c r="B150" t="s">
        <v>1490</v>
      </c>
      <c r="C150" t="s">
        <v>1491</v>
      </c>
      <c r="D150" t="s">
        <v>100</v>
      </c>
      <c r="E150" t="s">
        <v>123</v>
      </c>
      <c r="F150" t="s">
        <v>1492</v>
      </c>
      <c r="G150" t="s">
        <v>1493</v>
      </c>
      <c r="H150" t="s">
        <v>102</v>
      </c>
      <c r="I150" s="77">
        <v>2730.27</v>
      </c>
      <c r="J150" s="77">
        <v>738.2</v>
      </c>
      <c r="K150" s="77">
        <v>0</v>
      </c>
      <c r="L150" s="77">
        <v>20.15485314</v>
      </c>
      <c r="M150" s="78">
        <v>1E-4</v>
      </c>
      <c r="N150" s="78">
        <v>2.9999999999999997E-4</v>
      </c>
      <c r="O150" s="78">
        <v>0</v>
      </c>
    </row>
    <row r="151" spans="2:15">
      <c r="B151" t="s">
        <v>1494</v>
      </c>
      <c r="C151" t="s">
        <v>1495</v>
      </c>
      <c r="D151" t="s">
        <v>100</v>
      </c>
      <c r="E151" t="s">
        <v>123</v>
      </c>
      <c r="F151" t="s">
        <v>1496</v>
      </c>
      <c r="G151" t="s">
        <v>657</v>
      </c>
      <c r="H151" t="s">
        <v>102</v>
      </c>
      <c r="I151" s="77">
        <v>1354.97</v>
      </c>
      <c r="J151" s="77">
        <v>6895</v>
      </c>
      <c r="K151" s="77">
        <v>0</v>
      </c>
      <c r="L151" s="77">
        <v>93.425181499999994</v>
      </c>
      <c r="M151" s="78">
        <v>0</v>
      </c>
      <c r="N151" s="78">
        <v>1.1999999999999999E-3</v>
      </c>
      <c r="O151" s="78">
        <v>2.0000000000000001E-4</v>
      </c>
    </row>
    <row r="152" spans="2:15">
      <c r="B152" t="s">
        <v>1497</v>
      </c>
      <c r="C152" t="s">
        <v>1498</v>
      </c>
      <c r="D152" t="s">
        <v>100</v>
      </c>
      <c r="E152" t="s">
        <v>123</v>
      </c>
      <c r="F152" t="s">
        <v>1499</v>
      </c>
      <c r="G152" t="s">
        <v>763</v>
      </c>
      <c r="H152" t="s">
        <v>102</v>
      </c>
      <c r="I152" s="77">
        <v>4032.4</v>
      </c>
      <c r="J152" s="77">
        <v>542.5</v>
      </c>
      <c r="K152" s="77">
        <v>0</v>
      </c>
      <c r="L152" s="77">
        <v>21.875769999999999</v>
      </c>
      <c r="M152" s="78">
        <v>1E-4</v>
      </c>
      <c r="N152" s="78">
        <v>2.9999999999999997E-4</v>
      </c>
      <c r="O152" s="78">
        <v>0</v>
      </c>
    </row>
    <row r="153" spans="2:15">
      <c r="B153" t="s">
        <v>1500</v>
      </c>
      <c r="C153" t="s">
        <v>1501</v>
      </c>
      <c r="D153" t="s">
        <v>100</v>
      </c>
      <c r="E153" t="s">
        <v>123</v>
      </c>
      <c r="F153" t="s">
        <v>1502</v>
      </c>
      <c r="G153" t="s">
        <v>763</v>
      </c>
      <c r="H153" t="s">
        <v>102</v>
      </c>
      <c r="I153" s="77">
        <v>13911.79</v>
      </c>
      <c r="J153" s="77">
        <v>192.8</v>
      </c>
      <c r="K153" s="77">
        <v>0</v>
      </c>
      <c r="L153" s="77">
        <v>26.821931119999999</v>
      </c>
      <c r="M153" s="78">
        <v>1E-4</v>
      </c>
      <c r="N153" s="78">
        <v>4.0000000000000002E-4</v>
      </c>
      <c r="O153" s="78">
        <v>1E-4</v>
      </c>
    </row>
    <row r="154" spans="2:15">
      <c r="B154" t="s">
        <v>1503</v>
      </c>
      <c r="C154" t="s">
        <v>1504</v>
      </c>
      <c r="D154" t="s">
        <v>100</v>
      </c>
      <c r="E154" t="s">
        <v>123</v>
      </c>
      <c r="F154" t="s">
        <v>1505</v>
      </c>
      <c r="G154" t="s">
        <v>763</v>
      </c>
      <c r="H154" t="s">
        <v>102</v>
      </c>
      <c r="I154" s="77">
        <v>5341.7</v>
      </c>
      <c r="J154" s="77">
        <v>759.4</v>
      </c>
      <c r="K154" s="77">
        <v>0</v>
      </c>
      <c r="L154" s="77">
        <v>40.564869799999997</v>
      </c>
      <c r="M154" s="78">
        <v>1E-4</v>
      </c>
      <c r="N154" s="78">
        <v>5.0000000000000001E-4</v>
      </c>
      <c r="O154" s="78">
        <v>1E-4</v>
      </c>
    </row>
    <row r="155" spans="2:15">
      <c r="B155" t="s">
        <v>1506</v>
      </c>
      <c r="C155" t="s">
        <v>1507</v>
      </c>
      <c r="D155" t="s">
        <v>100</v>
      </c>
      <c r="E155" t="s">
        <v>123</v>
      </c>
      <c r="F155" t="s">
        <v>1508</v>
      </c>
      <c r="G155" t="s">
        <v>813</v>
      </c>
      <c r="H155" t="s">
        <v>102</v>
      </c>
      <c r="I155" s="77">
        <v>1120.8900000000001</v>
      </c>
      <c r="J155" s="77">
        <v>9300</v>
      </c>
      <c r="K155" s="77">
        <v>0</v>
      </c>
      <c r="L155" s="77">
        <v>104.24276999999999</v>
      </c>
      <c r="M155" s="78">
        <v>1E-4</v>
      </c>
      <c r="N155" s="78">
        <v>1.4E-3</v>
      </c>
      <c r="O155" s="78">
        <v>2.0000000000000001E-4</v>
      </c>
    </row>
    <row r="156" spans="2:15">
      <c r="B156" t="s">
        <v>1509</v>
      </c>
      <c r="C156" t="s">
        <v>1510</v>
      </c>
      <c r="D156" t="s">
        <v>100</v>
      </c>
      <c r="E156" t="s">
        <v>123</v>
      </c>
      <c r="F156" t="s">
        <v>1511</v>
      </c>
      <c r="G156" t="s">
        <v>813</v>
      </c>
      <c r="H156" t="s">
        <v>102</v>
      </c>
      <c r="I156" s="77">
        <v>15121.51</v>
      </c>
      <c r="J156" s="77">
        <v>424.7</v>
      </c>
      <c r="K156" s="77">
        <v>0</v>
      </c>
      <c r="L156" s="77">
        <v>64.221052970000002</v>
      </c>
      <c r="M156" s="78">
        <v>1E-4</v>
      </c>
      <c r="N156" s="78">
        <v>8.0000000000000004E-4</v>
      </c>
      <c r="O156" s="78">
        <v>1E-4</v>
      </c>
    </row>
    <row r="157" spans="2:15">
      <c r="B157" t="s">
        <v>1512</v>
      </c>
      <c r="C157" t="s">
        <v>1513</v>
      </c>
      <c r="D157" t="s">
        <v>100</v>
      </c>
      <c r="E157" t="s">
        <v>123</v>
      </c>
      <c r="F157" t="s">
        <v>1514</v>
      </c>
      <c r="G157" t="s">
        <v>813</v>
      </c>
      <c r="H157" t="s">
        <v>102</v>
      </c>
      <c r="I157" s="77">
        <v>235.89</v>
      </c>
      <c r="J157" s="77">
        <v>18850</v>
      </c>
      <c r="K157" s="77">
        <v>0</v>
      </c>
      <c r="L157" s="77">
        <v>44.465265000000002</v>
      </c>
      <c r="M157" s="78">
        <v>1E-4</v>
      </c>
      <c r="N157" s="78">
        <v>5.9999999999999995E-4</v>
      </c>
      <c r="O157" s="78">
        <v>1E-4</v>
      </c>
    </row>
    <row r="158" spans="2:15">
      <c r="B158" t="s">
        <v>1515</v>
      </c>
      <c r="C158" t="s">
        <v>1516</v>
      </c>
      <c r="D158" t="s">
        <v>100</v>
      </c>
      <c r="E158" t="s">
        <v>123</v>
      </c>
      <c r="F158" t="s">
        <v>1517</v>
      </c>
      <c r="G158" t="s">
        <v>813</v>
      </c>
      <c r="H158" t="s">
        <v>102</v>
      </c>
      <c r="I158" s="77">
        <v>1702.59</v>
      </c>
      <c r="J158" s="77">
        <v>226</v>
      </c>
      <c r="K158" s="77">
        <v>0</v>
      </c>
      <c r="L158" s="77">
        <v>3.8478534</v>
      </c>
      <c r="M158" s="78">
        <v>0</v>
      </c>
      <c r="N158" s="78">
        <v>1E-4</v>
      </c>
      <c r="O158" s="78">
        <v>0</v>
      </c>
    </row>
    <row r="159" spans="2:15">
      <c r="B159" t="s">
        <v>1518</v>
      </c>
      <c r="C159" t="s">
        <v>1519</v>
      </c>
      <c r="D159" t="s">
        <v>100</v>
      </c>
      <c r="E159" t="s">
        <v>123</v>
      </c>
      <c r="F159" t="s">
        <v>1520</v>
      </c>
      <c r="G159" t="s">
        <v>625</v>
      </c>
      <c r="H159" t="s">
        <v>102</v>
      </c>
      <c r="I159" s="77">
        <v>16464.04</v>
      </c>
      <c r="J159" s="77">
        <v>435.2</v>
      </c>
      <c r="K159" s="77">
        <v>0</v>
      </c>
      <c r="L159" s="77">
        <v>71.65150208</v>
      </c>
      <c r="M159" s="78">
        <v>1E-4</v>
      </c>
      <c r="N159" s="78">
        <v>8.9999999999999998E-4</v>
      </c>
      <c r="O159" s="78">
        <v>2.0000000000000001E-4</v>
      </c>
    </row>
    <row r="160" spans="2:15">
      <c r="B160" t="s">
        <v>1521</v>
      </c>
      <c r="C160" t="s">
        <v>1522</v>
      </c>
      <c r="D160" t="s">
        <v>100</v>
      </c>
      <c r="E160" t="s">
        <v>123</v>
      </c>
      <c r="F160" t="s">
        <v>873</v>
      </c>
      <c r="G160" t="s">
        <v>330</v>
      </c>
      <c r="H160" t="s">
        <v>102</v>
      </c>
      <c r="I160" s="77">
        <v>18649.86</v>
      </c>
      <c r="J160" s="77">
        <v>470.9</v>
      </c>
      <c r="K160" s="77">
        <v>0</v>
      </c>
      <c r="L160" s="77">
        <v>87.822190739999996</v>
      </c>
      <c r="M160" s="78">
        <v>2.9999999999999997E-4</v>
      </c>
      <c r="N160" s="78">
        <v>1.1999999999999999E-3</v>
      </c>
      <c r="O160" s="78">
        <v>2.0000000000000001E-4</v>
      </c>
    </row>
    <row r="161" spans="2:15">
      <c r="B161" t="s">
        <v>1523</v>
      </c>
      <c r="C161" t="s">
        <v>1524</v>
      </c>
      <c r="D161" t="s">
        <v>100</v>
      </c>
      <c r="E161" t="s">
        <v>123</v>
      </c>
      <c r="F161" t="s">
        <v>1525</v>
      </c>
      <c r="G161" t="s">
        <v>1526</v>
      </c>
      <c r="H161" t="s">
        <v>102</v>
      </c>
      <c r="I161" s="77">
        <v>40641.9</v>
      </c>
      <c r="J161" s="77">
        <v>165.9</v>
      </c>
      <c r="K161" s="77">
        <v>0</v>
      </c>
      <c r="L161" s="77">
        <v>67.4249121</v>
      </c>
      <c r="M161" s="78">
        <v>1E-4</v>
      </c>
      <c r="N161" s="78">
        <v>8.9999999999999998E-4</v>
      </c>
      <c r="O161" s="78">
        <v>1E-4</v>
      </c>
    </row>
    <row r="162" spans="2:15">
      <c r="B162" t="s">
        <v>1527</v>
      </c>
      <c r="C162" t="s">
        <v>1528</v>
      </c>
      <c r="D162" t="s">
        <v>100</v>
      </c>
      <c r="E162" t="s">
        <v>123</v>
      </c>
      <c r="F162" t="s">
        <v>1529</v>
      </c>
      <c r="G162" t="s">
        <v>1530</v>
      </c>
      <c r="H162" t="s">
        <v>102</v>
      </c>
      <c r="I162" s="77">
        <v>12064.11</v>
      </c>
      <c r="J162" s="77">
        <v>669.3</v>
      </c>
      <c r="K162" s="77">
        <v>0</v>
      </c>
      <c r="L162" s="77">
        <v>80.745088229999993</v>
      </c>
      <c r="M162" s="78">
        <v>1E-4</v>
      </c>
      <c r="N162" s="78">
        <v>1.1000000000000001E-3</v>
      </c>
      <c r="O162" s="78">
        <v>2.0000000000000001E-4</v>
      </c>
    </row>
    <row r="163" spans="2:15">
      <c r="B163" t="s">
        <v>1531</v>
      </c>
      <c r="C163" t="s">
        <v>1532</v>
      </c>
      <c r="D163" t="s">
        <v>100</v>
      </c>
      <c r="E163" t="s">
        <v>123</v>
      </c>
      <c r="F163" t="s">
        <v>1533</v>
      </c>
      <c r="G163" t="s">
        <v>125</v>
      </c>
      <c r="H163" t="s">
        <v>102</v>
      </c>
      <c r="I163" s="77">
        <v>78.53</v>
      </c>
      <c r="J163" s="77">
        <v>7518</v>
      </c>
      <c r="K163" s="77">
        <v>0</v>
      </c>
      <c r="L163" s="77">
        <v>5.9038854000000001</v>
      </c>
      <c r="M163" s="78">
        <v>0</v>
      </c>
      <c r="N163" s="78">
        <v>1E-4</v>
      </c>
      <c r="O163" s="78">
        <v>0</v>
      </c>
    </row>
    <row r="164" spans="2:15">
      <c r="B164" t="s">
        <v>1534</v>
      </c>
      <c r="C164" t="s">
        <v>1535</v>
      </c>
      <c r="D164" t="s">
        <v>100</v>
      </c>
      <c r="E164" t="s">
        <v>123</v>
      </c>
      <c r="F164" t="s">
        <v>1536</v>
      </c>
      <c r="G164" t="s">
        <v>125</v>
      </c>
      <c r="H164" t="s">
        <v>102</v>
      </c>
      <c r="I164" s="77">
        <v>13560</v>
      </c>
      <c r="J164" s="77">
        <v>129.69999999999999</v>
      </c>
      <c r="K164" s="77">
        <v>0</v>
      </c>
      <c r="L164" s="77">
        <v>17.587319999999998</v>
      </c>
      <c r="M164" s="78">
        <v>1E-4</v>
      </c>
      <c r="N164" s="78">
        <v>2.0000000000000001E-4</v>
      </c>
      <c r="O164" s="78">
        <v>0</v>
      </c>
    </row>
    <row r="165" spans="2:15">
      <c r="B165" t="s">
        <v>1537</v>
      </c>
      <c r="C165" t="s">
        <v>1538</v>
      </c>
      <c r="D165" t="s">
        <v>100</v>
      </c>
      <c r="E165" t="s">
        <v>123</v>
      </c>
      <c r="F165" t="s">
        <v>1539</v>
      </c>
      <c r="G165" t="s">
        <v>125</v>
      </c>
      <c r="H165" t="s">
        <v>102</v>
      </c>
      <c r="I165" s="77">
        <v>3415.11</v>
      </c>
      <c r="J165" s="77">
        <v>372.1</v>
      </c>
      <c r="K165" s="77">
        <v>0</v>
      </c>
      <c r="L165" s="77">
        <v>12.70762431</v>
      </c>
      <c r="M165" s="78">
        <v>1E-4</v>
      </c>
      <c r="N165" s="78">
        <v>2.0000000000000001E-4</v>
      </c>
      <c r="O165" s="78">
        <v>0</v>
      </c>
    </row>
    <row r="166" spans="2:15">
      <c r="B166" t="s">
        <v>1540</v>
      </c>
      <c r="C166" t="s">
        <v>1541</v>
      </c>
      <c r="D166" t="s">
        <v>100</v>
      </c>
      <c r="E166" t="s">
        <v>123</v>
      </c>
      <c r="F166" t="s">
        <v>1542</v>
      </c>
      <c r="G166" t="s">
        <v>125</v>
      </c>
      <c r="H166" t="s">
        <v>102</v>
      </c>
      <c r="I166" s="77">
        <v>1108.9100000000001</v>
      </c>
      <c r="J166" s="77">
        <v>540</v>
      </c>
      <c r="K166" s="77">
        <v>0</v>
      </c>
      <c r="L166" s="77">
        <v>5.9881140000000004</v>
      </c>
      <c r="M166" s="78">
        <v>1E-4</v>
      </c>
      <c r="N166" s="78">
        <v>1E-4</v>
      </c>
      <c r="O166" s="78">
        <v>0</v>
      </c>
    </row>
    <row r="167" spans="2:15">
      <c r="B167" t="s">
        <v>1543</v>
      </c>
      <c r="C167" t="s">
        <v>1544</v>
      </c>
      <c r="D167" t="s">
        <v>100</v>
      </c>
      <c r="E167" t="s">
        <v>123</v>
      </c>
      <c r="F167" t="s">
        <v>1545</v>
      </c>
      <c r="G167" t="s">
        <v>125</v>
      </c>
      <c r="H167" t="s">
        <v>102</v>
      </c>
      <c r="I167" s="77">
        <v>9039.4699999999993</v>
      </c>
      <c r="J167" s="77">
        <v>241</v>
      </c>
      <c r="K167" s="77">
        <v>0</v>
      </c>
      <c r="L167" s="77">
        <v>21.785122699999999</v>
      </c>
      <c r="M167" s="78">
        <v>1E-4</v>
      </c>
      <c r="N167" s="78">
        <v>2.9999999999999997E-4</v>
      </c>
      <c r="O167" s="78">
        <v>0</v>
      </c>
    </row>
    <row r="168" spans="2:15">
      <c r="B168" t="s">
        <v>1546</v>
      </c>
      <c r="C168" t="s">
        <v>1547</v>
      </c>
      <c r="D168" t="s">
        <v>100</v>
      </c>
      <c r="E168" t="s">
        <v>123</v>
      </c>
      <c r="F168" t="s">
        <v>1548</v>
      </c>
      <c r="G168" t="s">
        <v>1338</v>
      </c>
      <c r="H168" t="s">
        <v>102</v>
      </c>
      <c r="I168" s="77">
        <v>3404.89</v>
      </c>
      <c r="J168" s="77">
        <v>171.5</v>
      </c>
      <c r="K168" s="77">
        <v>0</v>
      </c>
      <c r="L168" s="77">
        <v>5.8393863499999998</v>
      </c>
      <c r="M168" s="78">
        <v>0</v>
      </c>
      <c r="N168" s="78">
        <v>1E-4</v>
      </c>
      <c r="O168" s="78">
        <v>0</v>
      </c>
    </row>
    <row r="169" spans="2:15">
      <c r="B169" t="s">
        <v>1549</v>
      </c>
      <c r="C169" t="s">
        <v>1550</v>
      </c>
      <c r="D169" t="s">
        <v>100</v>
      </c>
      <c r="E169" t="s">
        <v>123</v>
      </c>
      <c r="F169" t="s">
        <v>1551</v>
      </c>
      <c r="G169" t="s">
        <v>1338</v>
      </c>
      <c r="H169" t="s">
        <v>102</v>
      </c>
      <c r="I169" s="77">
        <v>14137.43</v>
      </c>
      <c r="J169" s="77">
        <v>17.600000000000001</v>
      </c>
      <c r="K169" s="77">
        <v>0</v>
      </c>
      <c r="L169" s="77">
        <v>2.4881876799999998</v>
      </c>
      <c r="M169" s="78">
        <v>1E-4</v>
      </c>
      <c r="N169" s="78">
        <v>0</v>
      </c>
      <c r="O169" s="78">
        <v>0</v>
      </c>
    </row>
    <row r="170" spans="2:15">
      <c r="B170" t="s">
        <v>1552</v>
      </c>
      <c r="C170" t="s">
        <v>1553</v>
      </c>
      <c r="D170" t="s">
        <v>100</v>
      </c>
      <c r="E170" t="s">
        <v>123</v>
      </c>
      <c r="F170" t="s">
        <v>1554</v>
      </c>
      <c r="G170" t="s">
        <v>1338</v>
      </c>
      <c r="H170" t="s">
        <v>102</v>
      </c>
      <c r="I170" s="77">
        <v>2265.77</v>
      </c>
      <c r="J170" s="77">
        <v>591.1</v>
      </c>
      <c r="K170" s="77">
        <v>0</v>
      </c>
      <c r="L170" s="77">
        <v>13.392966469999999</v>
      </c>
      <c r="M170" s="78">
        <v>1E-4</v>
      </c>
      <c r="N170" s="78">
        <v>2.0000000000000001E-4</v>
      </c>
      <c r="O170" s="78">
        <v>0</v>
      </c>
    </row>
    <row r="171" spans="2:15">
      <c r="B171" t="s">
        <v>1555</v>
      </c>
      <c r="C171" t="s">
        <v>1556</v>
      </c>
      <c r="D171" t="s">
        <v>100</v>
      </c>
      <c r="E171" t="s">
        <v>123</v>
      </c>
      <c r="F171" t="s">
        <v>1557</v>
      </c>
      <c r="G171" t="s">
        <v>710</v>
      </c>
      <c r="H171" t="s">
        <v>102</v>
      </c>
      <c r="I171" s="77">
        <v>8493.57</v>
      </c>
      <c r="J171" s="77">
        <v>93.6</v>
      </c>
      <c r="K171" s="77">
        <v>0</v>
      </c>
      <c r="L171" s="77">
        <v>7.9499815199999997</v>
      </c>
      <c r="M171" s="78">
        <v>0</v>
      </c>
      <c r="N171" s="78">
        <v>1E-4</v>
      </c>
      <c r="O171" s="78">
        <v>0</v>
      </c>
    </row>
    <row r="172" spans="2:15">
      <c r="B172" t="s">
        <v>1558</v>
      </c>
      <c r="C172" t="s">
        <v>1559</v>
      </c>
      <c r="D172" t="s">
        <v>100</v>
      </c>
      <c r="E172" t="s">
        <v>123</v>
      </c>
      <c r="F172" t="s">
        <v>1560</v>
      </c>
      <c r="G172" t="s">
        <v>710</v>
      </c>
      <c r="H172" t="s">
        <v>102</v>
      </c>
      <c r="I172" s="77">
        <v>5648.1</v>
      </c>
      <c r="J172" s="77">
        <v>268</v>
      </c>
      <c r="K172" s="77">
        <v>0</v>
      </c>
      <c r="L172" s="77">
        <v>15.136908</v>
      </c>
      <c r="M172" s="78">
        <v>0</v>
      </c>
      <c r="N172" s="78">
        <v>2.0000000000000001E-4</v>
      </c>
      <c r="O172" s="78">
        <v>0</v>
      </c>
    </row>
    <row r="173" spans="2:15">
      <c r="B173" t="s">
        <v>1561</v>
      </c>
      <c r="C173" t="s">
        <v>1562</v>
      </c>
      <c r="D173" t="s">
        <v>100</v>
      </c>
      <c r="E173" t="s">
        <v>123</v>
      </c>
      <c r="F173" t="s">
        <v>1563</v>
      </c>
      <c r="G173" t="s">
        <v>710</v>
      </c>
      <c r="H173" t="s">
        <v>102</v>
      </c>
      <c r="I173" s="77">
        <v>7513</v>
      </c>
      <c r="J173" s="77">
        <v>716.9</v>
      </c>
      <c r="K173" s="77">
        <v>0</v>
      </c>
      <c r="L173" s="77">
        <v>53.860697000000002</v>
      </c>
      <c r="M173" s="78">
        <v>1E-4</v>
      </c>
      <c r="N173" s="78">
        <v>6.9999999999999999E-4</v>
      </c>
      <c r="O173" s="78">
        <v>1E-4</v>
      </c>
    </row>
    <row r="174" spans="2:15">
      <c r="B174" t="s">
        <v>1564</v>
      </c>
      <c r="C174" t="s">
        <v>1565</v>
      </c>
      <c r="D174" t="s">
        <v>100</v>
      </c>
      <c r="E174" t="s">
        <v>123</v>
      </c>
      <c r="F174" t="s">
        <v>1566</v>
      </c>
      <c r="G174" t="s">
        <v>127</v>
      </c>
      <c r="H174" t="s">
        <v>102</v>
      </c>
      <c r="I174" s="77">
        <v>7334.07</v>
      </c>
      <c r="J174" s="77">
        <v>426.8</v>
      </c>
      <c r="K174" s="77">
        <v>0</v>
      </c>
      <c r="L174" s="77">
        <v>31.301810759999999</v>
      </c>
      <c r="M174" s="78">
        <v>1E-4</v>
      </c>
      <c r="N174" s="78">
        <v>4.0000000000000002E-4</v>
      </c>
      <c r="O174" s="78">
        <v>1E-4</v>
      </c>
    </row>
    <row r="175" spans="2:15">
      <c r="B175" t="s">
        <v>1567</v>
      </c>
      <c r="C175" t="s">
        <v>1568</v>
      </c>
      <c r="D175" t="s">
        <v>100</v>
      </c>
      <c r="E175" t="s">
        <v>123</v>
      </c>
      <c r="F175" t="s">
        <v>1569</v>
      </c>
      <c r="G175" t="s">
        <v>127</v>
      </c>
      <c r="H175" t="s">
        <v>102</v>
      </c>
      <c r="I175" s="77">
        <v>3225.02</v>
      </c>
      <c r="J175" s="77">
        <v>2113</v>
      </c>
      <c r="K175" s="77">
        <v>0</v>
      </c>
      <c r="L175" s="77">
        <v>68.144672600000007</v>
      </c>
      <c r="M175" s="78">
        <v>2.0000000000000001E-4</v>
      </c>
      <c r="N175" s="78">
        <v>8.9999999999999998E-4</v>
      </c>
      <c r="O175" s="78">
        <v>1E-4</v>
      </c>
    </row>
    <row r="176" spans="2:15">
      <c r="B176" t="s">
        <v>1570</v>
      </c>
      <c r="C176" t="s">
        <v>1571</v>
      </c>
      <c r="D176" t="s">
        <v>100</v>
      </c>
      <c r="E176" t="s">
        <v>123</v>
      </c>
      <c r="F176" t="s">
        <v>1572</v>
      </c>
      <c r="G176" t="s">
        <v>127</v>
      </c>
      <c r="H176" t="s">
        <v>102</v>
      </c>
      <c r="I176" s="77">
        <v>1234.24</v>
      </c>
      <c r="J176" s="77">
        <v>1870</v>
      </c>
      <c r="K176" s="77">
        <v>0</v>
      </c>
      <c r="L176" s="77">
        <v>23.080287999999999</v>
      </c>
      <c r="M176" s="78">
        <v>2.0000000000000001E-4</v>
      </c>
      <c r="N176" s="78">
        <v>2.9999999999999997E-4</v>
      </c>
      <c r="O176" s="78">
        <v>0</v>
      </c>
    </row>
    <row r="177" spans="2:15">
      <c r="B177" t="s">
        <v>1573</v>
      </c>
      <c r="C177" t="s">
        <v>1574</v>
      </c>
      <c r="D177" t="s">
        <v>100</v>
      </c>
      <c r="E177" t="s">
        <v>123</v>
      </c>
      <c r="F177" t="s">
        <v>1575</v>
      </c>
      <c r="G177" t="s">
        <v>127</v>
      </c>
      <c r="H177" t="s">
        <v>102</v>
      </c>
      <c r="I177" s="77">
        <v>13105.31</v>
      </c>
      <c r="J177" s="77">
        <v>405.3</v>
      </c>
      <c r="K177" s="77">
        <v>0</v>
      </c>
      <c r="L177" s="77">
        <v>53.115821429999997</v>
      </c>
      <c r="M177" s="78">
        <v>2.0000000000000001E-4</v>
      </c>
      <c r="N177" s="78">
        <v>6.9999999999999999E-4</v>
      </c>
      <c r="O177" s="78">
        <v>1E-4</v>
      </c>
    </row>
    <row r="178" spans="2:15">
      <c r="B178" t="s">
        <v>1576</v>
      </c>
      <c r="C178" t="s">
        <v>1577</v>
      </c>
      <c r="D178" t="s">
        <v>100</v>
      </c>
      <c r="E178" t="s">
        <v>123</v>
      </c>
      <c r="F178" t="s">
        <v>1578</v>
      </c>
      <c r="G178" t="s">
        <v>127</v>
      </c>
      <c r="H178" t="s">
        <v>102</v>
      </c>
      <c r="I178" s="77">
        <v>19020.77</v>
      </c>
      <c r="J178" s="77">
        <v>500.1</v>
      </c>
      <c r="K178" s="77">
        <v>0</v>
      </c>
      <c r="L178" s="77">
        <v>95.122870770000006</v>
      </c>
      <c r="M178" s="78">
        <v>2.0000000000000001E-4</v>
      </c>
      <c r="N178" s="78">
        <v>1.2999999999999999E-3</v>
      </c>
      <c r="O178" s="78">
        <v>2.0000000000000001E-4</v>
      </c>
    </row>
    <row r="179" spans="2:15">
      <c r="B179" t="s">
        <v>1579</v>
      </c>
      <c r="C179" t="s">
        <v>1580</v>
      </c>
      <c r="D179" t="s">
        <v>100</v>
      </c>
      <c r="E179" t="s">
        <v>123</v>
      </c>
      <c r="F179" t="s">
        <v>1581</v>
      </c>
      <c r="G179" t="s">
        <v>127</v>
      </c>
      <c r="H179" t="s">
        <v>102</v>
      </c>
      <c r="I179" s="77">
        <v>1971.2</v>
      </c>
      <c r="J179" s="77">
        <v>1493</v>
      </c>
      <c r="K179" s="77">
        <v>0</v>
      </c>
      <c r="L179" s="77">
        <v>29.430015999999998</v>
      </c>
      <c r="M179" s="78">
        <v>2.0000000000000001E-4</v>
      </c>
      <c r="N179" s="78">
        <v>4.0000000000000002E-4</v>
      </c>
      <c r="O179" s="78">
        <v>1E-4</v>
      </c>
    </row>
    <row r="180" spans="2:15">
      <c r="B180" t="s">
        <v>1582</v>
      </c>
      <c r="C180" t="s">
        <v>1583</v>
      </c>
      <c r="D180" t="s">
        <v>100</v>
      </c>
      <c r="E180" t="s">
        <v>123</v>
      </c>
      <c r="F180" t="s">
        <v>1584</v>
      </c>
      <c r="G180" t="s">
        <v>129</v>
      </c>
      <c r="H180" t="s">
        <v>102</v>
      </c>
      <c r="I180" s="77">
        <v>1128.22</v>
      </c>
      <c r="J180" s="77">
        <v>2240</v>
      </c>
      <c r="K180" s="77">
        <v>0</v>
      </c>
      <c r="L180" s="77">
        <v>25.272127999999999</v>
      </c>
      <c r="M180" s="78">
        <v>1E-4</v>
      </c>
      <c r="N180" s="78">
        <v>2.9999999999999997E-4</v>
      </c>
      <c r="O180" s="78">
        <v>1E-4</v>
      </c>
    </row>
    <row r="181" spans="2:15">
      <c r="B181" t="s">
        <v>1585</v>
      </c>
      <c r="C181" t="s">
        <v>1586</v>
      </c>
      <c r="D181" t="s">
        <v>100</v>
      </c>
      <c r="E181" t="s">
        <v>123</v>
      </c>
      <c r="F181" t="s">
        <v>1587</v>
      </c>
      <c r="G181" t="s">
        <v>129</v>
      </c>
      <c r="H181" t="s">
        <v>102</v>
      </c>
      <c r="I181" s="77">
        <v>22166.47</v>
      </c>
      <c r="J181" s="77">
        <v>53.2</v>
      </c>
      <c r="K181" s="77">
        <v>0</v>
      </c>
      <c r="L181" s="77">
        <v>11.79256204</v>
      </c>
      <c r="M181" s="78">
        <v>2.0000000000000001E-4</v>
      </c>
      <c r="N181" s="78">
        <v>2.0000000000000001E-4</v>
      </c>
      <c r="O181" s="78">
        <v>0</v>
      </c>
    </row>
    <row r="182" spans="2:15">
      <c r="B182" t="s">
        <v>1588</v>
      </c>
      <c r="C182" t="s">
        <v>1589</v>
      </c>
      <c r="D182" t="s">
        <v>100</v>
      </c>
      <c r="E182" t="s">
        <v>123</v>
      </c>
      <c r="F182" t="s">
        <v>1590</v>
      </c>
      <c r="G182" t="s">
        <v>129</v>
      </c>
      <c r="H182" t="s">
        <v>102</v>
      </c>
      <c r="I182" s="77">
        <v>3160.4</v>
      </c>
      <c r="J182" s="77">
        <v>47.4</v>
      </c>
      <c r="K182" s="77">
        <v>0</v>
      </c>
      <c r="L182" s="77">
        <v>1.4980296</v>
      </c>
      <c r="M182" s="78">
        <v>1E-4</v>
      </c>
      <c r="N182" s="78">
        <v>0</v>
      </c>
      <c r="O182" s="78">
        <v>0</v>
      </c>
    </row>
    <row r="183" spans="2:15">
      <c r="B183" s="79" t="s">
        <v>1591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208</v>
      </c>
      <c r="C184" t="s">
        <v>208</v>
      </c>
      <c r="E184" s="16"/>
      <c r="F184" s="16"/>
      <c r="G184" t="s">
        <v>208</v>
      </c>
      <c r="H184" t="s">
        <v>208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216</v>
      </c>
      <c r="E185" s="16"/>
      <c r="F185" s="16"/>
      <c r="G185" s="16"/>
      <c r="I185" s="81">
        <v>214917.12</v>
      </c>
      <c r="K185" s="81">
        <v>13.076140000000001</v>
      </c>
      <c r="L185" s="81">
        <v>21783.211995571201</v>
      </c>
      <c r="N185" s="80">
        <v>0.28810000000000002</v>
      </c>
      <c r="O185" s="80">
        <v>4.5699999999999998E-2</v>
      </c>
    </row>
    <row r="186" spans="2:15">
      <c r="B186" s="79" t="s">
        <v>312</v>
      </c>
      <c r="E186" s="16"/>
      <c r="F186" s="16"/>
      <c r="G186" s="16"/>
      <c r="I186" s="81">
        <v>113229.11</v>
      </c>
      <c r="K186" s="81">
        <v>0</v>
      </c>
      <c r="L186" s="81">
        <v>7194.6430241892658</v>
      </c>
      <c r="N186" s="80">
        <v>9.5200000000000007E-2</v>
      </c>
      <c r="O186" s="80">
        <v>1.5100000000000001E-2</v>
      </c>
    </row>
    <row r="187" spans="2:15">
      <c r="B187" t="s">
        <v>1592</v>
      </c>
      <c r="C187" t="s">
        <v>1593</v>
      </c>
      <c r="D187" t="s">
        <v>1594</v>
      </c>
      <c r="E187" t="s">
        <v>886</v>
      </c>
      <c r="F187" t="s">
        <v>1595</v>
      </c>
      <c r="G187" t="s">
        <v>957</v>
      </c>
      <c r="H187" t="s">
        <v>106</v>
      </c>
      <c r="I187" s="77">
        <v>448.94</v>
      </c>
      <c r="J187" s="77">
        <v>4109</v>
      </c>
      <c r="K187" s="77">
        <v>0</v>
      </c>
      <c r="L187" s="77">
        <v>71.002289765399993</v>
      </c>
      <c r="M187" s="78">
        <v>0</v>
      </c>
      <c r="N187" s="78">
        <v>8.9999999999999998E-4</v>
      </c>
      <c r="O187" s="78">
        <v>1E-4</v>
      </c>
    </row>
    <row r="188" spans="2:15">
      <c r="B188" t="s">
        <v>1596</v>
      </c>
      <c r="C188" t="s">
        <v>1597</v>
      </c>
      <c r="D188" t="s">
        <v>1598</v>
      </c>
      <c r="E188" t="s">
        <v>886</v>
      </c>
      <c r="F188" t="s">
        <v>1599</v>
      </c>
      <c r="G188" t="s">
        <v>949</v>
      </c>
      <c r="H188" t="s">
        <v>106</v>
      </c>
      <c r="I188" s="77">
        <v>787.46</v>
      </c>
      <c r="J188" s="77">
        <v>1832</v>
      </c>
      <c r="K188" s="77">
        <v>0</v>
      </c>
      <c r="L188" s="77">
        <v>55.526702452800002</v>
      </c>
      <c r="M188" s="78">
        <v>0</v>
      </c>
      <c r="N188" s="78">
        <v>6.9999999999999999E-4</v>
      </c>
      <c r="O188" s="78">
        <v>1E-4</v>
      </c>
    </row>
    <row r="189" spans="2:15">
      <c r="B189" t="s">
        <v>1600</v>
      </c>
      <c r="C189" t="s">
        <v>1601</v>
      </c>
      <c r="D189" t="s">
        <v>1594</v>
      </c>
      <c r="E189" t="s">
        <v>886</v>
      </c>
      <c r="F189" t="s">
        <v>1602</v>
      </c>
      <c r="G189" t="s">
        <v>992</v>
      </c>
      <c r="H189" t="s">
        <v>106</v>
      </c>
      <c r="I189" s="77">
        <v>593.02</v>
      </c>
      <c r="J189" s="77">
        <v>2381</v>
      </c>
      <c r="K189" s="77">
        <v>0</v>
      </c>
      <c r="L189" s="77">
        <v>54.347134063799999</v>
      </c>
      <c r="M189" s="78">
        <v>0</v>
      </c>
      <c r="N189" s="78">
        <v>6.9999999999999999E-4</v>
      </c>
      <c r="O189" s="78">
        <v>1E-4</v>
      </c>
    </row>
    <row r="190" spans="2:15">
      <c r="B190" t="s">
        <v>1603</v>
      </c>
      <c r="C190" t="s">
        <v>1604</v>
      </c>
      <c r="D190" t="s">
        <v>1594</v>
      </c>
      <c r="E190" t="s">
        <v>886</v>
      </c>
      <c r="F190" t="s">
        <v>1130</v>
      </c>
      <c r="G190" t="s">
        <v>904</v>
      </c>
      <c r="H190" t="s">
        <v>106</v>
      </c>
      <c r="I190" s="77">
        <v>1778.5</v>
      </c>
      <c r="J190" s="77">
        <v>6955</v>
      </c>
      <c r="K190" s="77">
        <v>0</v>
      </c>
      <c r="L190" s="77">
        <v>476.10080407499999</v>
      </c>
      <c r="M190" s="78">
        <v>0</v>
      </c>
      <c r="N190" s="78">
        <v>6.3E-3</v>
      </c>
      <c r="O190" s="78">
        <v>1E-3</v>
      </c>
    </row>
    <row r="191" spans="2:15">
      <c r="B191" t="s">
        <v>1605</v>
      </c>
      <c r="C191" t="s">
        <v>1606</v>
      </c>
      <c r="D191" t="s">
        <v>1598</v>
      </c>
      <c r="E191" t="s">
        <v>886</v>
      </c>
      <c r="F191" t="s">
        <v>1607</v>
      </c>
      <c r="G191" t="s">
        <v>1040</v>
      </c>
      <c r="H191" t="s">
        <v>106</v>
      </c>
      <c r="I191" s="77">
        <v>1241.92</v>
      </c>
      <c r="J191" s="77">
        <v>3095</v>
      </c>
      <c r="K191" s="77">
        <v>0</v>
      </c>
      <c r="L191" s="77">
        <v>147.94564497600001</v>
      </c>
      <c r="M191" s="78">
        <v>0</v>
      </c>
      <c r="N191" s="78">
        <v>2E-3</v>
      </c>
      <c r="O191" s="78">
        <v>2.9999999999999997E-4</v>
      </c>
    </row>
    <row r="192" spans="2:15">
      <c r="B192" t="s">
        <v>1608</v>
      </c>
      <c r="C192" t="s">
        <v>1609</v>
      </c>
      <c r="D192" t="s">
        <v>1598</v>
      </c>
      <c r="E192" t="s">
        <v>886</v>
      </c>
      <c r="F192" t="s">
        <v>1610</v>
      </c>
      <c r="G192" t="s">
        <v>1037</v>
      </c>
      <c r="H192" t="s">
        <v>106</v>
      </c>
      <c r="I192" s="77">
        <v>2067.6799999999998</v>
      </c>
      <c r="J192" s="77">
        <v>169</v>
      </c>
      <c r="K192" s="77">
        <v>0</v>
      </c>
      <c r="L192" s="77">
        <v>13.449865540799999</v>
      </c>
      <c r="M192" s="78">
        <v>1E-4</v>
      </c>
      <c r="N192" s="78">
        <v>2.0000000000000001E-4</v>
      </c>
      <c r="O192" s="78">
        <v>0</v>
      </c>
    </row>
    <row r="193" spans="2:15">
      <c r="B193" t="s">
        <v>1611</v>
      </c>
      <c r="C193" t="s">
        <v>1612</v>
      </c>
      <c r="D193" t="s">
        <v>1598</v>
      </c>
      <c r="E193" t="s">
        <v>886</v>
      </c>
      <c r="F193" t="s">
        <v>1613</v>
      </c>
      <c r="G193" t="s">
        <v>1037</v>
      </c>
      <c r="H193" t="s">
        <v>106</v>
      </c>
      <c r="I193" s="77">
        <v>1089.26</v>
      </c>
      <c r="J193" s="77">
        <v>1428.999599999999</v>
      </c>
      <c r="K193" s="77">
        <v>0</v>
      </c>
      <c r="L193" s="77">
        <v>59.911690494353003</v>
      </c>
      <c r="M193" s="78">
        <v>0</v>
      </c>
      <c r="N193" s="78">
        <v>8.0000000000000004E-4</v>
      </c>
      <c r="O193" s="78">
        <v>1E-4</v>
      </c>
    </row>
    <row r="194" spans="2:15">
      <c r="B194" t="s">
        <v>1614</v>
      </c>
      <c r="C194" t="s">
        <v>1615</v>
      </c>
      <c r="D194" t="s">
        <v>1594</v>
      </c>
      <c r="E194" t="s">
        <v>886</v>
      </c>
      <c r="F194" t="s">
        <v>1616</v>
      </c>
      <c r="G194" t="s">
        <v>1617</v>
      </c>
      <c r="H194" t="s">
        <v>106</v>
      </c>
      <c r="I194" s="77">
        <v>809.84</v>
      </c>
      <c r="J194" s="77">
        <v>3884</v>
      </c>
      <c r="K194" s="77">
        <v>0</v>
      </c>
      <c r="L194" s="77">
        <v>121.0671603744</v>
      </c>
      <c r="M194" s="78">
        <v>0</v>
      </c>
      <c r="N194" s="78">
        <v>1.6000000000000001E-3</v>
      </c>
      <c r="O194" s="78">
        <v>2.9999999999999997E-4</v>
      </c>
    </row>
    <row r="195" spans="2:15">
      <c r="B195" t="s">
        <v>1618</v>
      </c>
      <c r="C195" t="s">
        <v>1619</v>
      </c>
      <c r="D195" t="s">
        <v>1598</v>
      </c>
      <c r="E195" t="s">
        <v>886</v>
      </c>
      <c r="F195" t="s">
        <v>1620</v>
      </c>
      <c r="G195" t="s">
        <v>1621</v>
      </c>
      <c r="H195" t="s">
        <v>106</v>
      </c>
      <c r="I195" s="77">
        <v>769.28</v>
      </c>
      <c r="J195" s="77">
        <v>13074</v>
      </c>
      <c r="K195" s="77">
        <v>0</v>
      </c>
      <c r="L195" s="77">
        <v>387.11574305279998</v>
      </c>
      <c r="M195" s="78">
        <v>0</v>
      </c>
      <c r="N195" s="78">
        <v>5.1000000000000004E-3</v>
      </c>
      <c r="O195" s="78">
        <v>8.0000000000000004E-4</v>
      </c>
    </row>
    <row r="196" spans="2:15">
      <c r="B196" t="s">
        <v>1622</v>
      </c>
      <c r="C196" t="s">
        <v>1623</v>
      </c>
      <c r="D196" t="s">
        <v>1598</v>
      </c>
      <c r="E196" t="s">
        <v>886</v>
      </c>
      <c r="F196" t="s">
        <v>1288</v>
      </c>
      <c r="G196" t="s">
        <v>1621</v>
      </c>
      <c r="H196" t="s">
        <v>106</v>
      </c>
      <c r="I196" s="77">
        <v>1895.18</v>
      </c>
      <c r="J196" s="77">
        <v>6371</v>
      </c>
      <c r="K196" s="77">
        <v>0</v>
      </c>
      <c r="L196" s="77">
        <v>464.73564161220003</v>
      </c>
      <c r="M196" s="78">
        <v>0</v>
      </c>
      <c r="N196" s="78">
        <v>6.1000000000000004E-3</v>
      </c>
      <c r="O196" s="78">
        <v>1E-3</v>
      </c>
    </row>
    <row r="197" spans="2:15">
      <c r="B197" t="s">
        <v>1624</v>
      </c>
      <c r="C197" t="s">
        <v>1625</v>
      </c>
      <c r="D197" t="s">
        <v>1598</v>
      </c>
      <c r="E197" t="s">
        <v>886</v>
      </c>
      <c r="F197" t="s">
        <v>1626</v>
      </c>
      <c r="G197" t="s">
        <v>995</v>
      </c>
      <c r="H197" t="s">
        <v>106</v>
      </c>
      <c r="I197" s="77">
        <v>645.26</v>
      </c>
      <c r="J197" s="77">
        <v>2533</v>
      </c>
      <c r="K197" s="77">
        <v>0</v>
      </c>
      <c r="L197" s="77">
        <v>62.909733394200003</v>
      </c>
      <c r="M197" s="78">
        <v>0</v>
      </c>
      <c r="N197" s="78">
        <v>8.0000000000000004E-4</v>
      </c>
      <c r="O197" s="78">
        <v>1E-4</v>
      </c>
    </row>
    <row r="198" spans="2:15">
      <c r="B198" t="s">
        <v>1627</v>
      </c>
      <c r="C198" t="s">
        <v>1628</v>
      </c>
      <c r="D198" t="s">
        <v>1598</v>
      </c>
      <c r="E198" t="s">
        <v>886</v>
      </c>
      <c r="F198" t="s">
        <v>1629</v>
      </c>
      <c r="G198" t="s">
        <v>995</v>
      </c>
      <c r="H198" t="s">
        <v>106</v>
      </c>
      <c r="I198" s="77">
        <v>166.78</v>
      </c>
      <c r="J198" s="77">
        <v>15887</v>
      </c>
      <c r="K198" s="77">
        <v>0</v>
      </c>
      <c r="L198" s="77">
        <v>101.9844072714</v>
      </c>
      <c r="M198" s="78">
        <v>0</v>
      </c>
      <c r="N198" s="78">
        <v>1.2999999999999999E-3</v>
      </c>
      <c r="O198" s="78">
        <v>2.0000000000000001E-4</v>
      </c>
    </row>
    <row r="199" spans="2:15">
      <c r="B199" t="s">
        <v>1630</v>
      </c>
      <c r="C199" t="s">
        <v>1631</v>
      </c>
      <c r="D199" t="s">
        <v>1594</v>
      </c>
      <c r="E199" t="s">
        <v>886</v>
      </c>
      <c r="F199" t="s">
        <v>1632</v>
      </c>
      <c r="G199" t="s">
        <v>995</v>
      </c>
      <c r="H199" t="s">
        <v>106</v>
      </c>
      <c r="I199" s="77">
        <v>1240.8900000000001</v>
      </c>
      <c r="J199" s="77">
        <v>451</v>
      </c>
      <c r="K199" s="77">
        <v>0</v>
      </c>
      <c r="L199" s="77">
        <v>21.540597101100001</v>
      </c>
      <c r="M199" s="78">
        <v>0</v>
      </c>
      <c r="N199" s="78">
        <v>2.9999999999999997E-4</v>
      </c>
      <c r="O199" s="78">
        <v>0</v>
      </c>
    </row>
    <row r="200" spans="2:15">
      <c r="B200" t="s">
        <v>1633</v>
      </c>
      <c r="C200" t="s">
        <v>1634</v>
      </c>
      <c r="D200" t="s">
        <v>1594</v>
      </c>
      <c r="E200" t="s">
        <v>886</v>
      </c>
      <c r="F200" t="s">
        <v>1635</v>
      </c>
      <c r="G200" t="s">
        <v>995</v>
      </c>
      <c r="H200" t="s">
        <v>106</v>
      </c>
      <c r="I200" s="77">
        <v>2666.34</v>
      </c>
      <c r="J200" s="77">
        <v>578</v>
      </c>
      <c r="K200" s="77">
        <v>0</v>
      </c>
      <c r="L200" s="77">
        <v>59.318652574799998</v>
      </c>
      <c r="M200" s="78">
        <v>0</v>
      </c>
      <c r="N200" s="78">
        <v>8.0000000000000004E-4</v>
      </c>
      <c r="O200" s="78">
        <v>1E-4</v>
      </c>
    </row>
    <row r="201" spans="2:15">
      <c r="B201" t="s">
        <v>1636</v>
      </c>
      <c r="C201" t="s">
        <v>1637</v>
      </c>
      <c r="D201" t="s">
        <v>1598</v>
      </c>
      <c r="E201" t="s">
        <v>886</v>
      </c>
      <c r="F201" t="s">
        <v>1638</v>
      </c>
      <c r="G201" t="s">
        <v>995</v>
      </c>
      <c r="H201" t="s">
        <v>120</v>
      </c>
      <c r="I201" s="77">
        <v>22346.23</v>
      </c>
      <c r="J201" s="77">
        <v>3.7</v>
      </c>
      <c r="K201" s="77">
        <v>0</v>
      </c>
      <c r="L201" s="77">
        <v>2.0354421135180001</v>
      </c>
      <c r="M201" s="78">
        <v>0</v>
      </c>
      <c r="N201" s="78">
        <v>0</v>
      </c>
      <c r="O201" s="78">
        <v>0</v>
      </c>
    </row>
    <row r="202" spans="2:15">
      <c r="B202" t="s">
        <v>1639</v>
      </c>
      <c r="C202" t="s">
        <v>1640</v>
      </c>
      <c r="D202" t="s">
        <v>1598</v>
      </c>
      <c r="E202" t="s">
        <v>886</v>
      </c>
      <c r="F202" t="s">
        <v>1641</v>
      </c>
      <c r="G202" t="s">
        <v>995</v>
      </c>
      <c r="H202" t="s">
        <v>106</v>
      </c>
      <c r="I202" s="77">
        <v>364.6</v>
      </c>
      <c r="J202" s="77">
        <v>2314.9998999999998</v>
      </c>
      <c r="K202" s="77">
        <v>0</v>
      </c>
      <c r="L202" s="77">
        <v>32.487444606654599</v>
      </c>
      <c r="M202" s="78">
        <v>0</v>
      </c>
      <c r="N202" s="78">
        <v>4.0000000000000002E-4</v>
      </c>
      <c r="O202" s="78">
        <v>1E-4</v>
      </c>
    </row>
    <row r="203" spans="2:15">
      <c r="B203" t="s">
        <v>1642</v>
      </c>
      <c r="C203" t="s">
        <v>1643</v>
      </c>
      <c r="D203" t="s">
        <v>1598</v>
      </c>
      <c r="E203" t="s">
        <v>886</v>
      </c>
      <c r="F203" t="s">
        <v>1644</v>
      </c>
      <c r="G203" t="s">
        <v>995</v>
      </c>
      <c r="H203" t="s">
        <v>106</v>
      </c>
      <c r="I203" s="77">
        <v>423.46</v>
      </c>
      <c r="J203" s="77">
        <v>9109</v>
      </c>
      <c r="K203" s="77">
        <v>0</v>
      </c>
      <c r="L203" s="77">
        <v>148.46736691859999</v>
      </c>
      <c r="M203" s="78">
        <v>0</v>
      </c>
      <c r="N203" s="78">
        <v>2E-3</v>
      </c>
      <c r="O203" s="78">
        <v>2.9999999999999997E-4</v>
      </c>
    </row>
    <row r="204" spans="2:15">
      <c r="B204" t="s">
        <v>1645</v>
      </c>
      <c r="C204" t="s">
        <v>1646</v>
      </c>
      <c r="D204" t="s">
        <v>1598</v>
      </c>
      <c r="E204" t="s">
        <v>886</v>
      </c>
      <c r="F204" t="s">
        <v>1647</v>
      </c>
      <c r="G204" t="s">
        <v>995</v>
      </c>
      <c r="H204" t="s">
        <v>106</v>
      </c>
      <c r="I204" s="77">
        <v>157.94</v>
      </c>
      <c r="J204" s="77">
        <v>16354</v>
      </c>
      <c r="K204" s="77">
        <v>0</v>
      </c>
      <c r="L204" s="77">
        <v>99.417774752400007</v>
      </c>
      <c r="M204" s="78">
        <v>0</v>
      </c>
      <c r="N204" s="78">
        <v>1.2999999999999999E-3</v>
      </c>
      <c r="O204" s="78">
        <v>2.0000000000000001E-4</v>
      </c>
    </row>
    <row r="205" spans="2:15">
      <c r="B205" t="s">
        <v>1648</v>
      </c>
      <c r="C205" t="s">
        <v>1649</v>
      </c>
      <c r="D205" t="s">
        <v>1598</v>
      </c>
      <c r="E205" t="s">
        <v>886</v>
      </c>
      <c r="F205" t="s">
        <v>1650</v>
      </c>
      <c r="G205" t="s">
        <v>995</v>
      </c>
      <c r="H205" t="s">
        <v>106</v>
      </c>
      <c r="I205" s="77">
        <v>151.22</v>
      </c>
      <c r="J205" s="77">
        <v>13399</v>
      </c>
      <c r="K205" s="77">
        <v>0</v>
      </c>
      <c r="L205" s="77">
        <v>77.988314062200004</v>
      </c>
      <c r="M205" s="78">
        <v>0</v>
      </c>
      <c r="N205" s="78">
        <v>1E-3</v>
      </c>
      <c r="O205" s="78">
        <v>2.0000000000000001E-4</v>
      </c>
    </row>
    <row r="206" spans="2:15">
      <c r="B206" t="s">
        <v>1651</v>
      </c>
      <c r="C206" t="s">
        <v>1652</v>
      </c>
      <c r="D206" t="s">
        <v>1598</v>
      </c>
      <c r="E206" t="s">
        <v>886</v>
      </c>
      <c r="F206" t="s">
        <v>1653</v>
      </c>
      <c r="G206" t="s">
        <v>1654</v>
      </c>
      <c r="H206" t="s">
        <v>106</v>
      </c>
      <c r="I206" s="77">
        <v>2352.2399999999998</v>
      </c>
      <c r="J206" s="77">
        <v>210</v>
      </c>
      <c r="K206" s="77">
        <v>0</v>
      </c>
      <c r="L206" s="77">
        <v>19.012920695999998</v>
      </c>
      <c r="M206" s="78">
        <v>0</v>
      </c>
      <c r="N206" s="78">
        <v>2.9999999999999997E-4</v>
      </c>
      <c r="O206" s="78">
        <v>0</v>
      </c>
    </row>
    <row r="207" spans="2:15">
      <c r="B207" t="s">
        <v>1655</v>
      </c>
      <c r="C207" t="s">
        <v>1656</v>
      </c>
      <c r="D207" t="s">
        <v>1598</v>
      </c>
      <c r="E207" t="s">
        <v>886</v>
      </c>
      <c r="F207" t="s">
        <v>1657</v>
      </c>
      <c r="G207" t="s">
        <v>1654</v>
      </c>
      <c r="H207" t="s">
        <v>106</v>
      </c>
      <c r="I207" s="77">
        <v>7048.3</v>
      </c>
      <c r="J207" s="77">
        <v>191</v>
      </c>
      <c r="K207" s="77">
        <v>0</v>
      </c>
      <c r="L207" s="77">
        <v>51.816211797000001</v>
      </c>
      <c r="M207" s="78">
        <v>1E-4</v>
      </c>
      <c r="N207" s="78">
        <v>6.9999999999999999E-4</v>
      </c>
      <c r="O207" s="78">
        <v>1E-4</v>
      </c>
    </row>
    <row r="208" spans="2:15">
      <c r="B208" t="s">
        <v>1658</v>
      </c>
      <c r="C208" t="s">
        <v>1659</v>
      </c>
      <c r="D208" t="s">
        <v>1598</v>
      </c>
      <c r="E208" t="s">
        <v>886</v>
      </c>
      <c r="F208" t="s">
        <v>1660</v>
      </c>
      <c r="G208" t="s">
        <v>1654</v>
      </c>
      <c r="H208" t="s">
        <v>106</v>
      </c>
      <c r="I208" s="77">
        <v>1560.17</v>
      </c>
      <c r="J208" s="77">
        <v>1321</v>
      </c>
      <c r="K208" s="77">
        <v>0</v>
      </c>
      <c r="L208" s="77">
        <v>79.3272960993</v>
      </c>
      <c r="M208" s="78">
        <v>0</v>
      </c>
      <c r="N208" s="78">
        <v>1E-3</v>
      </c>
      <c r="O208" s="78">
        <v>2.0000000000000001E-4</v>
      </c>
    </row>
    <row r="209" spans="2:15">
      <c r="B209" t="s">
        <v>1661</v>
      </c>
      <c r="C209" t="s">
        <v>1662</v>
      </c>
      <c r="D209" t="s">
        <v>1594</v>
      </c>
      <c r="E209" t="s">
        <v>886</v>
      </c>
      <c r="F209" t="s">
        <v>1663</v>
      </c>
      <c r="G209" t="s">
        <v>1664</v>
      </c>
      <c r="H209" t="s">
        <v>106</v>
      </c>
      <c r="I209" s="77">
        <v>1864.99</v>
      </c>
      <c r="J209" s="77">
        <v>1033</v>
      </c>
      <c r="K209" s="77">
        <v>0</v>
      </c>
      <c r="L209" s="77">
        <v>74.152319448300005</v>
      </c>
      <c r="M209" s="78">
        <v>0</v>
      </c>
      <c r="N209" s="78">
        <v>1E-3</v>
      </c>
      <c r="O209" s="78">
        <v>2.0000000000000001E-4</v>
      </c>
    </row>
    <row r="210" spans="2:15">
      <c r="B210" t="s">
        <v>1665</v>
      </c>
      <c r="C210" t="s">
        <v>1666</v>
      </c>
      <c r="D210" t="s">
        <v>1598</v>
      </c>
      <c r="E210" t="s">
        <v>886</v>
      </c>
      <c r="F210" t="s">
        <v>880</v>
      </c>
      <c r="G210" t="s">
        <v>697</v>
      </c>
      <c r="H210" t="s">
        <v>106</v>
      </c>
      <c r="I210" s="77">
        <v>11.76</v>
      </c>
      <c r="J210" s="77">
        <v>19792</v>
      </c>
      <c r="K210" s="77">
        <v>0</v>
      </c>
      <c r="L210" s="77">
        <v>8.9586983807999996</v>
      </c>
      <c r="M210" s="78">
        <v>0</v>
      </c>
      <c r="N210" s="78">
        <v>1E-4</v>
      </c>
      <c r="O210" s="78">
        <v>0</v>
      </c>
    </row>
    <row r="211" spans="2:15">
      <c r="B211" t="s">
        <v>1667</v>
      </c>
      <c r="C211" t="s">
        <v>1668</v>
      </c>
      <c r="D211" t="s">
        <v>1598</v>
      </c>
      <c r="E211" t="s">
        <v>886</v>
      </c>
      <c r="F211" t="s">
        <v>1176</v>
      </c>
      <c r="G211" t="s">
        <v>1177</v>
      </c>
      <c r="H211" t="s">
        <v>106</v>
      </c>
      <c r="I211" s="77">
        <v>2173.81</v>
      </c>
      <c r="J211" s="77">
        <v>2471</v>
      </c>
      <c r="K211" s="77">
        <v>0</v>
      </c>
      <c r="L211" s="77">
        <v>206.74843878990001</v>
      </c>
      <c r="M211" s="78">
        <v>0</v>
      </c>
      <c r="N211" s="78">
        <v>2.7000000000000001E-3</v>
      </c>
      <c r="O211" s="78">
        <v>4.0000000000000002E-4</v>
      </c>
    </row>
    <row r="212" spans="2:15">
      <c r="B212" t="s">
        <v>1669</v>
      </c>
      <c r="C212" t="s">
        <v>1670</v>
      </c>
      <c r="D212" t="s">
        <v>1598</v>
      </c>
      <c r="E212" t="s">
        <v>886</v>
      </c>
      <c r="F212" t="s">
        <v>1180</v>
      </c>
      <c r="G212" t="s">
        <v>1177</v>
      </c>
      <c r="H212" t="s">
        <v>106</v>
      </c>
      <c r="I212" s="77">
        <v>1741.8</v>
      </c>
      <c r="J212" s="77">
        <v>11077</v>
      </c>
      <c r="K212" s="77">
        <v>0</v>
      </c>
      <c r="L212" s="77">
        <v>742.622926914</v>
      </c>
      <c r="M212" s="78">
        <v>1E-4</v>
      </c>
      <c r="N212" s="78">
        <v>9.7999999999999997E-3</v>
      </c>
      <c r="O212" s="78">
        <v>1.6000000000000001E-3</v>
      </c>
    </row>
    <row r="213" spans="2:15">
      <c r="B213" t="s">
        <v>1671</v>
      </c>
      <c r="C213" t="s">
        <v>1672</v>
      </c>
      <c r="D213" t="s">
        <v>1598</v>
      </c>
      <c r="E213" t="s">
        <v>886</v>
      </c>
      <c r="F213" t="s">
        <v>1673</v>
      </c>
      <c r="G213" t="s">
        <v>763</v>
      </c>
      <c r="H213" t="s">
        <v>106</v>
      </c>
      <c r="I213" s="77">
        <v>4435.6400000000003</v>
      </c>
      <c r="J213" s="77">
        <v>613</v>
      </c>
      <c r="K213" s="77">
        <v>0</v>
      </c>
      <c r="L213" s="77">
        <v>104.6561313468</v>
      </c>
      <c r="M213" s="78">
        <v>0</v>
      </c>
      <c r="N213" s="78">
        <v>1.4E-3</v>
      </c>
      <c r="O213" s="78">
        <v>2.0000000000000001E-4</v>
      </c>
    </row>
    <row r="214" spans="2:15">
      <c r="B214" t="s">
        <v>1674</v>
      </c>
      <c r="C214" t="s">
        <v>1675</v>
      </c>
      <c r="D214" t="s">
        <v>1594</v>
      </c>
      <c r="E214" t="s">
        <v>886</v>
      </c>
      <c r="F214" t="s">
        <v>908</v>
      </c>
      <c r="G214" t="s">
        <v>909</v>
      </c>
      <c r="H214" t="s">
        <v>106</v>
      </c>
      <c r="I214" s="77">
        <v>45402.84</v>
      </c>
      <c r="J214" s="77">
        <v>1022</v>
      </c>
      <c r="K214" s="77">
        <v>0</v>
      </c>
      <c r="L214" s="77">
        <v>1786.0015284552001</v>
      </c>
      <c r="M214" s="78">
        <v>0</v>
      </c>
      <c r="N214" s="78">
        <v>2.3599999999999999E-2</v>
      </c>
      <c r="O214" s="78">
        <v>3.7000000000000002E-3</v>
      </c>
    </row>
    <row r="215" spans="2:15">
      <c r="B215" t="s">
        <v>1676</v>
      </c>
      <c r="C215" t="s">
        <v>1677</v>
      </c>
      <c r="D215" t="s">
        <v>1598</v>
      </c>
      <c r="E215" t="s">
        <v>886</v>
      </c>
      <c r="F215" t="s">
        <v>1678</v>
      </c>
      <c r="G215" t="s">
        <v>125</v>
      </c>
      <c r="H215" t="s">
        <v>106</v>
      </c>
      <c r="I215" s="77">
        <v>1624.26</v>
      </c>
      <c r="J215" s="77">
        <v>68.599999999999994</v>
      </c>
      <c r="K215" s="77">
        <v>0</v>
      </c>
      <c r="L215" s="77">
        <v>4.2887188436399999</v>
      </c>
      <c r="M215" s="78">
        <v>0</v>
      </c>
      <c r="N215" s="78">
        <v>1E-4</v>
      </c>
      <c r="O215" s="78">
        <v>0</v>
      </c>
    </row>
    <row r="216" spans="2:15">
      <c r="B216" t="s">
        <v>1679</v>
      </c>
      <c r="C216" t="s">
        <v>1680</v>
      </c>
      <c r="D216" t="s">
        <v>1598</v>
      </c>
      <c r="E216" t="s">
        <v>886</v>
      </c>
      <c r="F216" t="s">
        <v>1206</v>
      </c>
      <c r="G216" t="s">
        <v>129</v>
      </c>
      <c r="H216" t="s">
        <v>106</v>
      </c>
      <c r="I216" s="77">
        <v>1943.57</v>
      </c>
      <c r="J216" s="77">
        <v>16780</v>
      </c>
      <c r="K216" s="77">
        <v>0</v>
      </c>
      <c r="L216" s="77">
        <v>1255.278396054</v>
      </c>
      <c r="M216" s="78">
        <v>0</v>
      </c>
      <c r="N216" s="78">
        <v>1.66E-2</v>
      </c>
      <c r="O216" s="78">
        <v>2.5999999999999999E-3</v>
      </c>
    </row>
    <row r="217" spans="2:15">
      <c r="B217" t="s">
        <v>1681</v>
      </c>
      <c r="C217" t="s">
        <v>1682</v>
      </c>
      <c r="D217" t="s">
        <v>1598</v>
      </c>
      <c r="E217" t="s">
        <v>886</v>
      </c>
      <c r="F217" t="s">
        <v>1383</v>
      </c>
      <c r="G217" t="s">
        <v>129</v>
      </c>
      <c r="H217" t="s">
        <v>106</v>
      </c>
      <c r="I217" s="77">
        <v>3425.93</v>
      </c>
      <c r="J217" s="77">
        <v>3067</v>
      </c>
      <c r="K217" s="77">
        <v>0</v>
      </c>
      <c r="L217" s="77">
        <v>404.42702816190001</v>
      </c>
      <c r="M217" s="78">
        <v>1E-4</v>
      </c>
      <c r="N217" s="78">
        <v>5.3E-3</v>
      </c>
      <c r="O217" s="78">
        <v>8.0000000000000004E-4</v>
      </c>
    </row>
    <row r="218" spans="2:15">
      <c r="B218" s="79" t="s">
        <v>313</v>
      </c>
      <c r="E218" s="16"/>
      <c r="F218" s="16"/>
      <c r="G218" s="16"/>
      <c r="I218" s="81">
        <v>101688.01</v>
      </c>
      <c r="K218" s="81">
        <v>13.076140000000001</v>
      </c>
      <c r="L218" s="81">
        <v>14588.568971381934</v>
      </c>
      <c r="N218" s="80">
        <v>0.19289999999999999</v>
      </c>
      <c r="O218" s="80">
        <v>3.0599999999999999E-2</v>
      </c>
    </row>
    <row r="219" spans="2:15">
      <c r="B219" t="s">
        <v>1683</v>
      </c>
      <c r="C219" t="s">
        <v>1684</v>
      </c>
      <c r="D219" t="s">
        <v>1598</v>
      </c>
      <c r="E219" t="s">
        <v>886</v>
      </c>
      <c r="F219"/>
      <c r="G219" t="s">
        <v>957</v>
      </c>
      <c r="H219" t="s">
        <v>106</v>
      </c>
      <c r="I219" s="77">
        <v>174.52</v>
      </c>
      <c r="J219" s="77">
        <v>24638</v>
      </c>
      <c r="K219" s="77">
        <v>0</v>
      </c>
      <c r="L219" s="77">
        <v>165.5002165224</v>
      </c>
      <c r="M219" s="78">
        <v>0</v>
      </c>
      <c r="N219" s="78">
        <v>2.2000000000000001E-3</v>
      </c>
      <c r="O219" s="78">
        <v>2.9999999999999997E-4</v>
      </c>
    </row>
    <row r="220" spans="2:15">
      <c r="B220" t="s">
        <v>1685</v>
      </c>
      <c r="C220" t="s">
        <v>1686</v>
      </c>
      <c r="D220" t="s">
        <v>1594</v>
      </c>
      <c r="E220" t="s">
        <v>886</v>
      </c>
      <c r="F220"/>
      <c r="G220" t="s">
        <v>937</v>
      </c>
      <c r="H220" t="s">
        <v>106</v>
      </c>
      <c r="I220" s="77">
        <v>2931.89</v>
      </c>
      <c r="J220" s="77">
        <v>2756</v>
      </c>
      <c r="K220" s="77">
        <v>2.6907700000000001</v>
      </c>
      <c r="L220" s="77">
        <v>313.70108745160002</v>
      </c>
      <c r="M220" s="78">
        <v>0</v>
      </c>
      <c r="N220" s="78">
        <v>4.1000000000000003E-3</v>
      </c>
      <c r="O220" s="78">
        <v>6.9999999999999999E-4</v>
      </c>
    </row>
    <row r="221" spans="2:15">
      <c r="B221" t="s">
        <v>1687</v>
      </c>
      <c r="C221" t="s">
        <v>1688</v>
      </c>
      <c r="D221" t="s">
        <v>1594</v>
      </c>
      <c r="E221" t="s">
        <v>886</v>
      </c>
      <c r="F221"/>
      <c r="G221" t="s">
        <v>937</v>
      </c>
      <c r="H221" t="s">
        <v>106</v>
      </c>
      <c r="I221" s="77">
        <v>596.35</v>
      </c>
      <c r="J221" s="77">
        <v>14759</v>
      </c>
      <c r="K221" s="77">
        <v>0</v>
      </c>
      <c r="L221" s="77">
        <v>338.77087622850001</v>
      </c>
      <c r="M221" s="78">
        <v>0</v>
      </c>
      <c r="N221" s="78">
        <v>4.4999999999999997E-3</v>
      </c>
      <c r="O221" s="78">
        <v>6.9999999999999999E-4</v>
      </c>
    </row>
    <row r="222" spans="2:15">
      <c r="B222" t="s">
        <v>1689</v>
      </c>
      <c r="C222" t="s">
        <v>1690</v>
      </c>
      <c r="D222" t="s">
        <v>1594</v>
      </c>
      <c r="E222" t="s">
        <v>886</v>
      </c>
      <c r="F222"/>
      <c r="G222" t="s">
        <v>949</v>
      </c>
      <c r="H222" t="s">
        <v>106</v>
      </c>
      <c r="I222" s="77">
        <v>634.25</v>
      </c>
      <c r="J222" s="77">
        <v>12082</v>
      </c>
      <c r="K222" s="77">
        <v>0</v>
      </c>
      <c r="L222" s="77">
        <v>294.94919716499999</v>
      </c>
      <c r="M222" s="78">
        <v>0</v>
      </c>
      <c r="N222" s="78">
        <v>3.8999999999999998E-3</v>
      </c>
      <c r="O222" s="78">
        <v>5.9999999999999995E-4</v>
      </c>
    </row>
    <row r="223" spans="2:15">
      <c r="B223" t="s">
        <v>1691</v>
      </c>
      <c r="C223" t="s">
        <v>1692</v>
      </c>
      <c r="D223" t="s">
        <v>123</v>
      </c>
      <c r="E223" t="s">
        <v>886</v>
      </c>
      <c r="F223"/>
      <c r="G223" t="s">
        <v>949</v>
      </c>
      <c r="H223" t="s">
        <v>110</v>
      </c>
      <c r="I223" s="77">
        <v>561.24</v>
      </c>
      <c r="J223" s="77">
        <v>12674</v>
      </c>
      <c r="K223" s="77">
        <v>0</v>
      </c>
      <c r="L223" s="77">
        <v>288.61629496199998</v>
      </c>
      <c r="M223" s="78">
        <v>0</v>
      </c>
      <c r="N223" s="78">
        <v>3.8E-3</v>
      </c>
      <c r="O223" s="78">
        <v>5.9999999999999995E-4</v>
      </c>
    </row>
    <row r="224" spans="2:15">
      <c r="B224" t="s">
        <v>1693</v>
      </c>
      <c r="C224" t="s">
        <v>1694</v>
      </c>
      <c r="D224" t="s">
        <v>1594</v>
      </c>
      <c r="E224" t="s">
        <v>886</v>
      </c>
      <c r="F224"/>
      <c r="G224" t="s">
        <v>949</v>
      </c>
      <c r="H224" t="s">
        <v>106</v>
      </c>
      <c r="I224" s="77">
        <v>592.36</v>
      </c>
      <c r="J224" s="77">
        <v>19043</v>
      </c>
      <c r="K224" s="77">
        <v>0</v>
      </c>
      <c r="L224" s="77">
        <v>434.17918886519999</v>
      </c>
      <c r="M224" s="78">
        <v>0</v>
      </c>
      <c r="N224" s="78">
        <v>5.7000000000000002E-3</v>
      </c>
      <c r="O224" s="78">
        <v>8.9999999999999998E-4</v>
      </c>
    </row>
    <row r="225" spans="2:15">
      <c r="B225" t="s">
        <v>1695</v>
      </c>
      <c r="C225" t="s">
        <v>1696</v>
      </c>
      <c r="D225" t="s">
        <v>123</v>
      </c>
      <c r="E225" t="s">
        <v>886</v>
      </c>
      <c r="F225"/>
      <c r="G225" t="s">
        <v>949</v>
      </c>
      <c r="H225" t="s">
        <v>110</v>
      </c>
      <c r="I225" s="77">
        <v>608.32000000000005</v>
      </c>
      <c r="J225" s="77">
        <v>9100</v>
      </c>
      <c r="K225" s="77">
        <v>0</v>
      </c>
      <c r="L225" s="77">
        <v>224.6115144</v>
      </c>
      <c r="M225" s="78">
        <v>0</v>
      </c>
      <c r="N225" s="78">
        <v>3.0000000000000001E-3</v>
      </c>
      <c r="O225" s="78">
        <v>5.0000000000000001E-4</v>
      </c>
    </row>
    <row r="226" spans="2:15">
      <c r="B226" t="s">
        <v>1697</v>
      </c>
      <c r="C226" t="s">
        <v>1698</v>
      </c>
      <c r="D226" t="s">
        <v>123</v>
      </c>
      <c r="E226" t="s">
        <v>886</v>
      </c>
      <c r="F226"/>
      <c r="G226" t="s">
        <v>949</v>
      </c>
      <c r="H226" t="s">
        <v>110</v>
      </c>
      <c r="I226" s="77">
        <v>1186.72</v>
      </c>
      <c r="J226" s="77">
        <v>10522</v>
      </c>
      <c r="K226" s="77">
        <v>0</v>
      </c>
      <c r="L226" s="77">
        <v>506.64654760799999</v>
      </c>
      <c r="M226" s="78">
        <v>0</v>
      </c>
      <c r="N226" s="78">
        <v>6.7000000000000002E-3</v>
      </c>
      <c r="O226" s="78">
        <v>1.1000000000000001E-3</v>
      </c>
    </row>
    <row r="227" spans="2:15">
      <c r="B227" t="s">
        <v>1699</v>
      </c>
      <c r="C227" t="s">
        <v>1700</v>
      </c>
      <c r="D227" t="s">
        <v>123</v>
      </c>
      <c r="E227" t="s">
        <v>886</v>
      </c>
      <c r="F227"/>
      <c r="G227" t="s">
        <v>998</v>
      </c>
      <c r="H227" t="s">
        <v>198</v>
      </c>
      <c r="I227" s="77">
        <v>245.32</v>
      </c>
      <c r="J227" s="77">
        <v>10990</v>
      </c>
      <c r="K227" s="77">
        <v>0</v>
      </c>
      <c r="L227" s="77">
        <v>112.9759831872</v>
      </c>
      <c r="M227" s="78">
        <v>0</v>
      </c>
      <c r="N227" s="78">
        <v>1.5E-3</v>
      </c>
      <c r="O227" s="78">
        <v>2.0000000000000001E-4</v>
      </c>
    </row>
    <row r="228" spans="2:15">
      <c r="B228" t="s">
        <v>1701</v>
      </c>
      <c r="C228" t="s">
        <v>1702</v>
      </c>
      <c r="D228" t="s">
        <v>1594</v>
      </c>
      <c r="E228" t="s">
        <v>886</v>
      </c>
      <c r="F228"/>
      <c r="G228" t="s">
        <v>998</v>
      </c>
      <c r="H228" t="s">
        <v>106</v>
      </c>
      <c r="I228" s="77">
        <v>309.14</v>
      </c>
      <c r="J228" s="77">
        <v>10892</v>
      </c>
      <c r="K228" s="77">
        <v>0</v>
      </c>
      <c r="L228" s="77">
        <v>129.6017143512</v>
      </c>
      <c r="M228" s="78">
        <v>0</v>
      </c>
      <c r="N228" s="78">
        <v>1.6999999999999999E-3</v>
      </c>
      <c r="O228" s="78">
        <v>2.9999999999999997E-4</v>
      </c>
    </row>
    <row r="229" spans="2:15">
      <c r="B229" t="s">
        <v>1703</v>
      </c>
      <c r="C229" t="s">
        <v>1704</v>
      </c>
      <c r="D229" t="s">
        <v>1598</v>
      </c>
      <c r="E229" t="s">
        <v>886</v>
      </c>
      <c r="F229"/>
      <c r="G229" t="s">
        <v>998</v>
      </c>
      <c r="H229" t="s">
        <v>106</v>
      </c>
      <c r="I229" s="77">
        <v>299.17</v>
      </c>
      <c r="J229" s="77">
        <v>11420</v>
      </c>
      <c r="K229" s="77">
        <v>0</v>
      </c>
      <c r="L229" s="77">
        <v>131.50190868600001</v>
      </c>
      <c r="M229" s="78">
        <v>0</v>
      </c>
      <c r="N229" s="78">
        <v>1.6999999999999999E-3</v>
      </c>
      <c r="O229" s="78">
        <v>2.9999999999999997E-4</v>
      </c>
    </row>
    <row r="230" spans="2:15">
      <c r="B230" t="s">
        <v>1705</v>
      </c>
      <c r="C230" t="s">
        <v>1706</v>
      </c>
      <c r="D230" t="s">
        <v>123</v>
      </c>
      <c r="E230" t="s">
        <v>886</v>
      </c>
      <c r="F230"/>
      <c r="G230" t="s">
        <v>998</v>
      </c>
      <c r="H230" t="s">
        <v>110</v>
      </c>
      <c r="I230" s="77">
        <v>81.77</v>
      </c>
      <c r="J230" s="77">
        <v>70600</v>
      </c>
      <c r="K230" s="77">
        <v>0</v>
      </c>
      <c r="L230" s="77">
        <v>234.23793315</v>
      </c>
      <c r="M230" s="78">
        <v>0</v>
      </c>
      <c r="N230" s="78">
        <v>3.0999999999999999E-3</v>
      </c>
      <c r="O230" s="78">
        <v>5.0000000000000001E-4</v>
      </c>
    </row>
    <row r="231" spans="2:15">
      <c r="B231" t="s">
        <v>1707</v>
      </c>
      <c r="C231" t="s">
        <v>1708</v>
      </c>
      <c r="D231" t="s">
        <v>1598</v>
      </c>
      <c r="E231" t="s">
        <v>886</v>
      </c>
      <c r="F231"/>
      <c r="G231" t="s">
        <v>962</v>
      </c>
      <c r="H231" t="s">
        <v>106</v>
      </c>
      <c r="I231" s="77">
        <v>0.14000000000000001</v>
      </c>
      <c r="J231" s="77">
        <v>54242574.75</v>
      </c>
      <c r="K231" s="77">
        <v>0</v>
      </c>
      <c r="L231" s="77">
        <v>292.29153829785002</v>
      </c>
      <c r="M231" s="78">
        <v>0</v>
      </c>
      <c r="N231" s="78">
        <v>3.8999999999999998E-3</v>
      </c>
      <c r="O231" s="78">
        <v>5.9999999999999995E-4</v>
      </c>
    </row>
    <row r="232" spans="2:15">
      <c r="B232" t="s">
        <v>1709</v>
      </c>
      <c r="C232" t="s">
        <v>1710</v>
      </c>
      <c r="D232" t="s">
        <v>1594</v>
      </c>
      <c r="E232" t="s">
        <v>886</v>
      </c>
      <c r="F232"/>
      <c r="G232" t="s">
        <v>962</v>
      </c>
      <c r="H232" t="s">
        <v>106</v>
      </c>
      <c r="I232" s="77">
        <v>71.8</v>
      </c>
      <c r="J232" s="77">
        <v>64524</v>
      </c>
      <c r="K232" s="77">
        <v>0</v>
      </c>
      <c r="L232" s="77">
        <v>178.31736496799999</v>
      </c>
      <c r="M232" s="78">
        <v>0</v>
      </c>
      <c r="N232" s="78">
        <v>2.3999999999999998E-3</v>
      </c>
      <c r="O232" s="78">
        <v>4.0000000000000002E-4</v>
      </c>
    </row>
    <row r="233" spans="2:15">
      <c r="B233" t="s">
        <v>1711</v>
      </c>
      <c r="C233" t="s">
        <v>1712</v>
      </c>
      <c r="D233" t="s">
        <v>1598</v>
      </c>
      <c r="E233" t="s">
        <v>886</v>
      </c>
      <c r="F233"/>
      <c r="G233" t="s">
        <v>962</v>
      </c>
      <c r="H233" t="s">
        <v>106</v>
      </c>
      <c r="I233" s="77">
        <v>1680.17</v>
      </c>
      <c r="J233" s="77">
        <v>1066.6199999999999</v>
      </c>
      <c r="K233" s="77">
        <v>0</v>
      </c>
      <c r="L233" s="77">
        <v>68.978041598646001</v>
      </c>
      <c r="M233" s="78">
        <v>1E-4</v>
      </c>
      <c r="N233" s="78">
        <v>8.9999999999999998E-4</v>
      </c>
      <c r="O233" s="78">
        <v>1E-4</v>
      </c>
    </row>
    <row r="234" spans="2:15">
      <c r="B234" t="s">
        <v>1713</v>
      </c>
      <c r="C234" t="s">
        <v>1714</v>
      </c>
      <c r="D234" t="s">
        <v>1594</v>
      </c>
      <c r="E234" t="s">
        <v>886</v>
      </c>
      <c r="F234"/>
      <c r="G234" t="s">
        <v>962</v>
      </c>
      <c r="H234" t="s">
        <v>106</v>
      </c>
      <c r="I234" s="77">
        <v>291.19</v>
      </c>
      <c r="J234" s="77">
        <v>32520</v>
      </c>
      <c r="K234" s="77">
        <v>0</v>
      </c>
      <c r="L234" s="77">
        <v>364.48100881200003</v>
      </c>
      <c r="M234" s="78">
        <v>0</v>
      </c>
      <c r="N234" s="78">
        <v>4.7999999999999996E-3</v>
      </c>
      <c r="O234" s="78">
        <v>8.0000000000000004E-4</v>
      </c>
    </row>
    <row r="235" spans="2:15">
      <c r="B235" t="s">
        <v>1715</v>
      </c>
      <c r="C235" t="s">
        <v>1716</v>
      </c>
      <c r="D235" t="s">
        <v>1594</v>
      </c>
      <c r="E235" t="s">
        <v>886</v>
      </c>
      <c r="F235"/>
      <c r="G235" t="s">
        <v>962</v>
      </c>
      <c r="H235" t="s">
        <v>106</v>
      </c>
      <c r="I235" s="77">
        <v>909.82</v>
      </c>
      <c r="J235" s="77">
        <v>8219</v>
      </c>
      <c r="K235" s="77">
        <v>0</v>
      </c>
      <c r="L235" s="77">
        <v>287.82092922419997</v>
      </c>
      <c r="M235" s="78">
        <v>0</v>
      </c>
      <c r="N235" s="78">
        <v>3.8E-3</v>
      </c>
      <c r="O235" s="78">
        <v>5.9999999999999995E-4</v>
      </c>
    </row>
    <row r="236" spans="2:15">
      <c r="B236" t="s">
        <v>1717</v>
      </c>
      <c r="C236" t="s">
        <v>1718</v>
      </c>
      <c r="D236" t="s">
        <v>1719</v>
      </c>
      <c r="E236" t="s">
        <v>886</v>
      </c>
      <c r="F236"/>
      <c r="G236" t="s">
        <v>904</v>
      </c>
      <c r="H236" t="s">
        <v>113</v>
      </c>
      <c r="I236" s="77">
        <v>6667.4</v>
      </c>
      <c r="J236" s="77">
        <v>1158</v>
      </c>
      <c r="K236" s="77">
        <v>7.6488399999999999</v>
      </c>
      <c r="L236" s="77">
        <v>370.55191494759998</v>
      </c>
      <c r="M236" s="78">
        <v>0</v>
      </c>
      <c r="N236" s="78">
        <v>4.8999999999999998E-3</v>
      </c>
      <c r="O236" s="78">
        <v>8.0000000000000004E-4</v>
      </c>
    </row>
    <row r="237" spans="2:15">
      <c r="B237" t="s">
        <v>1720</v>
      </c>
      <c r="C237" t="s">
        <v>1721</v>
      </c>
      <c r="D237" t="s">
        <v>1598</v>
      </c>
      <c r="E237" t="s">
        <v>886</v>
      </c>
      <c r="F237"/>
      <c r="G237" t="s">
        <v>904</v>
      </c>
      <c r="H237" t="s">
        <v>106</v>
      </c>
      <c r="I237" s="77">
        <v>2739.89</v>
      </c>
      <c r="J237" s="77">
        <v>1552</v>
      </c>
      <c r="K237" s="77">
        <v>0</v>
      </c>
      <c r="L237" s="77">
        <v>163.6713841872</v>
      </c>
      <c r="M237" s="78">
        <v>0</v>
      </c>
      <c r="N237" s="78">
        <v>2.2000000000000001E-3</v>
      </c>
      <c r="O237" s="78">
        <v>2.9999999999999997E-4</v>
      </c>
    </row>
    <row r="238" spans="2:15">
      <c r="B238" t="s">
        <v>1722</v>
      </c>
      <c r="C238" t="s">
        <v>1723</v>
      </c>
      <c r="D238" t="s">
        <v>1598</v>
      </c>
      <c r="E238" t="s">
        <v>886</v>
      </c>
      <c r="F238"/>
      <c r="G238" t="s">
        <v>1724</v>
      </c>
      <c r="H238" t="s">
        <v>106</v>
      </c>
      <c r="I238" s="77">
        <v>135.62</v>
      </c>
      <c r="J238" s="77">
        <v>56863</v>
      </c>
      <c r="K238" s="77">
        <v>0</v>
      </c>
      <c r="L238" s="77">
        <v>296.82564470940002</v>
      </c>
      <c r="M238" s="78">
        <v>0</v>
      </c>
      <c r="N238" s="78">
        <v>3.8999999999999998E-3</v>
      </c>
      <c r="O238" s="78">
        <v>5.9999999999999995E-4</v>
      </c>
    </row>
    <row r="239" spans="2:15">
      <c r="B239" t="s">
        <v>1725</v>
      </c>
      <c r="C239" t="s">
        <v>1726</v>
      </c>
      <c r="D239" t="s">
        <v>1598</v>
      </c>
      <c r="E239" t="s">
        <v>886</v>
      </c>
      <c r="F239"/>
      <c r="G239" t="s">
        <v>1040</v>
      </c>
      <c r="H239" t="s">
        <v>106</v>
      </c>
      <c r="I239" s="77">
        <v>3360.34</v>
      </c>
      <c r="J239" s="77">
        <v>191</v>
      </c>
      <c r="K239" s="77">
        <v>0</v>
      </c>
      <c r="L239" s="77">
        <v>24.7038419406</v>
      </c>
      <c r="M239" s="78">
        <v>0</v>
      </c>
      <c r="N239" s="78">
        <v>2.9999999999999997E-4</v>
      </c>
      <c r="O239" s="78">
        <v>1E-4</v>
      </c>
    </row>
    <row r="240" spans="2:15">
      <c r="B240" t="s">
        <v>1727</v>
      </c>
      <c r="C240" t="s">
        <v>1728</v>
      </c>
      <c r="D240" t="s">
        <v>1598</v>
      </c>
      <c r="E240" t="s">
        <v>886</v>
      </c>
      <c r="F240"/>
      <c r="G240" t="s">
        <v>1029</v>
      </c>
      <c r="H240" t="s">
        <v>106</v>
      </c>
      <c r="I240" s="77">
        <v>1415.83</v>
      </c>
      <c r="J240" s="77">
        <v>13313</v>
      </c>
      <c r="K240" s="77">
        <v>0</v>
      </c>
      <c r="L240" s="77">
        <v>725.49588496709998</v>
      </c>
      <c r="M240" s="78">
        <v>0</v>
      </c>
      <c r="N240" s="78">
        <v>9.5999999999999992E-3</v>
      </c>
      <c r="O240" s="78">
        <v>1.5E-3</v>
      </c>
    </row>
    <row r="241" spans="2:15">
      <c r="B241" t="s">
        <v>1729</v>
      </c>
      <c r="C241" t="s">
        <v>1730</v>
      </c>
      <c r="D241" t="s">
        <v>1594</v>
      </c>
      <c r="E241" t="s">
        <v>886</v>
      </c>
      <c r="F241"/>
      <c r="G241" t="s">
        <v>1029</v>
      </c>
      <c r="H241" t="s">
        <v>106</v>
      </c>
      <c r="I241" s="77">
        <v>5617.2</v>
      </c>
      <c r="J241" s="77">
        <v>380</v>
      </c>
      <c r="K241" s="77">
        <v>0</v>
      </c>
      <c r="L241" s="77">
        <v>82.158290640000004</v>
      </c>
      <c r="M241" s="78">
        <v>0</v>
      </c>
      <c r="N241" s="78">
        <v>1.1000000000000001E-3</v>
      </c>
      <c r="O241" s="78">
        <v>2.0000000000000001E-4</v>
      </c>
    </row>
    <row r="242" spans="2:15">
      <c r="B242" t="s">
        <v>1731</v>
      </c>
      <c r="C242" t="s">
        <v>1732</v>
      </c>
      <c r="D242" t="s">
        <v>1598</v>
      </c>
      <c r="E242" t="s">
        <v>886</v>
      </c>
      <c r="F242"/>
      <c r="G242" t="s">
        <v>1029</v>
      </c>
      <c r="H242" t="s">
        <v>106</v>
      </c>
      <c r="I242" s="77">
        <v>564.44000000000005</v>
      </c>
      <c r="J242" s="77">
        <v>30396</v>
      </c>
      <c r="K242" s="77">
        <v>0</v>
      </c>
      <c r="L242" s="77">
        <v>660.36208505759998</v>
      </c>
      <c r="M242" s="78">
        <v>0</v>
      </c>
      <c r="N242" s="78">
        <v>8.6999999999999994E-3</v>
      </c>
      <c r="O242" s="78">
        <v>1.4E-3</v>
      </c>
    </row>
    <row r="243" spans="2:15">
      <c r="B243" t="s">
        <v>1733</v>
      </c>
      <c r="C243" t="s">
        <v>1734</v>
      </c>
      <c r="D243" t="s">
        <v>1598</v>
      </c>
      <c r="E243" t="s">
        <v>886</v>
      </c>
      <c r="F243"/>
      <c r="G243" t="s">
        <v>1029</v>
      </c>
      <c r="H243" t="s">
        <v>106</v>
      </c>
      <c r="I243" s="77">
        <v>115.68</v>
      </c>
      <c r="J243" s="77">
        <v>37636</v>
      </c>
      <c r="K243" s="77">
        <v>0</v>
      </c>
      <c r="L243" s="77">
        <v>167.57516315519999</v>
      </c>
      <c r="M243" s="78">
        <v>0</v>
      </c>
      <c r="N243" s="78">
        <v>2.2000000000000001E-3</v>
      </c>
      <c r="O243" s="78">
        <v>4.0000000000000002E-4</v>
      </c>
    </row>
    <row r="244" spans="2:15">
      <c r="B244" t="s">
        <v>1735</v>
      </c>
      <c r="C244" t="s">
        <v>1736</v>
      </c>
      <c r="D244" t="s">
        <v>1594</v>
      </c>
      <c r="E244" t="s">
        <v>886</v>
      </c>
      <c r="F244"/>
      <c r="G244" t="s">
        <v>1037</v>
      </c>
      <c r="H244" t="s">
        <v>106</v>
      </c>
      <c r="I244" s="77">
        <v>3564.14</v>
      </c>
      <c r="J244" s="77">
        <v>3209</v>
      </c>
      <c r="K244" s="77">
        <v>0</v>
      </c>
      <c r="L244" s="77">
        <v>440.22264925740001</v>
      </c>
      <c r="M244" s="78">
        <v>0</v>
      </c>
      <c r="N244" s="78">
        <v>5.7999999999999996E-3</v>
      </c>
      <c r="O244" s="78">
        <v>8.9999999999999998E-4</v>
      </c>
    </row>
    <row r="245" spans="2:15">
      <c r="B245" t="s">
        <v>1737</v>
      </c>
      <c r="C245" t="s">
        <v>1738</v>
      </c>
      <c r="D245" t="s">
        <v>1739</v>
      </c>
      <c r="E245" t="s">
        <v>886</v>
      </c>
      <c r="F245"/>
      <c r="G245" t="s">
        <v>944</v>
      </c>
      <c r="H245" t="s">
        <v>110</v>
      </c>
      <c r="I245" s="77">
        <v>55109.51</v>
      </c>
      <c r="J245" s="77">
        <v>181.1</v>
      </c>
      <c r="K245" s="77">
        <v>0</v>
      </c>
      <c r="L245" s="77">
        <v>404.95198149007501</v>
      </c>
      <c r="M245" s="78">
        <v>0</v>
      </c>
      <c r="N245" s="78">
        <v>5.4000000000000003E-3</v>
      </c>
      <c r="O245" s="78">
        <v>8.0000000000000004E-4</v>
      </c>
    </row>
    <row r="246" spans="2:15">
      <c r="B246" t="s">
        <v>1740</v>
      </c>
      <c r="C246" t="s">
        <v>1741</v>
      </c>
      <c r="D246" t="s">
        <v>1598</v>
      </c>
      <c r="E246" t="s">
        <v>886</v>
      </c>
      <c r="F246"/>
      <c r="G246" t="s">
        <v>1617</v>
      </c>
      <c r="H246" t="s">
        <v>106</v>
      </c>
      <c r="I246" s="77">
        <v>2357.48</v>
      </c>
      <c r="J246" s="77">
        <v>12598</v>
      </c>
      <c r="K246" s="77">
        <v>0</v>
      </c>
      <c r="L246" s="77">
        <v>1143.1350267096</v>
      </c>
      <c r="M246" s="78">
        <v>0</v>
      </c>
      <c r="N246" s="78">
        <v>1.5100000000000001E-2</v>
      </c>
      <c r="O246" s="78">
        <v>2.3999999999999998E-3</v>
      </c>
    </row>
    <row r="247" spans="2:15">
      <c r="B247" t="s">
        <v>1742</v>
      </c>
      <c r="C247" t="s">
        <v>1743</v>
      </c>
      <c r="D247" t="s">
        <v>1598</v>
      </c>
      <c r="E247" t="s">
        <v>886</v>
      </c>
      <c r="F247"/>
      <c r="G247" t="s">
        <v>1621</v>
      </c>
      <c r="H247" t="s">
        <v>106</v>
      </c>
      <c r="I247" s="77">
        <v>1047.0999999999999</v>
      </c>
      <c r="J247" s="77">
        <v>13822</v>
      </c>
      <c r="K247" s="77">
        <v>0</v>
      </c>
      <c r="L247" s="77">
        <v>557.06639353800006</v>
      </c>
      <c r="M247" s="78">
        <v>0</v>
      </c>
      <c r="N247" s="78">
        <v>7.4000000000000003E-3</v>
      </c>
      <c r="O247" s="78">
        <v>1.1999999999999999E-3</v>
      </c>
    </row>
    <row r="248" spans="2:15">
      <c r="B248" t="s">
        <v>1744</v>
      </c>
      <c r="C248" t="s">
        <v>1745</v>
      </c>
      <c r="D248" t="s">
        <v>1746</v>
      </c>
      <c r="E248" t="s">
        <v>886</v>
      </c>
      <c r="F248"/>
      <c r="G248" t="s">
        <v>1621</v>
      </c>
      <c r="H248" t="s">
        <v>110</v>
      </c>
      <c r="I248" s="77">
        <v>223.38</v>
      </c>
      <c r="J248" s="77">
        <v>55080</v>
      </c>
      <c r="K248" s="77">
        <v>0</v>
      </c>
      <c r="L248" s="77">
        <v>499.22548397999998</v>
      </c>
      <c r="M248" s="78">
        <v>0</v>
      </c>
      <c r="N248" s="78">
        <v>6.6E-3</v>
      </c>
      <c r="O248" s="78">
        <v>1E-3</v>
      </c>
    </row>
    <row r="249" spans="2:15">
      <c r="B249" t="s">
        <v>1747</v>
      </c>
      <c r="C249" t="s">
        <v>1748</v>
      </c>
      <c r="D249" t="s">
        <v>1598</v>
      </c>
      <c r="E249" t="s">
        <v>886</v>
      </c>
      <c r="F249"/>
      <c r="G249" t="s">
        <v>1621</v>
      </c>
      <c r="H249" t="s">
        <v>106</v>
      </c>
      <c r="I249" s="77">
        <v>155.57</v>
      </c>
      <c r="J249" s="77">
        <v>83200</v>
      </c>
      <c r="K249" s="77">
        <v>2.7365300000000001</v>
      </c>
      <c r="L249" s="77">
        <v>500.92891975999999</v>
      </c>
      <c r="M249" s="78">
        <v>0</v>
      </c>
      <c r="N249" s="78">
        <v>6.6E-3</v>
      </c>
      <c r="O249" s="78">
        <v>1.1000000000000001E-3</v>
      </c>
    </row>
    <row r="250" spans="2:15">
      <c r="B250" t="s">
        <v>1749</v>
      </c>
      <c r="C250" t="s">
        <v>1750</v>
      </c>
      <c r="D250" t="s">
        <v>1598</v>
      </c>
      <c r="E250" t="s">
        <v>886</v>
      </c>
      <c r="F250"/>
      <c r="G250" t="s">
        <v>1621</v>
      </c>
      <c r="H250" t="s">
        <v>106</v>
      </c>
      <c r="I250" s="77">
        <v>532.53</v>
      </c>
      <c r="J250" s="77">
        <v>43089</v>
      </c>
      <c r="K250" s="77">
        <v>0</v>
      </c>
      <c r="L250" s="77">
        <v>883.19866719330003</v>
      </c>
      <c r="M250" s="78">
        <v>0</v>
      </c>
      <c r="N250" s="78">
        <v>1.17E-2</v>
      </c>
      <c r="O250" s="78">
        <v>1.9E-3</v>
      </c>
    </row>
    <row r="251" spans="2:15">
      <c r="B251" t="s">
        <v>1751</v>
      </c>
      <c r="C251" t="s">
        <v>1752</v>
      </c>
      <c r="D251" t="s">
        <v>1594</v>
      </c>
      <c r="E251" t="s">
        <v>886</v>
      </c>
      <c r="F251"/>
      <c r="G251" t="s">
        <v>1621</v>
      </c>
      <c r="H251" t="s">
        <v>106</v>
      </c>
      <c r="I251" s="77">
        <v>1426.05</v>
      </c>
      <c r="J251" s="77">
        <v>8688.1091999999935</v>
      </c>
      <c r="K251" s="77">
        <v>0</v>
      </c>
      <c r="L251" s="77">
        <v>476.87871101816302</v>
      </c>
      <c r="M251" s="78">
        <v>0</v>
      </c>
      <c r="N251" s="78">
        <v>6.3E-3</v>
      </c>
      <c r="O251" s="78">
        <v>1E-3</v>
      </c>
    </row>
    <row r="252" spans="2:15">
      <c r="B252" t="s">
        <v>1753</v>
      </c>
      <c r="C252" t="s">
        <v>1754</v>
      </c>
      <c r="D252" t="s">
        <v>1598</v>
      </c>
      <c r="E252" t="s">
        <v>886</v>
      </c>
      <c r="F252"/>
      <c r="G252" t="s">
        <v>995</v>
      </c>
      <c r="H252" t="s">
        <v>106</v>
      </c>
      <c r="I252" s="77">
        <v>131.63999999999999</v>
      </c>
      <c r="J252" s="77">
        <v>50467</v>
      </c>
      <c r="K252" s="77">
        <v>0</v>
      </c>
      <c r="L252" s="77">
        <v>255.70738662119999</v>
      </c>
      <c r="M252" s="78">
        <v>0</v>
      </c>
      <c r="N252" s="78">
        <v>3.3999999999999998E-3</v>
      </c>
      <c r="O252" s="78">
        <v>5.0000000000000001E-4</v>
      </c>
    </row>
    <row r="253" spans="2:15">
      <c r="B253" t="s">
        <v>1755</v>
      </c>
      <c r="C253" t="s">
        <v>1756</v>
      </c>
      <c r="D253" t="s">
        <v>1598</v>
      </c>
      <c r="E253" t="s">
        <v>886</v>
      </c>
      <c r="F253"/>
      <c r="G253" t="s">
        <v>995</v>
      </c>
      <c r="H253" t="s">
        <v>106</v>
      </c>
      <c r="I253" s="77">
        <v>115.43</v>
      </c>
      <c r="J253" s="77">
        <v>16525</v>
      </c>
      <c r="K253" s="77">
        <v>0</v>
      </c>
      <c r="L253" s="77">
        <v>73.418934067500004</v>
      </c>
      <c r="M253" s="78">
        <v>0</v>
      </c>
      <c r="N253" s="78">
        <v>1E-3</v>
      </c>
      <c r="O253" s="78">
        <v>2.0000000000000001E-4</v>
      </c>
    </row>
    <row r="254" spans="2:15">
      <c r="B254" t="s">
        <v>1757</v>
      </c>
      <c r="C254" t="s">
        <v>1758</v>
      </c>
      <c r="D254" t="s">
        <v>1594</v>
      </c>
      <c r="E254" t="s">
        <v>886</v>
      </c>
      <c r="F254"/>
      <c r="G254" t="s">
        <v>995</v>
      </c>
      <c r="H254" t="s">
        <v>106</v>
      </c>
      <c r="I254" s="77">
        <v>668.15</v>
      </c>
      <c r="J254" s="77">
        <v>4668</v>
      </c>
      <c r="K254" s="77">
        <v>0</v>
      </c>
      <c r="L254" s="77">
        <v>120.047392458</v>
      </c>
      <c r="M254" s="78">
        <v>0</v>
      </c>
      <c r="N254" s="78">
        <v>1.6000000000000001E-3</v>
      </c>
      <c r="O254" s="78">
        <v>2.9999999999999997E-4</v>
      </c>
    </row>
    <row r="255" spans="2:15">
      <c r="B255" t="s">
        <v>1759</v>
      </c>
      <c r="C255" t="s">
        <v>1760</v>
      </c>
      <c r="D255" t="s">
        <v>1598</v>
      </c>
      <c r="E255" t="s">
        <v>886</v>
      </c>
      <c r="F255"/>
      <c r="G255" t="s">
        <v>995</v>
      </c>
      <c r="H255" t="s">
        <v>106</v>
      </c>
      <c r="I255" s="77">
        <v>361.66</v>
      </c>
      <c r="J255" s="77">
        <v>5860</v>
      </c>
      <c r="K255" s="77">
        <v>0</v>
      </c>
      <c r="L255" s="77">
        <v>81.572919323999997</v>
      </c>
      <c r="M255" s="78">
        <v>0</v>
      </c>
      <c r="N255" s="78">
        <v>1.1000000000000001E-3</v>
      </c>
      <c r="O255" s="78">
        <v>2.0000000000000001E-4</v>
      </c>
    </row>
    <row r="256" spans="2:15">
      <c r="B256" t="s">
        <v>1761</v>
      </c>
      <c r="C256" t="s">
        <v>1762</v>
      </c>
      <c r="D256" t="s">
        <v>1594</v>
      </c>
      <c r="E256" t="s">
        <v>886</v>
      </c>
      <c r="F256"/>
      <c r="G256" t="s">
        <v>995</v>
      </c>
      <c r="H256" t="s">
        <v>106</v>
      </c>
      <c r="I256" s="77">
        <v>189.48</v>
      </c>
      <c r="J256" s="77">
        <v>39944</v>
      </c>
      <c r="K256" s="77">
        <v>0</v>
      </c>
      <c r="L256" s="77">
        <v>291.3149952288</v>
      </c>
      <c r="M256" s="78">
        <v>0</v>
      </c>
      <c r="N256" s="78">
        <v>3.8999999999999998E-3</v>
      </c>
      <c r="O256" s="78">
        <v>5.9999999999999995E-4</v>
      </c>
    </row>
    <row r="257" spans="2:15">
      <c r="B257" t="s">
        <v>1763</v>
      </c>
      <c r="C257" t="s">
        <v>1764</v>
      </c>
      <c r="D257" t="s">
        <v>1598</v>
      </c>
      <c r="E257" t="s">
        <v>886</v>
      </c>
      <c r="F257"/>
      <c r="G257" t="s">
        <v>995</v>
      </c>
      <c r="H257" t="s">
        <v>106</v>
      </c>
      <c r="I257" s="77">
        <v>442.78</v>
      </c>
      <c r="J257" s="77">
        <v>31364</v>
      </c>
      <c r="K257" s="77">
        <v>0</v>
      </c>
      <c r="L257" s="77">
        <v>534.5241754008</v>
      </c>
      <c r="M257" s="78">
        <v>0</v>
      </c>
      <c r="N257" s="78">
        <v>7.1000000000000004E-3</v>
      </c>
      <c r="O257" s="78">
        <v>1.1000000000000001E-3</v>
      </c>
    </row>
    <row r="258" spans="2:15">
      <c r="B258" t="s">
        <v>1765</v>
      </c>
      <c r="C258" t="s">
        <v>1766</v>
      </c>
      <c r="D258" t="s">
        <v>1598</v>
      </c>
      <c r="E258" t="s">
        <v>886</v>
      </c>
      <c r="F258"/>
      <c r="G258" t="s">
        <v>995</v>
      </c>
      <c r="H258" t="s">
        <v>106</v>
      </c>
      <c r="I258" s="77">
        <v>496.49</v>
      </c>
      <c r="J258" s="77">
        <v>23518</v>
      </c>
      <c r="K258" s="77">
        <v>0</v>
      </c>
      <c r="L258" s="77">
        <v>449.42663055179997</v>
      </c>
      <c r="M258" s="78">
        <v>0</v>
      </c>
      <c r="N258" s="78">
        <v>5.8999999999999999E-3</v>
      </c>
      <c r="O258" s="78">
        <v>8.9999999999999998E-4</v>
      </c>
    </row>
    <row r="259" spans="2:15">
      <c r="B259" t="s">
        <v>1767</v>
      </c>
      <c r="C259" t="s">
        <v>1768</v>
      </c>
      <c r="D259" t="s">
        <v>1598</v>
      </c>
      <c r="E259" t="s">
        <v>886</v>
      </c>
      <c r="F259"/>
      <c r="G259" t="s">
        <v>995</v>
      </c>
      <c r="H259" t="s">
        <v>106</v>
      </c>
      <c r="I259" s="77">
        <v>1176.1199999999999</v>
      </c>
      <c r="J259" s="77">
        <v>1634</v>
      </c>
      <c r="K259" s="77">
        <v>0</v>
      </c>
      <c r="L259" s="77">
        <v>73.969315279200003</v>
      </c>
      <c r="M259" s="78">
        <v>0</v>
      </c>
      <c r="N259" s="78">
        <v>1E-3</v>
      </c>
      <c r="O259" s="78">
        <v>2.0000000000000001E-4</v>
      </c>
    </row>
    <row r="260" spans="2:15">
      <c r="B260" t="s">
        <v>1769</v>
      </c>
      <c r="C260" t="s">
        <v>1770</v>
      </c>
      <c r="D260" t="s">
        <v>1594</v>
      </c>
      <c r="E260" t="s">
        <v>886</v>
      </c>
      <c r="F260"/>
      <c r="G260" t="s">
        <v>995</v>
      </c>
      <c r="H260" t="s">
        <v>106</v>
      </c>
      <c r="I260" s="77">
        <v>309.14</v>
      </c>
      <c r="J260" s="77">
        <v>23166</v>
      </c>
      <c r="K260" s="77">
        <v>0</v>
      </c>
      <c r="L260" s="77">
        <v>275.6475683676</v>
      </c>
      <c r="M260" s="78">
        <v>0</v>
      </c>
      <c r="N260" s="78">
        <v>3.5999999999999999E-3</v>
      </c>
      <c r="O260" s="78">
        <v>5.9999999999999995E-4</v>
      </c>
    </row>
    <row r="261" spans="2:15">
      <c r="B261" t="s">
        <v>1771</v>
      </c>
      <c r="C261" t="s">
        <v>1772</v>
      </c>
      <c r="D261" t="s">
        <v>1594</v>
      </c>
      <c r="E261" t="s">
        <v>886</v>
      </c>
      <c r="F261"/>
      <c r="G261" t="s">
        <v>1654</v>
      </c>
      <c r="H261" t="s">
        <v>106</v>
      </c>
      <c r="I261" s="77">
        <v>219.39</v>
      </c>
      <c r="J261" s="77">
        <v>7625</v>
      </c>
      <c r="K261" s="77">
        <v>0</v>
      </c>
      <c r="L261" s="77">
        <v>64.387948387500003</v>
      </c>
      <c r="M261" s="78">
        <v>0</v>
      </c>
      <c r="N261" s="78">
        <v>8.9999999999999998E-4</v>
      </c>
      <c r="O261" s="78">
        <v>1E-4</v>
      </c>
    </row>
    <row r="262" spans="2:15">
      <c r="B262" t="s">
        <v>1773</v>
      </c>
      <c r="C262" t="s">
        <v>1774</v>
      </c>
      <c r="D262" t="s">
        <v>1594</v>
      </c>
      <c r="E262" t="s">
        <v>886</v>
      </c>
      <c r="F262"/>
      <c r="G262" t="s">
        <v>1654</v>
      </c>
      <c r="H262" t="s">
        <v>106</v>
      </c>
      <c r="I262" s="77">
        <v>927.43</v>
      </c>
      <c r="J262" s="77">
        <v>3511</v>
      </c>
      <c r="K262" s="77">
        <v>0</v>
      </c>
      <c r="L262" s="77">
        <v>125.3313970377</v>
      </c>
      <c r="M262" s="78">
        <v>0</v>
      </c>
      <c r="N262" s="78">
        <v>1.6999999999999999E-3</v>
      </c>
      <c r="O262" s="78">
        <v>2.9999999999999997E-4</v>
      </c>
    </row>
    <row r="263" spans="2:15">
      <c r="B263" t="s">
        <v>1775</v>
      </c>
      <c r="C263" t="s">
        <v>1776</v>
      </c>
      <c r="D263" t="s">
        <v>123</v>
      </c>
      <c r="E263" t="s">
        <v>886</v>
      </c>
      <c r="F263"/>
      <c r="G263" t="s">
        <v>1654</v>
      </c>
      <c r="H263" t="s">
        <v>106</v>
      </c>
      <c r="I263" s="77">
        <v>73</v>
      </c>
      <c r="J263" s="77">
        <v>125300</v>
      </c>
      <c r="K263" s="77">
        <v>0</v>
      </c>
      <c r="L263" s="77">
        <v>352.06418100000002</v>
      </c>
      <c r="M263" s="78">
        <v>0</v>
      </c>
      <c r="N263" s="78">
        <v>4.7000000000000002E-3</v>
      </c>
      <c r="O263" s="78">
        <v>6.9999999999999999E-4</v>
      </c>
    </row>
    <row r="264" spans="2:15">
      <c r="B264" t="s">
        <v>1777</v>
      </c>
      <c r="C264" t="s">
        <v>1778</v>
      </c>
      <c r="D264" t="s">
        <v>1598</v>
      </c>
      <c r="E264" t="s">
        <v>886</v>
      </c>
      <c r="F264"/>
      <c r="G264" t="s">
        <v>123</v>
      </c>
      <c r="H264" t="s">
        <v>106</v>
      </c>
      <c r="I264" s="77">
        <v>370.97</v>
      </c>
      <c r="J264" s="77">
        <v>8896</v>
      </c>
      <c r="K264" s="77">
        <v>0</v>
      </c>
      <c r="L264" s="77">
        <v>127.0227396288</v>
      </c>
      <c r="M264" s="78">
        <v>0</v>
      </c>
      <c r="N264" s="78">
        <v>1.6999999999999999E-3</v>
      </c>
      <c r="O264" s="78">
        <v>2.9999999999999997E-4</v>
      </c>
    </row>
    <row r="265" spans="2:15">
      <c r="B265" t="s">
        <v>218</v>
      </c>
      <c r="E265" s="16"/>
      <c r="F265" s="16"/>
      <c r="G265" s="16"/>
    </row>
    <row r="266" spans="2:15">
      <c r="B266" t="s">
        <v>306</v>
      </c>
      <c r="E266" s="16"/>
      <c r="F266" s="16"/>
      <c r="G266" s="16"/>
    </row>
    <row r="267" spans="2:15">
      <c r="B267" t="s">
        <v>307</v>
      </c>
      <c r="E267" s="16"/>
      <c r="F267" s="16"/>
      <c r="G267" s="16"/>
    </row>
    <row r="268" spans="2:15">
      <c r="B268" t="s">
        <v>308</v>
      </c>
      <c r="E268" s="16"/>
      <c r="F268" s="16"/>
      <c r="G268" s="16"/>
    </row>
    <row r="269" spans="2:15">
      <c r="B269" t="s">
        <v>309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7" workbookViewId="0">
      <selection activeCell="E42" sqref="E42:E9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2535</v>
      </c>
    </row>
    <row r="3" spans="2:63" s="1" customFormat="1">
      <c r="B3" s="2" t="s">
        <v>2</v>
      </c>
      <c r="C3" s="26" t="s">
        <v>2536</v>
      </c>
    </row>
    <row r="4" spans="2:63" s="1" customFormat="1">
      <c r="B4" s="2" t="s">
        <v>3</v>
      </c>
      <c r="C4" s="83" t="s">
        <v>196</v>
      </c>
    </row>
    <row r="6" spans="2:63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BK6" s="19"/>
    </row>
    <row r="7" spans="2:63" ht="26.25" customHeight="1">
      <c r="B7" s="118" t="s">
        <v>193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948077.16</v>
      </c>
      <c r="I11" s="7"/>
      <c r="J11" s="75">
        <v>0</v>
      </c>
      <c r="K11" s="75">
        <v>65120.64506785485</v>
      </c>
      <c r="L11" s="7"/>
      <c r="M11" s="76">
        <v>1</v>
      </c>
      <c r="N11" s="76">
        <v>0.13650000000000001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405547.9</v>
      </c>
      <c r="J12" s="81">
        <v>0</v>
      </c>
      <c r="K12" s="81">
        <v>13193.166869242999</v>
      </c>
      <c r="M12" s="80">
        <v>0.2026</v>
      </c>
      <c r="N12" s="80">
        <v>2.7699999999999999E-2</v>
      </c>
    </row>
    <row r="13" spans="2:63">
      <c r="B13" s="79" t="s">
        <v>1779</v>
      </c>
      <c r="D13" s="16"/>
      <c r="E13" s="16"/>
      <c r="F13" s="16"/>
      <c r="G13" s="16"/>
      <c r="H13" s="81">
        <v>372611.07</v>
      </c>
      <c r="J13" s="81">
        <v>0</v>
      </c>
      <c r="K13" s="81">
        <v>12845.108047600001</v>
      </c>
      <c r="M13" s="80">
        <v>0.1973</v>
      </c>
      <c r="N13" s="80">
        <v>2.69E-2</v>
      </c>
    </row>
    <row r="14" spans="2:63">
      <c r="B14" t="s">
        <v>1780</v>
      </c>
      <c r="C14" t="s">
        <v>1781</v>
      </c>
      <c r="D14" t="s">
        <v>100</v>
      </c>
      <c r="E14" t="s">
        <v>1782</v>
      </c>
      <c r="F14" t="s">
        <v>1783</v>
      </c>
      <c r="G14" t="s">
        <v>102</v>
      </c>
      <c r="H14" s="77">
        <v>88832</v>
      </c>
      <c r="I14" s="77">
        <v>1874</v>
      </c>
      <c r="J14" s="77">
        <v>0</v>
      </c>
      <c r="K14" s="77">
        <v>1664.7116799999999</v>
      </c>
      <c r="L14" s="78">
        <v>2.2000000000000001E-3</v>
      </c>
      <c r="M14" s="78">
        <v>2.5600000000000001E-2</v>
      </c>
      <c r="N14" s="78">
        <v>3.5000000000000001E-3</v>
      </c>
    </row>
    <row r="15" spans="2:63">
      <c r="B15" t="s">
        <v>1784</v>
      </c>
      <c r="C15" t="s">
        <v>1785</v>
      </c>
      <c r="D15" t="s">
        <v>100</v>
      </c>
      <c r="E15" t="s">
        <v>1782</v>
      </c>
      <c r="F15" t="s">
        <v>1783</v>
      </c>
      <c r="G15" t="s">
        <v>102</v>
      </c>
      <c r="H15" s="77">
        <v>29720.12</v>
      </c>
      <c r="I15" s="77">
        <v>3597</v>
      </c>
      <c r="J15" s="77">
        <v>0</v>
      </c>
      <c r="K15" s="77">
        <v>1069.0327164</v>
      </c>
      <c r="L15" s="78">
        <v>5.0000000000000001E-4</v>
      </c>
      <c r="M15" s="78">
        <v>1.6400000000000001E-2</v>
      </c>
      <c r="N15" s="78">
        <v>2.2000000000000001E-3</v>
      </c>
    </row>
    <row r="16" spans="2:63">
      <c r="B16" t="s">
        <v>1786</v>
      </c>
      <c r="C16" t="s">
        <v>1787</v>
      </c>
      <c r="D16" t="s">
        <v>100</v>
      </c>
      <c r="E16" t="s">
        <v>1782</v>
      </c>
      <c r="F16" t="s">
        <v>1783</v>
      </c>
      <c r="G16" t="s">
        <v>102</v>
      </c>
      <c r="H16" s="77">
        <v>48032.639999999999</v>
      </c>
      <c r="I16" s="77">
        <v>1854</v>
      </c>
      <c r="J16" s="77">
        <v>0</v>
      </c>
      <c r="K16" s="77">
        <v>890.52514559999997</v>
      </c>
      <c r="L16" s="78">
        <v>6.9999999999999999E-4</v>
      </c>
      <c r="M16" s="78">
        <v>1.37E-2</v>
      </c>
      <c r="N16" s="78">
        <v>1.9E-3</v>
      </c>
    </row>
    <row r="17" spans="2:14">
      <c r="B17" t="s">
        <v>1788</v>
      </c>
      <c r="C17" t="s">
        <v>1789</v>
      </c>
      <c r="D17" t="s">
        <v>100</v>
      </c>
      <c r="E17" t="s">
        <v>1790</v>
      </c>
      <c r="F17" t="s">
        <v>1783</v>
      </c>
      <c r="G17" t="s">
        <v>102</v>
      </c>
      <c r="H17" s="77">
        <v>3469.55</v>
      </c>
      <c r="I17" s="77">
        <v>2858</v>
      </c>
      <c r="J17" s="77">
        <v>0</v>
      </c>
      <c r="K17" s="77">
        <v>99.159739000000002</v>
      </c>
      <c r="L17" s="78">
        <v>1E-3</v>
      </c>
      <c r="M17" s="78">
        <v>1.5E-3</v>
      </c>
      <c r="N17" s="78">
        <v>2.0000000000000001E-4</v>
      </c>
    </row>
    <row r="18" spans="2:14">
      <c r="B18" t="s">
        <v>1791</v>
      </c>
      <c r="C18" t="s">
        <v>1792</v>
      </c>
      <c r="D18" t="s">
        <v>100</v>
      </c>
      <c r="E18" t="s">
        <v>1790</v>
      </c>
      <c r="F18" t="s">
        <v>1783</v>
      </c>
      <c r="G18" t="s">
        <v>102</v>
      </c>
      <c r="H18" s="77">
        <v>42649</v>
      </c>
      <c r="I18" s="77">
        <v>1849</v>
      </c>
      <c r="J18" s="77">
        <v>0</v>
      </c>
      <c r="K18" s="77">
        <v>788.58001000000002</v>
      </c>
      <c r="L18" s="78">
        <v>5.9999999999999995E-4</v>
      </c>
      <c r="M18" s="78">
        <v>1.21E-2</v>
      </c>
      <c r="N18" s="78">
        <v>1.6999999999999999E-3</v>
      </c>
    </row>
    <row r="19" spans="2:14">
      <c r="B19" t="s">
        <v>1793</v>
      </c>
      <c r="C19" t="s">
        <v>1794</v>
      </c>
      <c r="D19" t="s">
        <v>100</v>
      </c>
      <c r="E19" t="s">
        <v>1790</v>
      </c>
      <c r="F19" t="s">
        <v>1783</v>
      </c>
      <c r="G19" t="s">
        <v>102</v>
      </c>
      <c r="H19" s="77">
        <v>55460.67</v>
      </c>
      <c r="I19" s="77">
        <v>3539</v>
      </c>
      <c r="J19" s="77">
        <v>0</v>
      </c>
      <c r="K19" s="77">
        <v>1962.7531113</v>
      </c>
      <c r="L19" s="78">
        <v>2.9999999999999997E-4</v>
      </c>
      <c r="M19" s="78">
        <v>3.0099999999999998E-2</v>
      </c>
      <c r="N19" s="78">
        <v>4.1000000000000003E-3</v>
      </c>
    </row>
    <row r="20" spans="2:14">
      <c r="B20" t="s">
        <v>1795</v>
      </c>
      <c r="C20" t="s">
        <v>1796</v>
      </c>
      <c r="D20" t="s">
        <v>100</v>
      </c>
      <c r="E20" t="s">
        <v>1790</v>
      </c>
      <c r="F20" t="s">
        <v>1783</v>
      </c>
      <c r="G20" t="s">
        <v>102</v>
      </c>
      <c r="H20" s="77">
        <v>51831.5</v>
      </c>
      <c r="I20" s="77">
        <v>1852</v>
      </c>
      <c r="J20" s="77">
        <v>0</v>
      </c>
      <c r="K20" s="77">
        <v>959.91938000000005</v>
      </c>
      <c r="L20" s="78">
        <v>2.9999999999999997E-4</v>
      </c>
      <c r="M20" s="78">
        <v>1.47E-2</v>
      </c>
      <c r="N20" s="78">
        <v>2E-3</v>
      </c>
    </row>
    <row r="21" spans="2:14">
      <c r="B21" t="s">
        <v>1797</v>
      </c>
      <c r="C21" t="s">
        <v>1798</v>
      </c>
      <c r="D21" t="s">
        <v>100</v>
      </c>
      <c r="E21" t="s">
        <v>1790</v>
      </c>
      <c r="F21" t="s">
        <v>1783</v>
      </c>
      <c r="G21" t="s">
        <v>102</v>
      </c>
      <c r="H21" s="77">
        <v>13890.79</v>
      </c>
      <c r="I21" s="77">
        <v>1827</v>
      </c>
      <c r="J21" s="77">
        <v>0</v>
      </c>
      <c r="K21" s="77">
        <v>253.7847333</v>
      </c>
      <c r="L21" s="78">
        <v>1E-4</v>
      </c>
      <c r="M21" s="78">
        <v>3.8999999999999998E-3</v>
      </c>
      <c r="N21" s="78">
        <v>5.0000000000000001E-4</v>
      </c>
    </row>
    <row r="22" spans="2:14">
      <c r="B22" t="s">
        <v>1799</v>
      </c>
      <c r="C22" t="s">
        <v>1800</v>
      </c>
      <c r="D22" t="s">
        <v>100</v>
      </c>
      <c r="E22" t="s">
        <v>1801</v>
      </c>
      <c r="F22" t="s">
        <v>1783</v>
      </c>
      <c r="G22" t="s">
        <v>102</v>
      </c>
      <c r="H22" s="77">
        <v>15112.51</v>
      </c>
      <c r="I22" s="77">
        <v>3560</v>
      </c>
      <c r="J22" s="77">
        <v>0</v>
      </c>
      <c r="K22" s="77">
        <v>538.00535600000001</v>
      </c>
      <c r="L22" s="78">
        <v>2.0000000000000001E-4</v>
      </c>
      <c r="M22" s="78">
        <v>8.3000000000000001E-3</v>
      </c>
      <c r="N22" s="78">
        <v>1.1000000000000001E-3</v>
      </c>
    </row>
    <row r="23" spans="2:14">
      <c r="B23" t="s">
        <v>1802</v>
      </c>
      <c r="C23" t="s">
        <v>1803</v>
      </c>
      <c r="D23" t="s">
        <v>100</v>
      </c>
      <c r="E23" t="s">
        <v>1804</v>
      </c>
      <c r="F23" t="s">
        <v>1783</v>
      </c>
      <c r="G23" t="s">
        <v>102</v>
      </c>
      <c r="H23" s="77">
        <v>2135.21</v>
      </c>
      <c r="I23" s="77">
        <v>34690</v>
      </c>
      <c r="J23" s="77">
        <v>0</v>
      </c>
      <c r="K23" s="77">
        <v>740.70434899999998</v>
      </c>
      <c r="L23" s="78">
        <v>2.9999999999999997E-4</v>
      </c>
      <c r="M23" s="78">
        <v>1.14E-2</v>
      </c>
      <c r="N23" s="78">
        <v>1.6000000000000001E-3</v>
      </c>
    </row>
    <row r="24" spans="2:14">
      <c r="B24" t="s">
        <v>1805</v>
      </c>
      <c r="C24" t="s">
        <v>1806</v>
      </c>
      <c r="D24" t="s">
        <v>100</v>
      </c>
      <c r="E24" t="s">
        <v>1804</v>
      </c>
      <c r="F24" t="s">
        <v>1783</v>
      </c>
      <c r="G24" t="s">
        <v>102</v>
      </c>
      <c r="H24" s="77">
        <v>5115.2700000000004</v>
      </c>
      <c r="I24" s="77">
        <v>18410</v>
      </c>
      <c r="J24" s="77">
        <v>0</v>
      </c>
      <c r="K24" s="77">
        <v>941.72120700000005</v>
      </c>
      <c r="L24" s="78">
        <v>2.0000000000000001E-4</v>
      </c>
      <c r="M24" s="78">
        <v>1.4500000000000001E-2</v>
      </c>
      <c r="N24" s="78">
        <v>2E-3</v>
      </c>
    </row>
    <row r="25" spans="2:14">
      <c r="B25" t="s">
        <v>1807</v>
      </c>
      <c r="C25" t="s">
        <v>1808</v>
      </c>
      <c r="D25" t="s">
        <v>100</v>
      </c>
      <c r="E25" t="s">
        <v>1804</v>
      </c>
      <c r="F25" t="s">
        <v>1783</v>
      </c>
      <c r="G25" t="s">
        <v>102</v>
      </c>
      <c r="H25" s="77">
        <v>1490.81</v>
      </c>
      <c r="I25" s="77">
        <v>18200</v>
      </c>
      <c r="J25" s="77">
        <v>0</v>
      </c>
      <c r="K25" s="77">
        <v>271.32742000000002</v>
      </c>
      <c r="L25" s="78">
        <v>1E-4</v>
      </c>
      <c r="M25" s="78">
        <v>4.1999999999999997E-3</v>
      </c>
      <c r="N25" s="78">
        <v>5.9999999999999995E-4</v>
      </c>
    </row>
    <row r="26" spans="2:14">
      <c r="B26" t="s">
        <v>1809</v>
      </c>
      <c r="C26" t="s">
        <v>1810</v>
      </c>
      <c r="D26" t="s">
        <v>100</v>
      </c>
      <c r="E26" t="s">
        <v>1804</v>
      </c>
      <c r="F26" t="s">
        <v>1783</v>
      </c>
      <c r="G26" t="s">
        <v>102</v>
      </c>
      <c r="H26" s="77">
        <v>14871</v>
      </c>
      <c r="I26" s="77">
        <v>17920</v>
      </c>
      <c r="J26" s="77">
        <v>0</v>
      </c>
      <c r="K26" s="77">
        <v>2664.8832000000002</v>
      </c>
      <c r="L26" s="78">
        <v>1.4E-3</v>
      </c>
      <c r="M26" s="78">
        <v>4.0899999999999999E-2</v>
      </c>
      <c r="N26" s="78">
        <v>5.5999999999999999E-3</v>
      </c>
    </row>
    <row r="27" spans="2:14">
      <c r="B27" s="79" t="s">
        <v>1811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16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1812</v>
      </c>
      <c r="D29" s="16"/>
      <c r="E29" s="16"/>
      <c r="F29" s="16"/>
      <c r="G29" s="16"/>
      <c r="H29" s="81">
        <v>32936.83</v>
      </c>
      <c r="J29" s="81">
        <v>0</v>
      </c>
      <c r="K29" s="81">
        <v>348.05882164299999</v>
      </c>
      <c r="M29" s="80">
        <v>5.3E-3</v>
      </c>
      <c r="N29" s="80">
        <v>6.9999999999999999E-4</v>
      </c>
    </row>
    <row r="30" spans="2:14">
      <c r="B30" t="s">
        <v>1813</v>
      </c>
      <c r="C30" t="s">
        <v>1814</v>
      </c>
      <c r="D30" t="s">
        <v>100</v>
      </c>
      <c r="E30" t="s">
        <v>1782</v>
      </c>
      <c r="F30" t="s">
        <v>1815</v>
      </c>
      <c r="G30" t="s">
        <v>102</v>
      </c>
      <c r="H30" s="77">
        <v>26035.73</v>
      </c>
      <c r="I30" s="77">
        <v>368.92</v>
      </c>
      <c r="J30" s="77">
        <v>0</v>
      </c>
      <c r="K30" s="77">
        <v>96.051015116000002</v>
      </c>
      <c r="L30" s="78">
        <v>4.0000000000000002E-4</v>
      </c>
      <c r="M30" s="78">
        <v>1.5E-3</v>
      </c>
      <c r="N30" s="78">
        <v>2.0000000000000001E-4</v>
      </c>
    </row>
    <row r="31" spans="2:14">
      <c r="B31" t="s">
        <v>1816</v>
      </c>
      <c r="C31" t="s">
        <v>1817</v>
      </c>
      <c r="D31" t="s">
        <v>100</v>
      </c>
      <c r="E31" t="s">
        <v>1782</v>
      </c>
      <c r="F31" t="s">
        <v>1815</v>
      </c>
      <c r="G31" t="s">
        <v>102</v>
      </c>
      <c r="H31" s="77">
        <v>96.04</v>
      </c>
      <c r="I31" s="77">
        <v>344.75</v>
      </c>
      <c r="J31" s="77">
        <v>0</v>
      </c>
      <c r="K31" s="77">
        <v>0.3310979</v>
      </c>
      <c r="L31" s="78">
        <v>0</v>
      </c>
      <c r="M31" s="78">
        <v>0</v>
      </c>
      <c r="N31" s="78">
        <v>0</v>
      </c>
    </row>
    <row r="32" spans="2:14">
      <c r="B32" t="s">
        <v>1818</v>
      </c>
      <c r="C32" t="s">
        <v>1819</v>
      </c>
      <c r="D32" t="s">
        <v>100</v>
      </c>
      <c r="E32" t="s">
        <v>1790</v>
      </c>
      <c r="F32" t="s">
        <v>1815</v>
      </c>
      <c r="G32" t="s">
        <v>102</v>
      </c>
      <c r="H32" s="77">
        <v>2733.75</v>
      </c>
      <c r="I32" s="77">
        <v>3704.64</v>
      </c>
      <c r="J32" s="77">
        <v>0</v>
      </c>
      <c r="K32" s="77">
        <v>101.27559599999999</v>
      </c>
      <c r="L32" s="78">
        <v>2.0000000000000001E-4</v>
      </c>
      <c r="M32" s="78">
        <v>1.6000000000000001E-3</v>
      </c>
      <c r="N32" s="78">
        <v>2.0000000000000001E-4</v>
      </c>
    </row>
    <row r="33" spans="2:14">
      <c r="B33" t="s">
        <v>1820</v>
      </c>
      <c r="C33" t="s">
        <v>1821</v>
      </c>
      <c r="D33" t="s">
        <v>100</v>
      </c>
      <c r="E33" t="s">
        <v>1804</v>
      </c>
      <c r="F33" t="s">
        <v>1815</v>
      </c>
      <c r="G33" t="s">
        <v>102</v>
      </c>
      <c r="H33" s="77">
        <v>4071.31</v>
      </c>
      <c r="I33" s="77">
        <v>3694.17</v>
      </c>
      <c r="J33" s="77">
        <v>0</v>
      </c>
      <c r="K33" s="77">
        <v>150.401112627</v>
      </c>
      <c r="L33" s="78">
        <v>6.9999999999999999E-4</v>
      </c>
      <c r="M33" s="78">
        <v>2.3E-3</v>
      </c>
      <c r="N33" s="78">
        <v>2.9999999999999997E-4</v>
      </c>
    </row>
    <row r="34" spans="2:14">
      <c r="B34" s="79" t="s">
        <v>1822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208</v>
      </c>
      <c r="C35" t="s">
        <v>208</v>
      </c>
      <c r="D35" s="16"/>
      <c r="E35" s="16"/>
      <c r="F35" t="s">
        <v>208</v>
      </c>
      <c r="G35" t="s">
        <v>208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883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1823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216</v>
      </c>
      <c r="D40" s="16"/>
      <c r="E40" s="16"/>
      <c r="F40" s="16"/>
      <c r="G40" s="16"/>
      <c r="H40" s="81">
        <v>542529.26</v>
      </c>
      <c r="J40" s="81">
        <v>0</v>
      </c>
      <c r="K40" s="81">
        <v>51927.478198611854</v>
      </c>
      <c r="M40" s="80">
        <v>0.7974</v>
      </c>
      <c r="N40" s="80">
        <v>0.1089</v>
      </c>
    </row>
    <row r="41" spans="2:14">
      <c r="B41" s="79" t="s">
        <v>1824</v>
      </c>
      <c r="D41" s="16"/>
      <c r="E41" s="16"/>
      <c r="F41" s="16"/>
      <c r="G41" s="16"/>
      <c r="H41" s="81">
        <v>541029.86</v>
      </c>
      <c r="J41" s="81">
        <v>0</v>
      </c>
      <c r="K41" s="81">
        <v>51409.91782560385</v>
      </c>
      <c r="M41" s="80">
        <v>0.78949999999999998</v>
      </c>
      <c r="N41" s="80">
        <v>0.10780000000000001</v>
      </c>
    </row>
    <row r="42" spans="2:14">
      <c r="B42" t="s">
        <v>1825</v>
      </c>
      <c r="C42" t="s">
        <v>1826</v>
      </c>
      <c r="D42" t="s">
        <v>123</v>
      </c>
      <c r="E42"/>
      <c r="F42" t="s">
        <v>1783</v>
      </c>
      <c r="G42" t="s">
        <v>106</v>
      </c>
      <c r="H42" s="77">
        <v>15852.76</v>
      </c>
      <c r="I42" s="77">
        <v>6073</v>
      </c>
      <c r="J42" s="77">
        <v>0</v>
      </c>
      <c r="K42" s="77">
        <v>3705.5790038651999</v>
      </c>
      <c r="L42" s="78">
        <v>4.0000000000000002E-4</v>
      </c>
      <c r="M42" s="78">
        <v>5.6899999999999999E-2</v>
      </c>
      <c r="N42" s="78">
        <v>7.7999999999999996E-3</v>
      </c>
    </row>
    <row r="43" spans="2:14">
      <c r="B43" t="s">
        <v>1827</v>
      </c>
      <c r="C43" t="s">
        <v>1828</v>
      </c>
      <c r="D43" t="s">
        <v>123</v>
      </c>
      <c r="E43"/>
      <c r="F43" t="s">
        <v>1783</v>
      </c>
      <c r="G43" t="s">
        <v>106</v>
      </c>
      <c r="H43" s="77">
        <v>1715.25</v>
      </c>
      <c r="I43" s="77">
        <v>4463</v>
      </c>
      <c r="J43" s="77">
        <v>0</v>
      </c>
      <c r="K43" s="77">
        <v>294.6471372675</v>
      </c>
      <c r="L43" s="78">
        <v>0</v>
      </c>
      <c r="M43" s="78">
        <v>4.4999999999999997E-3</v>
      </c>
      <c r="N43" s="78">
        <v>5.9999999999999995E-4</v>
      </c>
    </row>
    <row r="44" spans="2:14">
      <c r="B44" t="s">
        <v>1829</v>
      </c>
      <c r="C44" t="s">
        <v>1830</v>
      </c>
      <c r="D44" t="s">
        <v>1594</v>
      </c>
      <c r="E44"/>
      <c r="F44" t="s">
        <v>1783</v>
      </c>
      <c r="G44" t="s">
        <v>106</v>
      </c>
      <c r="H44" s="77">
        <v>1336.88</v>
      </c>
      <c r="I44" s="77">
        <v>33993</v>
      </c>
      <c r="J44" s="77">
        <v>0</v>
      </c>
      <c r="K44" s="77">
        <v>1749.1611852215999</v>
      </c>
      <c r="L44" s="78">
        <v>1E-4</v>
      </c>
      <c r="M44" s="78">
        <v>2.69E-2</v>
      </c>
      <c r="N44" s="78">
        <v>3.7000000000000002E-3</v>
      </c>
    </row>
    <row r="45" spans="2:14">
      <c r="B45" t="s">
        <v>1831</v>
      </c>
      <c r="C45" t="s">
        <v>1832</v>
      </c>
      <c r="D45" t="s">
        <v>1719</v>
      </c>
      <c r="E45"/>
      <c r="F45" t="s">
        <v>1783</v>
      </c>
      <c r="G45" t="s">
        <v>106</v>
      </c>
      <c r="H45" s="77">
        <v>102188.98</v>
      </c>
      <c r="I45" s="77">
        <v>765.35</v>
      </c>
      <c r="J45" s="77">
        <v>0</v>
      </c>
      <c r="K45" s="77">
        <v>3010.3158265970701</v>
      </c>
      <c r="L45" s="78">
        <v>1E-4</v>
      </c>
      <c r="M45" s="78">
        <v>4.6199999999999998E-2</v>
      </c>
      <c r="N45" s="78">
        <v>6.3E-3</v>
      </c>
    </row>
    <row r="46" spans="2:14">
      <c r="B46" t="s">
        <v>1833</v>
      </c>
      <c r="C46" t="s">
        <v>1834</v>
      </c>
      <c r="D46" t="s">
        <v>1719</v>
      </c>
      <c r="E46"/>
      <c r="F46" t="s">
        <v>1783</v>
      </c>
      <c r="G46" t="s">
        <v>106</v>
      </c>
      <c r="H46" s="77">
        <v>36070.21</v>
      </c>
      <c r="I46" s="77">
        <v>1007.7500000000036</v>
      </c>
      <c r="J46" s="77">
        <v>0</v>
      </c>
      <c r="K46" s="77">
        <v>1399.10203636748</v>
      </c>
      <c r="L46" s="78">
        <v>2.0000000000000001E-4</v>
      </c>
      <c r="M46" s="78">
        <v>2.1499999999999998E-2</v>
      </c>
      <c r="N46" s="78">
        <v>2.8999999999999998E-3</v>
      </c>
    </row>
    <row r="47" spans="2:14">
      <c r="B47" t="s">
        <v>1835</v>
      </c>
      <c r="C47" t="s">
        <v>1836</v>
      </c>
      <c r="D47" t="s">
        <v>1837</v>
      </c>
      <c r="E47"/>
      <c r="F47" t="s">
        <v>1783</v>
      </c>
      <c r="G47" t="s">
        <v>201</v>
      </c>
      <c r="H47" s="77">
        <v>62655.15</v>
      </c>
      <c r="I47" s="77">
        <v>1844.8141999999993</v>
      </c>
      <c r="J47" s="77">
        <v>0</v>
      </c>
      <c r="K47" s="77">
        <v>567.41712506714498</v>
      </c>
      <c r="L47" s="78">
        <v>2.0000000000000001E-4</v>
      </c>
      <c r="M47" s="78">
        <v>8.6999999999999994E-3</v>
      </c>
      <c r="N47" s="78">
        <v>1.1999999999999999E-3</v>
      </c>
    </row>
    <row r="48" spans="2:14">
      <c r="B48" t="s">
        <v>1838</v>
      </c>
      <c r="C48" t="s">
        <v>1839</v>
      </c>
      <c r="D48" t="s">
        <v>123</v>
      </c>
      <c r="E48"/>
      <c r="F48" t="s">
        <v>1783</v>
      </c>
      <c r="G48" t="s">
        <v>106</v>
      </c>
      <c r="H48" s="77">
        <v>5213.1400000000003</v>
      </c>
      <c r="I48" s="77">
        <v>3588</v>
      </c>
      <c r="J48" s="77">
        <v>0</v>
      </c>
      <c r="K48" s="77">
        <v>719.94568585679997</v>
      </c>
      <c r="L48" s="78">
        <v>1E-4</v>
      </c>
      <c r="M48" s="78">
        <v>1.11E-2</v>
      </c>
      <c r="N48" s="78">
        <v>1.5E-3</v>
      </c>
    </row>
    <row r="49" spans="2:14">
      <c r="B49" t="s">
        <v>1840</v>
      </c>
      <c r="C49" t="s">
        <v>1841</v>
      </c>
      <c r="D49" t="s">
        <v>1719</v>
      </c>
      <c r="E49"/>
      <c r="F49" t="s">
        <v>1783</v>
      </c>
      <c r="G49" t="s">
        <v>106</v>
      </c>
      <c r="H49" s="77">
        <v>32540.54</v>
      </c>
      <c r="I49" s="77">
        <v>459.55</v>
      </c>
      <c r="J49" s="77">
        <v>0</v>
      </c>
      <c r="K49" s="77">
        <v>575.57965849292998</v>
      </c>
      <c r="L49" s="78">
        <v>2.9999999999999997E-4</v>
      </c>
      <c r="M49" s="78">
        <v>8.8000000000000005E-3</v>
      </c>
      <c r="N49" s="78">
        <v>1.1999999999999999E-3</v>
      </c>
    </row>
    <row r="50" spans="2:14">
      <c r="B50" t="s">
        <v>1842</v>
      </c>
      <c r="C50" t="s">
        <v>1843</v>
      </c>
      <c r="D50" t="s">
        <v>1719</v>
      </c>
      <c r="E50"/>
      <c r="F50" t="s">
        <v>1783</v>
      </c>
      <c r="G50" t="s">
        <v>106</v>
      </c>
      <c r="H50" s="77">
        <v>3801.48</v>
      </c>
      <c r="I50" s="77">
        <v>3668.75</v>
      </c>
      <c r="J50" s="77">
        <v>0</v>
      </c>
      <c r="K50" s="77">
        <v>536.80770357749998</v>
      </c>
      <c r="L50" s="78">
        <v>0</v>
      </c>
      <c r="M50" s="78">
        <v>8.2000000000000007E-3</v>
      </c>
      <c r="N50" s="78">
        <v>1.1000000000000001E-3</v>
      </c>
    </row>
    <row r="51" spans="2:14">
      <c r="B51" t="s">
        <v>1844</v>
      </c>
      <c r="C51" t="s">
        <v>1845</v>
      </c>
      <c r="D51" t="s">
        <v>123</v>
      </c>
      <c r="E51"/>
      <c r="F51" t="s">
        <v>1783</v>
      </c>
      <c r="G51" t="s">
        <v>110</v>
      </c>
      <c r="H51" s="77">
        <v>28919.99</v>
      </c>
      <c r="I51" s="77">
        <v>639.70000000000005</v>
      </c>
      <c r="J51" s="77">
        <v>0</v>
      </c>
      <c r="K51" s="77">
        <v>750.64227174172504</v>
      </c>
      <c r="L51" s="78">
        <v>1E-4</v>
      </c>
      <c r="M51" s="78">
        <v>1.15E-2</v>
      </c>
      <c r="N51" s="78">
        <v>1.6000000000000001E-3</v>
      </c>
    </row>
    <row r="52" spans="2:14">
      <c r="B52" t="s">
        <v>1846</v>
      </c>
      <c r="C52" t="s">
        <v>1847</v>
      </c>
      <c r="D52" t="s">
        <v>123</v>
      </c>
      <c r="E52"/>
      <c r="F52" t="s">
        <v>1783</v>
      </c>
      <c r="G52" t="s">
        <v>106</v>
      </c>
      <c r="H52" s="77">
        <v>30521.14</v>
      </c>
      <c r="I52" s="77">
        <v>696.05</v>
      </c>
      <c r="J52" s="77">
        <v>0</v>
      </c>
      <c r="K52" s="77">
        <v>817.69077823953</v>
      </c>
      <c r="L52" s="78">
        <v>1E-4</v>
      </c>
      <c r="M52" s="78">
        <v>1.26E-2</v>
      </c>
      <c r="N52" s="78">
        <v>1.6999999999999999E-3</v>
      </c>
    </row>
    <row r="53" spans="2:14">
      <c r="B53" t="s">
        <v>1848</v>
      </c>
      <c r="C53" t="s">
        <v>1849</v>
      </c>
      <c r="D53" t="s">
        <v>123</v>
      </c>
      <c r="E53"/>
      <c r="F53" t="s">
        <v>1783</v>
      </c>
      <c r="G53" t="s">
        <v>106</v>
      </c>
      <c r="H53" s="77">
        <v>19346.48</v>
      </c>
      <c r="I53" s="77">
        <v>515.05999999999995</v>
      </c>
      <c r="J53" s="77">
        <v>0</v>
      </c>
      <c r="K53" s="77">
        <v>383.53737658891202</v>
      </c>
      <c r="L53" s="78">
        <v>5.9999999999999995E-4</v>
      </c>
      <c r="M53" s="78">
        <v>5.8999999999999999E-3</v>
      </c>
      <c r="N53" s="78">
        <v>8.0000000000000004E-4</v>
      </c>
    </row>
    <row r="54" spans="2:14">
      <c r="B54" t="s">
        <v>1850</v>
      </c>
      <c r="C54" t="s">
        <v>1851</v>
      </c>
      <c r="D54" t="s">
        <v>123</v>
      </c>
      <c r="E54"/>
      <c r="F54" t="s">
        <v>1783</v>
      </c>
      <c r="G54" t="s">
        <v>110</v>
      </c>
      <c r="H54" s="77">
        <v>351.03</v>
      </c>
      <c r="I54" s="77">
        <v>6857</v>
      </c>
      <c r="J54" s="77">
        <v>0</v>
      </c>
      <c r="K54" s="77">
        <v>97.664540708250001</v>
      </c>
      <c r="L54" s="78">
        <v>1E-4</v>
      </c>
      <c r="M54" s="78">
        <v>1.5E-3</v>
      </c>
      <c r="N54" s="78">
        <v>2.0000000000000001E-4</v>
      </c>
    </row>
    <row r="55" spans="2:14">
      <c r="B55" t="s">
        <v>1852</v>
      </c>
      <c r="C55" t="s">
        <v>1853</v>
      </c>
      <c r="D55" t="s">
        <v>123</v>
      </c>
      <c r="E55"/>
      <c r="F55" t="s">
        <v>1783</v>
      </c>
      <c r="G55" t="s">
        <v>110</v>
      </c>
      <c r="H55" s="77">
        <v>37594.870000000003</v>
      </c>
      <c r="I55" s="77">
        <v>2802</v>
      </c>
      <c r="J55" s="77">
        <v>0</v>
      </c>
      <c r="K55" s="77">
        <v>4274.2040044004998</v>
      </c>
      <c r="L55" s="78">
        <v>2.0000000000000001E-4</v>
      </c>
      <c r="M55" s="78">
        <v>6.5600000000000006E-2</v>
      </c>
      <c r="N55" s="78">
        <v>8.9999999999999993E-3</v>
      </c>
    </row>
    <row r="56" spans="2:14">
      <c r="B56" t="s">
        <v>1854</v>
      </c>
      <c r="C56" t="s">
        <v>1855</v>
      </c>
      <c r="D56" t="s">
        <v>1594</v>
      </c>
      <c r="E56"/>
      <c r="F56" t="s">
        <v>1783</v>
      </c>
      <c r="G56" t="s">
        <v>106</v>
      </c>
      <c r="H56" s="77">
        <v>4262.3500000000004</v>
      </c>
      <c r="I56" s="77">
        <v>6594</v>
      </c>
      <c r="J56" s="77">
        <v>0</v>
      </c>
      <c r="K56" s="77">
        <v>1081.797472791</v>
      </c>
      <c r="L56" s="78">
        <v>0</v>
      </c>
      <c r="M56" s="78">
        <v>1.66E-2</v>
      </c>
      <c r="N56" s="78">
        <v>2.3E-3</v>
      </c>
    </row>
    <row r="57" spans="2:14">
      <c r="B57" t="s">
        <v>1856</v>
      </c>
      <c r="C57" t="s">
        <v>1857</v>
      </c>
      <c r="D57" t="s">
        <v>1594</v>
      </c>
      <c r="E57"/>
      <c r="F57" t="s">
        <v>1783</v>
      </c>
      <c r="G57" t="s">
        <v>106</v>
      </c>
      <c r="H57" s="77">
        <v>2448.35</v>
      </c>
      <c r="I57" s="77">
        <v>6901</v>
      </c>
      <c r="J57" s="77">
        <v>0</v>
      </c>
      <c r="K57" s="77">
        <v>650.32947834150002</v>
      </c>
      <c r="L57" s="78">
        <v>0</v>
      </c>
      <c r="M57" s="78">
        <v>0.01</v>
      </c>
      <c r="N57" s="78">
        <v>1.4E-3</v>
      </c>
    </row>
    <row r="58" spans="2:14">
      <c r="B58" t="s">
        <v>1858</v>
      </c>
      <c r="C58" t="s">
        <v>1859</v>
      </c>
      <c r="D58" t="s">
        <v>123</v>
      </c>
      <c r="E58"/>
      <c r="F58" t="s">
        <v>1783</v>
      </c>
      <c r="G58" t="s">
        <v>116</v>
      </c>
      <c r="H58" s="77">
        <v>7705.67</v>
      </c>
      <c r="I58" s="77">
        <v>4919</v>
      </c>
      <c r="J58" s="77">
        <v>0</v>
      </c>
      <c r="K58" s="77">
        <v>1082.35416629515</v>
      </c>
      <c r="L58" s="78">
        <v>1E-4</v>
      </c>
      <c r="M58" s="78">
        <v>1.66E-2</v>
      </c>
      <c r="N58" s="78">
        <v>2.3E-3</v>
      </c>
    </row>
    <row r="59" spans="2:14">
      <c r="B59" t="s">
        <v>1860</v>
      </c>
      <c r="C59" t="s">
        <v>1861</v>
      </c>
      <c r="D59" t="s">
        <v>1719</v>
      </c>
      <c r="E59"/>
      <c r="F59" t="s">
        <v>1783</v>
      </c>
      <c r="G59" t="s">
        <v>106</v>
      </c>
      <c r="H59" s="77">
        <v>18648.41</v>
      </c>
      <c r="I59" s="77">
        <v>954.5</v>
      </c>
      <c r="J59" s="77">
        <v>0</v>
      </c>
      <c r="K59" s="77">
        <v>685.11843370905001</v>
      </c>
      <c r="L59" s="78">
        <v>1E-4</v>
      </c>
      <c r="M59" s="78">
        <v>1.0500000000000001E-2</v>
      </c>
      <c r="N59" s="78">
        <v>1.4E-3</v>
      </c>
    </row>
    <row r="60" spans="2:14">
      <c r="B60" t="s">
        <v>1862</v>
      </c>
      <c r="C60" t="s">
        <v>1863</v>
      </c>
      <c r="D60" t="s">
        <v>123</v>
      </c>
      <c r="E60"/>
      <c r="F60" t="s">
        <v>1783</v>
      </c>
      <c r="G60" t="s">
        <v>106</v>
      </c>
      <c r="H60" s="77">
        <v>2642.69</v>
      </c>
      <c r="I60" s="77">
        <v>4445.5</v>
      </c>
      <c r="J60" s="77">
        <v>0</v>
      </c>
      <c r="K60" s="77">
        <v>452.18353742354998</v>
      </c>
      <c r="L60" s="78">
        <v>2.9999999999999997E-4</v>
      </c>
      <c r="M60" s="78">
        <v>6.8999999999999999E-3</v>
      </c>
      <c r="N60" s="78">
        <v>8.9999999999999998E-4</v>
      </c>
    </row>
    <row r="61" spans="2:14">
      <c r="B61" t="s">
        <v>1864</v>
      </c>
      <c r="C61" t="s">
        <v>1865</v>
      </c>
      <c r="D61" t="s">
        <v>1594</v>
      </c>
      <c r="E61"/>
      <c r="F61" t="s">
        <v>1783</v>
      </c>
      <c r="G61" t="s">
        <v>106</v>
      </c>
      <c r="H61" s="77">
        <v>7467.34</v>
      </c>
      <c r="I61" s="77">
        <v>5832.5</v>
      </c>
      <c r="J61" s="77">
        <v>0</v>
      </c>
      <c r="K61" s="77">
        <v>1676.3649985694999</v>
      </c>
      <c r="L61" s="78">
        <v>2.0000000000000001E-4</v>
      </c>
      <c r="M61" s="78">
        <v>2.5700000000000001E-2</v>
      </c>
      <c r="N61" s="78">
        <v>3.5000000000000001E-3</v>
      </c>
    </row>
    <row r="62" spans="2:14">
      <c r="B62" t="s">
        <v>1866</v>
      </c>
      <c r="C62" t="s">
        <v>1867</v>
      </c>
      <c r="D62" t="s">
        <v>1719</v>
      </c>
      <c r="E62"/>
      <c r="F62" t="s">
        <v>1783</v>
      </c>
      <c r="G62" t="s">
        <v>106</v>
      </c>
      <c r="H62" s="77">
        <v>169.93</v>
      </c>
      <c r="I62" s="77">
        <v>83376</v>
      </c>
      <c r="J62" s="77">
        <v>0</v>
      </c>
      <c r="K62" s="77">
        <v>545.32954084319999</v>
      </c>
      <c r="L62" s="78">
        <v>0</v>
      </c>
      <c r="M62" s="78">
        <v>8.3999999999999995E-3</v>
      </c>
      <c r="N62" s="78">
        <v>1.1000000000000001E-3</v>
      </c>
    </row>
    <row r="63" spans="2:14">
      <c r="B63" t="s">
        <v>1868</v>
      </c>
      <c r="C63" t="s">
        <v>1869</v>
      </c>
      <c r="D63" t="s">
        <v>123</v>
      </c>
      <c r="E63"/>
      <c r="F63" t="s">
        <v>1783</v>
      </c>
      <c r="G63" t="s">
        <v>110</v>
      </c>
      <c r="H63" s="77">
        <v>7229.54</v>
      </c>
      <c r="I63" s="77">
        <v>20332</v>
      </c>
      <c r="J63" s="77">
        <v>0</v>
      </c>
      <c r="K63" s="77">
        <v>5964.160120386</v>
      </c>
      <c r="L63" s="78">
        <v>2.9999999999999997E-4</v>
      </c>
      <c r="M63" s="78">
        <v>9.1600000000000001E-2</v>
      </c>
      <c r="N63" s="78">
        <v>1.2500000000000001E-2</v>
      </c>
    </row>
    <row r="64" spans="2:14">
      <c r="B64" t="s">
        <v>1870</v>
      </c>
      <c r="C64" t="s">
        <v>1871</v>
      </c>
      <c r="D64" t="s">
        <v>123</v>
      </c>
      <c r="E64"/>
      <c r="F64" t="s">
        <v>1783</v>
      </c>
      <c r="G64" t="s">
        <v>110</v>
      </c>
      <c r="H64" s="77">
        <v>3978.99</v>
      </c>
      <c r="I64" s="77">
        <v>8625.6</v>
      </c>
      <c r="J64" s="77">
        <v>0</v>
      </c>
      <c r="K64" s="77">
        <v>1392.5817220428</v>
      </c>
      <c r="L64" s="78">
        <v>6.9999999999999999E-4</v>
      </c>
      <c r="M64" s="78">
        <v>2.1399999999999999E-2</v>
      </c>
      <c r="N64" s="78">
        <v>2.8999999999999998E-3</v>
      </c>
    </row>
    <row r="65" spans="2:14">
      <c r="B65" t="s">
        <v>1872</v>
      </c>
      <c r="C65" t="s">
        <v>1873</v>
      </c>
      <c r="D65" t="s">
        <v>123</v>
      </c>
      <c r="E65"/>
      <c r="F65" t="s">
        <v>1783</v>
      </c>
      <c r="G65" t="s">
        <v>110</v>
      </c>
      <c r="H65" s="77">
        <v>6216</v>
      </c>
      <c r="I65" s="77">
        <v>2424.6</v>
      </c>
      <c r="J65" s="77">
        <v>0</v>
      </c>
      <c r="K65" s="77">
        <v>611.51854932000003</v>
      </c>
      <c r="L65" s="78">
        <v>2.0000000000000001E-4</v>
      </c>
      <c r="M65" s="78">
        <v>9.4000000000000004E-3</v>
      </c>
      <c r="N65" s="78">
        <v>1.2999999999999999E-3</v>
      </c>
    </row>
    <row r="66" spans="2:14">
      <c r="B66" t="s">
        <v>1874</v>
      </c>
      <c r="C66" t="s">
        <v>1875</v>
      </c>
      <c r="D66" t="s">
        <v>1876</v>
      </c>
      <c r="E66"/>
      <c r="F66" t="s">
        <v>1783</v>
      </c>
      <c r="G66" t="s">
        <v>199</v>
      </c>
      <c r="H66" s="77">
        <v>52464.57</v>
      </c>
      <c r="I66" s="77">
        <v>245200</v>
      </c>
      <c r="J66" s="77">
        <v>0</v>
      </c>
      <c r="K66" s="77">
        <v>3316.4197789991999</v>
      </c>
      <c r="L66" s="78">
        <v>0</v>
      </c>
      <c r="M66" s="78">
        <v>5.0900000000000001E-2</v>
      </c>
      <c r="N66" s="78">
        <v>7.0000000000000001E-3</v>
      </c>
    </row>
    <row r="67" spans="2:14">
      <c r="B67" t="s">
        <v>1877</v>
      </c>
      <c r="C67" t="s">
        <v>1878</v>
      </c>
      <c r="D67" t="s">
        <v>123</v>
      </c>
      <c r="E67"/>
      <c r="F67" t="s">
        <v>1783</v>
      </c>
      <c r="G67" t="s">
        <v>110</v>
      </c>
      <c r="H67" s="77">
        <v>763.08</v>
      </c>
      <c r="I67" s="77">
        <v>20655</v>
      </c>
      <c r="J67" s="77">
        <v>0</v>
      </c>
      <c r="K67" s="77">
        <v>639.51951100500003</v>
      </c>
      <c r="L67" s="78">
        <v>1E-4</v>
      </c>
      <c r="M67" s="78">
        <v>9.7999999999999997E-3</v>
      </c>
      <c r="N67" s="78">
        <v>1.2999999999999999E-3</v>
      </c>
    </row>
    <row r="68" spans="2:14">
      <c r="B68" t="s">
        <v>1879</v>
      </c>
      <c r="C68" t="s">
        <v>1880</v>
      </c>
      <c r="D68" t="s">
        <v>1594</v>
      </c>
      <c r="E68"/>
      <c r="F68" t="s">
        <v>1783</v>
      </c>
      <c r="G68" t="s">
        <v>106</v>
      </c>
      <c r="H68" s="77">
        <v>1240.4000000000001</v>
      </c>
      <c r="I68" s="77">
        <v>16013</v>
      </c>
      <c r="J68" s="77">
        <v>0</v>
      </c>
      <c r="K68" s="77">
        <v>764.508594948</v>
      </c>
      <c r="L68" s="78">
        <v>0</v>
      </c>
      <c r="M68" s="78">
        <v>1.17E-2</v>
      </c>
      <c r="N68" s="78">
        <v>1.6000000000000001E-3</v>
      </c>
    </row>
    <row r="69" spans="2:14">
      <c r="B69" t="s">
        <v>1881</v>
      </c>
      <c r="C69" t="s">
        <v>1882</v>
      </c>
      <c r="D69" t="s">
        <v>1594</v>
      </c>
      <c r="E69"/>
      <c r="F69" t="s">
        <v>1783</v>
      </c>
      <c r="G69" t="s">
        <v>106</v>
      </c>
      <c r="H69" s="77">
        <v>630.26</v>
      </c>
      <c r="I69" s="77">
        <v>9225</v>
      </c>
      <c r="J69" s="77">
        <v>0</v>
      </c>
      <c r="K69" s="77">
        <v>223.78657576500001</v>
      </c>
      <c r="L69" s="78">
        <v>0</v>
      </c>
      <c r="M69" s="78">
        <v>3.3999999999999998E-3</v>
      </c>
      <c r="N69" s="78">
        <v>5.0000000000000001E-4</v>
      </c>
    </row>
    <row r="70" spans="2:14">
      <c r="B70" t="s">
        <v>1883</v>
      </c>
      <c r="C70" t="s">
        <v>1884</v>
      </c>
      <c r="D70" t="s">
        <v>1594</v>
      </c>
      <c r="E70"/>
      <c r="F70" t="s">
        <v>1783</v>
      </c>
      <c r="G70" t="s">
        <v>106</v>
      </c>
      <c r="H70" s="77">
        <v>5918.73</v>
      </c>
      <c r="I70" s="77">
        <v>3348</v>
      </c>
      <c r="J70" s="77">
        <v>0</v>
      </c>
      <c r="K70" s="77">
        <v>762.71430045960005</v>
      </c>
      <c r="L70" s="78">
        <v>0</v>
      </c>
      <c r="M70" s="78">
        <v>1.17E-2</v>
      </c>
      <c r="N70" s="78">
        <v>1.6000000000000001E-3</v>
      </c>
    </row>
    <row r="71" spans="2:14">
      <c r="B71" t="s">
        <v>1885</v>
      </c>
      <c r="C71" t="s">
        <v>1886</v>
      </c>
      <c r="D71" t="s">
        <v>1594</v>
      </c>
      <c r="E71"/>
      <c r="F71" t="s">
        <v>1783</v>
      </c>
      <c r="G71" t="s">
        <v>106</v>
      </c>
      <c r="H71" s="77">
        <v>8739.82</v>
      </c>
      <c r="I71" s="77">
        <v>10192</v>
      </c>
      <c r="J71" s="77">
        <v>0</v>
      </c>
      <c r="K71" s="77">
        <v>3428.5446869856</v>
      </c>
      <c r="L71" s="78">
        <v>1E-4</v>
      </c>
      <c r="M71" s="78">
        <v>5.2600000000000001E-2</v>
      </c>
      <c r="N71" s="78">
        <v>7.1999999999999998E-3</v>
      </c>
    </row>
    <row r="72" spans="2:14">
      <c r="B72" t="s">
        <v>1887</v>
      </c>
      <c r="C72" t="s">
        <v>1888</v>
      </c>
      <c r="D72" t="s">
        <v>1598</v>
      </c>
      <c r="E72"/>
      <c r="F72" t="s">
        <v>1783</v>
      </c>
      <c r="G72" t="s">
        <v>106</v>
      </c>
      <c r="H72" s="77">
        <v>3874.28</v>
      </c>
      <c r="I72" s="77">
        <v>5429.5</v>
      </c>
      <c r="J72" s="77">
        <v>0</v>
      </c>
      <c r="K72" s="77">
        <v>809.65267147739996</v>
      </c>
      <c r="L72" s="78">
        <v>0</v>
      </c>
      <c r="M72" s="78">
        <v>1.24E-2</v>
      </c>
      <c r="N72" s="78">
        <v>1.6999999999999999E-3</v>
      </c>
    </row>
    <row r="73" spans="2:14">
      <c r="B73" t="s">
        <v>1889</v>
      </c>
      <c r="C73" t="s">
        <v>1890</v>
      </c>
      <c r="D73" t="s">
        <v>123</v>
      </c>
      <c r="E73"/>
      <c r="F73" t="s">
        <v>1783</v>
      </c>
      <c r="G73" t="s">
        <v>110</v>
      </c>
      <c r="H73" s="77">
        <v>1773.09</v>
      </c>
      <c r="I73" s="77">
        <v>20135</v>
      </c>
      <c r="J73" s="77">
        <v>0</v>
      </c>
      <c r="K73" s="77">
        <v>1448.5748571112499</v>
      </c>
      <c r="L73" s="78">
        <v>5.9999999999999995E-4</v>
      </c>
      <c r="M73" s="78">
        <v>2.2200000000000001E-2</v>
      </c>
      <c r="N73" s="78">
        <v>3.0000000000000001E-3</v>
      </c>
    </row>
    <row r="74" spans="2:14">
      <c r="B74" t="s">
        <v>1891</v>
      </c>
      <c r="C74" t="s">
        <v>1892</v>
      </c>
      <c r="D74" t="s">
        <v>123</v>
      </c>
      <c r="E74"/>
      <c r="F74" t="s">
        <v>1783</v>
      </c>
      <c r="G74" t="s">
        <v>110</v>
      </c>
      <c r="H74" s="77">
        <v>622.44000000000005</v>
      </c>
      <c r="I74" s="77">
        <v>21510</v>
      </c>
      <c r="J74" s="77">
        <v>0</v>
      </c>
      <c r="K74" s="77">
        <v>543.24586953000005</v>
      </c>
      <c r="L74" s="78">
        <v>5.0000000000000001E-4</v>
      </c>
      <c r="M74" s="78">
        <v>8.3000000000000001E-3</v>
      </c>
      <c r="N74" s="78">
        <v>1.1000000000000001E-3</v>
      </c>
    </row>
    <row r="75" spans="2:14">
      <c r="B75" t="s">
        <v>1893</v>
      </c>
      <c r="C75" t="s">
        <v>1894</v>
      </c>
      <c r="D75" t="s">
        <v>1594</v>
      </c>
      <c r="E75"/>
      <c r="F75" t="s">
        <v>1783</v>
      </c>
      <c r="G75" t="s">
        <v>106</v>
      </c>
      <c r="H75" s="77">
        <v>2810.62</v>
      </c>
      <c r="I75" s="77">
        <v>7377</v>
      </c>
      <c r="J75" s="77">
        <v>0</v>
      </c>
      <c r="K75" s="77">
        <v>798.04949455259998</v>
      </c>
      <c r="L75" s="78">
        <v>0</v>
      </c>
      <c r="M75" s="78">
        <v>1.23E-2</v>
      </c>
      <c r="N75" s="78">
        <v>1.6999999999999999E-3</v>
      </c>
    </row>
    <row r="76" spans="2:14">
      <c r="B76" t="s">
        <v>1895</v>
      </c>
      <c r="C76" t="s">
        <v>1896</v>
      </c>
      <c r="D76" t="s">
        <v>1719</v>
      </c>
      <c r="E76"/>
      <c r="F76" t="s">
        <v>1783</v>
      </c>
      <c r="G76" t="s">
        <v>106</v>
      </c>
      <c r="H76" s="77">
        <v>12744.74</v>
      </c>
      <c r="I76" s="77">
        <v>3453.62500000001</v>
      </c>
      <c r="J76" s="77">
        <v>0</v>
      </c>
      <c r="K76" s="77">
        <v>1694.1586227494299</v>
      </c>
      <c r="L76" s="78">
        <v>6.9999999999999999E-4</v>
      </c>
      <c r="M76" s="78">
        <v>2.5999999999999999E-2</v>
      </c>
      <c r="N76" s="78">
        <v>3.5999999999999999E-3</v>
      </c>
    </row>
    <row r="77" spans="2:14">
      <c r="B77" t="s">
        <v>1897</v>
      </c>
      <c r="C77" t="s">
        <v>1898</v>
      </c>
      <c r="D77" t="s">
        <v>1594</v>
      </c>
      <c r="E77"/>
      <c r="F77" t="s">
        <v>1783</v>
      </c>
      <c r="G77" t="s">
        <v>106</v>
      </c>
      <c r="H77" s="77">
        <v>3346.65</v>
      </c>
      <c r="I77" s="77">
        <v>16337</v>
      </c>
      <c r="J77" s="77">
        <v>0</v>
      </c>
      <c r="K77" s="77">
        <v>2104.4107682145</v>
      </c>
      <c r="L77" s="78">
        <v>0</v>
      </c>
      <c r="M77" s="78">
        <v>3.2300000000000002E-2</v>
      </c>
      <c r="N77" s="78">
        <v>4.4000000000000003E-3</v>
      </c>
    </row>
    <row r="78" spans="2:14">
      <c r="B78" t="s">
        <v>1899</v>
      </c>
      <c r="C78" t="s">
        <v>1900</v>
      </c>
      <c r="D78" t="s">
        <v>1594</v>
      </c>
      <c r="E78"/>
      <c r="F78" t="s">
        <v>1783</v>
      </c>
      <c r="G78" t="s">
        <v>106</v>
      </c>
      <c r="H78" s="77">
        <v>841.67</v>
      </c>
      <c r="I78" s="77">
        <v>14429</v>
      </c>
      <c r="J78" s="77">
        <v>0</v>
      </c>
      <c r="K78" s="77">
        <v>467.44012799069998</v>
      </c>
      <c r="L78" s="78">
        <v>0</v>
      </c>
      <c r="M78" s="78">
        <v>7.1999999999999998E-3</v>
      </c>
      <c r="N78" s="78">
        <v>1E-3</v>
      </c>
    </row>
    <row r="79" spans="2:14">
      <c r="B79" t="s">
        <v>1901</v>
      </c>
      <c r="C79" t="s">
        <v>1902</v>
      </c>
      <c r="D79" t="s">
        <v>107</v>
      </c>
      <c r="E79"/>
      <c r="F79" t="s">
        <v>1783</v>
      </c>
      <c r="G79" t="s">
        <v>120</v>
      </c>
      <c r="H79" s="77">
        <v>6382.34</v>
      </c>
      <c r="I79" s="77">
        <v>8814</v>
      </c>
      <c r="J79" s="77">
        <v>0</v>
      </c>
      <c r="K79" s="77">
        <v>1384.8596121016801</v>
      </c>
      <c r="L79" s="78">
        <v>0</v>
      </c>
      <c r="M79" s="78">
        <v>2.1299999999999999E-2</v>
      </c>
      <c r="N79" s="78">
        <v>2.8999999999999998E-3</v>
      </c>
    </row>
    <row r="80" spans="2:14">
      <c r="B80" s="79" t="s">
        <v>1903</v>
      </c>
      <c r="D80" s="16"/>
      <c r="E80" s="16"/>
      <c r="F80" s="16"/>
      <c r="G80" s="16"/>
      <c r="H80" s="81">
        <v>1499.4</v>
      </c>
      <c r="J80" s="81">
        <v>0</v>
      </c>
      <c r="K80" s="81">
        <v>517.56037300800006</v>
      </c>
      <c r="M80" s="80">
        <v>7.9000000000000008E-3</v>
      </c>
      <c r="N80" s="80">
        <v>1.1000000000000001E-3</v>
      </c>
    </row>
    <row r="81" spans="2:14">
      <c r="B81" t="s">
        <v>1904</v>
      </c>
      <c r="C81" t="s">
        <v>1905</v>
      </c>
      <c r="D81" t="s">
        <v>1719</v>
      </c>
      <c r="E81"/>
      <c r="F81" t="s">
        <v>1815</v>
      </c>
      <c r="G81" t="s">
        <v>106</v>
      </c>
      <c r="H81" s="77">
        <v>1499.4</v>
      </c>
      <c r="I81" s="77">
        <v>8968</v>
      </c>
      <c r="J81" s="77">
        <v>0</v>
      </c>
      <c r="K81" s="77">
        <v>517.56037300800006</v>
      </c>
      <c r="L81" s="78">
        <v>0</v>
      </c>
      <c r="M81" s="78">
        <v>7.9000000000000008E-3</v>
      </c>
      <c r="N81" s="78">
        <v>1.1000000000000001E-3</v>
      </c>
    </row>
    <row r="82" spans="2:14">
      <c r="B82" s="79" t="s">
        <v>883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208</v>
      </c>
      <c r="C83" t="s">
        <v>208</v>
      </c>
      <c r="D83" s="16"/>
      <c r="E83" s="16"/>
      <c r="F83" t="s">
        <v>208</v>
      </c>
      <c r="G83" t="s">
        <v>208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1823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208</v>
      </c>
      <c r="C85" t="s">
        <v>208</v>
      </c>
      <c r="D85" s="16"/>
      <c r="E85" s="16"/>
      <c r="F85" t="s">
        <v>208</v>
      </c>
      <c r="G85" t="s">
        <v>208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218</v>
      </c>
      <c r="D86" s="16"/>
      <c r="E86" s="16"/>
      <c r="F86" s="16"/>
      <c r="G86" s="16"/>
    </row>
    <row r="87" spans="2:14">
      <c r="B87" t="s">
        <v>306</v>
      </c>
      <c r="D87" s="16"/>
      <c r="E87" s="16"/>
      <c r="F87" s="16"/>
      <c r="G87" s="16"/>
    </row>
    <row r="88" spans="2:14">
      <c r="B88" t="s">
        <v>307</v>
      </c>
      <c r="D88" s="16"/>
      <c r="E88" s="16"/>
      <c r="F88" s="16"/>
      <c r="G88" s="16"/>
    </row>
    <row r="89" spans="2:14">
      <c r="B89" t="s">
        <v>308</v>
      </c>
      <c r="D89" s="16"/>
      <c r="E89" s="16"/>
      <c r="F89" s="16"/>
      <c r="G89" s="16"/>
    </row>
    <row r="90" spans="2:14">
      <c r="B90" t="s">
        <v>309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2" workbookViewId="0">
      <selection activeCell="G33" activeCellId="1" sqref="G31 G33:G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2535</v>
      </c>
    </row>
    <row r="3" spans="2:65" s="1" customFormat="1">
      <c r="B3" s="2" t="s">
        <v>2</v>
      </c>
      <c r="C3" s="26" t="s">
        <v>2536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65" ht="26.25" customHeight="1">
      <c r="B7" s="118" t="s">
        <v>93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38177</v>
      </c>
      <c r="K11" s="7"/>
      <c r="L11" s="75">
        <v>6344.9990944030742</v>
      </c>
      <c r="M11" s="7"/>
      <c r="N11" s="76">
        <v>1</v>
      </c>
      <c r="O11" s="76">
        <v>1.3299999999999999E-2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1906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1907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883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38177</v>
      </c>
      <c r="L21" s="81">
        <v>6344.9990944030742</v>
      </c>
      <c r="N21" s="80">
        <v>1</v>
      </c>
      <c r="O21" s="80">
        <v>1.3299999999999999E-2</v>
      </c>
    </row>
    <row r="22" spans="2:15">
      <c r="B22" s="79" t="s">
        <v>1906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1907</v>
      </c>
      <c r="C24" s="16"/>
      <c r="D24" s="16"/>
      <c r="E24" s="16"/>
      <c r="J24" s="81">
        <v>31314.959999999999</v>
      </c>
      <c r="L24" s="81">
        <v>3751.7500796837339</v>
      </c>
      <c r="N24" s="80">
        <v>0.59130000000000005</v>
      </c>
      <c r="O24" s="80">
        <v>7.9000000000000008E-3</v>
      </c>
    </row>
    <row r="25" spans="2:15">
      <c r="B25" t="s">
        <v>1908</v>
      </c>
      <c r="C25" t="s">
        <v>1909</v>
      </c>
      <c r="D25" t="s">
        <v>123</v>
      </c>
      <c r="E25"/>
      <c r="F25" t="s">
        <v>1815</v>
      </c>
      <c r="G25" t="s">
        <v>887</v>
      </c>
      <c r="H25" t="s">
        <v>210</v>
      </c>
      <c r="I25" t="s">
        <v>110</v>
      </c>
      <c r="J25" s="77">
        <v>72</v>
      </c>
      <c r="K25" s="77">
        <v>106693.59239999999</v>
      </c>
      <c r="L25" s="77">
        <v>311.69466083736</v>
      </c>
      <c r="M25" s="78">
        <v>0</v>
      </c>
      <c r="N25" s="78">
        <v>4.9099999999999998E-2</v>
      </c>
      <c r="O25" s="78">
        <v>6.9999999999999999E-4</v>
      </c>
    </row>
    <row r="26" spans="2:15">
      <c r="B26" t="s">
        <v>1910</v>
      </c>
      <c r="C26" t="s">
        <v>1911</v>
      </c>
      <c r="D26" t="s">
        <v>123</v>
      </c>
      <c r="E26"/>
      <c r="F26" t="s">
        <v>1815</v>
      </c>
      <c r="G26" t="s">
        <v>897</v>
      </c>
      <c r="H26" t="s">
        <v>210</v>
      </c>
      <c r="I26" t="s">
        <v>106</v>
      </c>
      <c r="J26" s="77">
        <v>12.58</v>
      </c>
      <c r="K26" s="77">
        <v>1007522</v>
      </c>
      <c r="L26" s="77">
        <v>487.84638399239998</v>
      </c>
      <c r="M26" s="78">
        <v>0</v>
      </c>
      <c r="N26" s="78">
        <v>7.6899999999999996E-2</v>
      </c>
      <c r="O26" s="78">
        <v>1E-3</v>
      </c>
    </row>
    <row r="27" spans="2:15">
      <c r="B27" t="s">
        <v>1912</v>
      </c>
      <c r="C27" t="s">
        <v>1913</v>
      </c>
      <c r="D27" t="s">
        <v>123</v>
      </c>
      <c r="E27"/>
      <c r="F27" t="s">
        <v>1815</v>
      </c>
      <c r="G27" t="s">
        <v>1117</v>
      </c>
      <c r="H27" t="s">
        <v>210</v>
      </c>
      <c r="I27" t="s">
        <v>106</v>
      </c>
      <c r="J27" s="77">
        <v>296.33</v>
      </c>
      <c r="K27" s="77">
        <v>34735.449999999997</v>
      </c>
      <c r="L27" s="77">
        <v>396.18357053326503</v>
      </c>
      <c r="M27" s="78">
        <v>0</v>
      </c>
      <c r="N27" s="78">
        <v>6.2399999999999997E-2</v>
      </c>
      <c r="O27" s="78">
        <v>8.0000000000000004E-4</v>
      </c>
    </row>
    <row r="28" spans="2:15">
      <c r="B28" t="s">
        <v>1914</v>
      </c>
      <c r="C28" t="s">
        <v>1915</v>
      </c>
      <c r="D28" t="s">
        <v>123</v>
      </c>
      <c r="E28"/>
      <c r="F28" t="s">
        <v>1815</v>
      </c>
      <c r="G28" t="s">
        <v>1916</v>
      </c>
      <c r="H28" t="s">
        <v>210</v>
      </c>
      <c r="I28" t="s">
        <v>110</v>
      </c>
      <c r="J28" s="77">
        <v>69.209999999999994</v>
      </c>
      <c r="K28" s="77">
        <v>236239</v>
      </c>
      <c r="L28" s="77">
        <v>663.40535578424999</v>
      </c>
      <c r="M28" s="78">
        <v>0</v>
      </c>
      <c r="N28" s="78">
        <v>0.1046</v>
      </c>
      <c r="O28" s="78">
        <v>1.4E-3</v>
      </c>
    </row>
    <row r="29" spans="2:15">
      <c r="B29" t="s">
        <v>1917</v>
      </c>
      <c r="C29" t="s">
        <v>1918</v>
      </c>
      <c r="D29" t="s">
        <v>123</v>
      </c>
      <c r="E29"/>
      <c r="F29" t="s">
        <v>1815</v>
      </c>
      <c r="G29" t="s">
        <v>1919</v>
      </c>
      <c r="H29" t="s">
        <v>210</v>
      </c>
      <c r="I29" t="s">
        <v>106</v>
      </c>
      <c r="J29" s="77">
        <v>169.72</v>
      </c>
      <c r="K29" s="77">
        <v>122601.60000000001</v>
      </c>
      <c r="L29" s="77">
        <v>800.89774731648004</v>
      </c>
      <c r="M29" s="78">
        <v>0</v>
      </c>
      <c r="N29" s="78">
        <v>0.12620000000000001</v>
      </c>
      <c r="O29" s="78">
        <v>1.6999999999999999E-3</v>
      </c>
    </row>
    <row r="30" spans="2:15">
      <c r="B30" t="s">
        <v>1920</v>
      </c>
      <c r="C30" t="s">
        <v>1921</v>
      </c>
      <c r="D30" t="s">
        <v>123</v>
      </c>
      <c r="E30"/>
      <c r="F30" t="s">
        <v>1815</v>
      </c>
      <c r="G30" t="s">
        <v>1919</v>
      </c>
      <c r="H30" t="s">
        <v>210</v>
      </c>
      <c r="I30" t="s">
        <v>113</v>
      </c>
      <c r="J30" s="77">
        <v>29537.439999999999</v>
      </c>
      <c r="K30" s="77">
        <v>132</v>
      </c>
      <c r="L30" s="77">
        <v>183.26197458624</v>
      </c>
      <c r="M30" s="78">
        <v>0</v>
      </c>
      <c r="N30" s="78">
        <v>2.8899999999999999E-2</v>
      </c>
      <c r="O30" s="78">
        <v>4.0000000000000002E-4</v>
      </c>
    </row>
    <row r="31" spans="2:15">
      <c r="B31" t="s">
        <v>1922</v>
      </c>
      <c r="C31" t="s">
        <v>1923</v>
      </c>
      <c r="D31" t="s">
        <v>123</v>
      </c>
      <c r="E31"/>
      <c r="F31" t="s">
        <v>1815</v>
      </c>
      <c r="G31" t="s">
        <v>3472</v>
      </c>
      <c r="H31" t="s">
        <v>209</v>
      </c>
      <c r="I31" t="s">
        <v>113</v>
      </c>
      <c r="J31" s="77">
        <v>1157.68</v>
      </c>
      <c r="K31" s="77">
        <v>16695.21000000001</v>
      </c>
      <c r="L31" s="77">
        <v>908.46038663373895</v>
      </c>
      <c r="M31" s="78">
        <v>0</v>
      </c>
      <c r="N31" s="78">
        <v>0.14319999999999999</v>
      </c>
      <c r="O31" s="78">
        <v>1.9E-3</v>
      </c>
    </row>
    <row r="32" spans="2:15">
      <c r="B32" s="79" t="s">
        <v>92</v>
      </c>
      <c r="C32" s="16"/>
      <c r="D32" s="16"/>
      <c r="E32" s="16"/>
      <c r="J32" s="81">
        <v>6862.04</v>
      </c>
      <c r="L32" s="81">
        <v>2593.2490147193398</v>
      </c>
      <c r="N32" s="80">
        <v>0.40870000000000001</v>
      </c>
      <c r="O32" s="80">
        <v>5.4000000000000003E-3</v>
      </c>
    </row>
    <row r="33" spans="2:15">
      <c r="B33" t="s">
        <v>1924</v>
      </c>
      <c r="C33" t="s">
        <v>1925</v>
      </c>
      <c r="D33" t="s">
        <v>123</v>
      </c>
      <c r="E33"/>
      <c r="F33" t="s">
        <v>1783</v>
      </c>
      <c r="G33" t="s">
        <v>3472</v>
      </c>
      <c r="H33" t="s">
        <v>209</v>
      </c>
      <c r="I33" t="s">
        <v>106</v>
      </c>
      <c r="J33" s="77">
        <v>363.65</v>
      </c>
      <c r="K33" s="77">
        <v>20511</v>
      </c>
      <c r="L33" s="77">
        <v>287.09018002350001</v>
      </c>
      <c r="M33" s="78">
        <v>0</v>
      </c>
      <c r="N33" s="78">
        <v>4.5199999999999997E-2</v>
      </c>
      <c r="O33" s="78">
        <v>5.9999999999999995E-4</v>
      </c>
    </row>
    <row r="34" spans="2:15">
      <c r="B34" t="s">
        <v>1926</v>
      </c>
      <c r="C34" t="s">
        <v>1927</v>
      </c>
      <c r="D34" t="s">
        <v>123</v>
      </c>
      <c r="E34"/>
      <c r="F34" t="s">
        <v>1783</v>
      </c>
      <c r="G34" t="s">
        <v>3472</v>
      </c>
      <c r="H34" t="s">
        <v>209</v>
      </c>
      <c r="I34" t="s">
        <v>106</v>
      </c>
      <c r="J34" s="77">
        <v>2044.82</v>
      </c>
      <c r="K34" s="77">
        <v>3717</v>
      </c>
      <c r="L34" s="77">
        <v>292.54693773060001</v>
      </c>
      <c r="M34" s="78">
        <v>0</v>
      </c>
      <c r="N34" s="78">
        <v>4.6100000000000002E-2</v>
      </c>
      <c r="O34" s="78">
        <v>5.9999999999999995E-4</v>
      </c>
    </row>
    <row r="35" spans="2:15">
      <c r="B35" t="s">
        <v>1928</v>
      </c>
      <c r="C35" t="s">
        <v>1929</v>
      </c>
      <c r="D35" t="s">
        <v>1930</v>
      </c>
      <c r="E35"/>
      <c r="F35" t="s">
        <v>1783</v>
      </c>
      <c r="G35" t="s">
        <v>3472</v>
      </c>
      <c r="H35" t="s">
        <v>209</v>
      </c>
      <c r="I35" t="s">
        <v>106</v>
      </c>
      <c r="J35" s="77">
        <v>4453.57</v>
      </c>
      <c r="K35" s="77">
        <v>11746.8</v>
      </c>
      <c r="L35" s="77">
        <v>2013.61189696524</v>
      </c>
      <c r="M35" s="78">
        <v>0</v>
      </c>
      <c r="N35" s="78">
        <v>0.31740000000000002</v>
      </c>
      <c r="O35" s="78">
        <v>4.1999999999999997E-3</v>
      </c>
    </row>
    <row r="36" spans="2:15">
      <c r="B36" s="79" t="s">
        <v>883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I37" t="s">
        <v>208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218</v>
      </c>
      <c r="C38" s="16"/>
      <c r="D38" s="16"/>
      <c r="E38" s="16"/>
    </row>
    <row r="39" spans="2:15">
      <c r="B39" t="s">
        <v>306</v>
      </c>
      <c r="C39" s="16"/>
      <c r="D39" s="16"/>
      <c r="E39" s="16"/>
    </row>
    <row r="40" spans="2:15">
      <c r="B40" t="s">
        <v>307</v>
      </c>
      <c r="C40" s="16"/>
      <c r="D40" s="16"/>
      <c r="E40" s="16"/>
    </row>
    <row r="41" spans="2:15">
      <c r="B41" t="s">
        <v>308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2535</v>
      </c>
    </row>
    <row r="3" spans="2:60" s="1" customFormat="1">
      <c r="B3" s="2" t="s">
        <v>2</v>
      </c>
      <c r="C3" s="26" t="s">
        <v>2536</v>
      </c>
    </row>
    <row r="4" spans="2:60" s="1" customFormat="1">
      <c r="B4" s="2" t="s">
        <v>3</v>
      </c>
      <c r="C4" s="83" t="s">
        <v>196</v>
      </c>
    </row>
    <row r="6" spans="2:60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60" ht="26.25" customHeight="1">
      <c r="B7" s="118" t="s">
        <v>95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32823.660000000003</v>
      </c>
      <c r="H11" s="7"/>
      <c r="I11" s="75">
        <v>3.6848157361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31549.19</v>
      </c>
      <c r="I12" s="81">
        <v>2.7206069799999999</v>
      </c>
      <c r="K12" s="80">
        <v>0.73829999999999996</v>
      </c>
      <c r="L12" s="80">
        <v>0</v>
      </c>
    </row>
    <row r="13" spans="2:60">
      <c r="B13" s="79" t="s">
        <v>1931</v>
      </c>
      <c r="D13" s="16"/>
      <c r="E13" s="16"/>
      <c r="G13" s="81">
        <v>31549.19</v>
      </c>
      <c r="I13" s="81">
        <v>2.7206069799999999</v>
      </c>
      <c r="K13" s="80">
        <v>0.73829999999999996</v>
      </c>
      <c r="L13" s="80">
        <v>0</v>
      </c>
    </row>
    <row r="14" spans="2:60">
      <c r="B14" t="s">
        <v>1932</v>
      </c>
      <c r="C14" t="s">
        <v>1933</v>
      </c>
      <c r="D14" t="s">
        <v>100</v>
      </c>
      <c r="E14" t="s">
        <v>330</v>
      </c>
      <c r="F14" t="s">
        <v>102</v>
      </c>
      <c r="G14" s="77">
        <v>24870.52</v>
      </c>
      <c r="H14" s="77">
        <v>8.1999999999999993</v>
      </c>
      <c r="I14" s="77">
        <v>2.0393826399999999</v>
      </c>
      <c r="J14" s="78">
        <v>0</v>
      </c>
      <c r="K14" s="78">
        <v>0.55349999999999999</v>
      </c>
      <c r="L14" s="78">
        <v>0</v>
      </c>
    </row>
    <row r="15" spans="2:60">
      <c r="B15" t="s">
        <v>1934</v>
      </c>
      <c r="C15" t="s">
        <v>1935</v>
      </c>
      <c r="D15" t="s">
        <v>100</v>
      </c>
      <c r="E15" t="s">
        <v>129</v>
      </c>
      <c r="F15" t="s">
        <v>102</v>
      </c>
      <c r="G15" s="77">
        <v>6678.67</v>
      </c>
      <c r="H15" s="77">
        <v>10.199999999999999</v>
      </c>
      <c r="I15" s="77">
        <v>0.68122433999999998</v>
      </c>
      <c r="J15" s="78">
        <v>4.0000000000000002E-4</v>
      </c>
      <c r="K15" s="78">
        <v>0.18490000000000001</v>
      </c>
      <c r="L15" s="78">
        <v>0</v>
      </c>
    </row>
    <row r="16" spans="2:60">
      <c r="B16" s="79" t="s">
        <v>216</v>
      </c>
      <c r="D16" s="16"/>
      <c r="E16" s="16"/>
      <c r="G16" s="81">
        <v>1274.47</v>
      </c>
      <c r="I16" s="81">
        <v>0.96420875610000001</v>
      </c>
      <c r="K16" s="80">
        <v>0.26169999999999999</v>
      </c>
      <c r="L16" s="80">
        <v>0</v>
      </c>
    </row>
    <row r="17" spans="2:12">
      <c r="B17" s="79" t="s">
        <v>1936</v>
      </c>
      <c r="D17" s="16"/>
      <c r="E17" s="16"/>
      <c r="G17" s="81">
        <v>1274.47</v>
      </c>
      <c r="I17" s="81">
        <v>0.96420875610000001</v>
      </c>
      <c r="K17" s="80">
        <v>0.26169999999999999</v>
      </c>
      <c r="L17" s="80">
        <v>0</v>
      </c>
    </row>
    <row r="18" spans="2:12">
      <c r="B18" t="s">
        <v>1937</v>
      </c>
      <c r="C18" t="s">
        <v>1938</v>
      </c>
      <c r="D18" t="s">
        <v>1598</v>
      </c>
      <c r="E18" t="s">
        <v>962</v>
      </c>
      <c r="F18" t="s">
        <v>106</v>
      </c>
      <c r="G18" s="77">
        <v>1008.1</v>
      </c>
      <c r="H18" s="77">
        <v>23</v>
      </c>
      <c r="I18" s="77">
        <v>0.89244068700000001</v>
      </c>
      <c r="J18" s="78">
        <v>0</v>
      </c>
      <c r="K18" s="78">
        <v>0.2422</v>
      </c>
      <c r="L18" s="78">
        <v>0</v>
      </c>
    </row>
    <row r="19" spans="2:12">
      <c r="B19" t="s">
        <v>1939</v>
      </c>
      <c r="C19" t="s">
        <v>1940</v>
      </c>
      <c r="D19" t="s">
        <v>1594</v>
      </c>
      <c r="E19" t="s">
        <v>1029</v>
      </c>
      <c r="F19" t="s">
        <v>106</v>
      </c>
      <c r="G19" s="77">
        <v>266.37</v>
      </c>
      <c r="H19" s="77">
        <v>7</v>
      </c>
      <c r="I19" s="77">
        <v>7.1768069099999998E-2</v>
      </c>
      <c r="J19" s="78">
        <v>0</v>
      </c>
      <c r="K19" s="78">
        <v>1.95E-2</v>
      </c>
      <c r="L19" s="78">
        <v>0</v>
      </c>
    </row>
    <row r="20" spans="2:12">
      <c r="B20" t="s">
        <v>218</v>
      </c>
      <c r="D20" s="16"/>
      <c r="E20" s="16"/>
    </row>
    <row r="21" spans="2:12">
      <c r="B21" t="s">
        <v>306</v>
      </c>
      <c r="D21" s="16"/>
      <c r="E21" s="16"/>
    </row>
    <row r="22" spans="2:12">
      <c r="B22" t="s">
        <v>307</v>
      </c>
      <c r="D22" s="16"/>
      <c r="E22" s="16"/>
    </row>
    <row r="23" spans="2:12">
      <c r="B23" t="s">
        <v>308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2023-12-04T09:04:33Z</dcterms:modified>
</cp:coreProperties>
</file>