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BB983955-3CAD-4C1B-9CE4-09A864152A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עתידיים'!$A$8:$AW$314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11" i="20"/>
  <c r="I220" i="20"/>
  <c r="I239" i="20"/>
  <c r="I23" i="20"/>
  <c r="I12" i="20"/>
  <c r="I298" i="20"/>
  <c r="I11" i="20" s="1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L11" i="2"/>
  <c r="K11" i="2"/>
  <c r="J40" i="2"/>
  <c r="J32" i="2"/>
  <c r="J28" i="2"/>
  <c r="J26" i="2"/>
  <c r="J14" i="2"/>
  <c r="J16" i="2"/>
  <c r="J53" i="2"/>
  <c r="J52" i="2" s="1"/>
  <c r="C25" i="27"/>
  <c r="C12" i="27"/>
  <c r="J18" i="2" l="1"/>
  <c r="J13" i="2"/>
  <c r="C11" i="27"/>
  <c r="C43" i="1" s="1"/>
  <c r="D43" i="1" s="1"/>
  <c r="J12" i="2" l="1"/>
  <c r="J11" i="2" s="1"/>
</calcChain>
</file>

<file path=xl/sharedStrings.xml><?xml version="1.0" encoding="utf-8"?>
<sst xmlns="http://schemas.openxmlformats.org/spreadsheetml/2006/main" count="5939" uniqueCount="1910">
  <si>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</si>
  <si>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</si>
  <si>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</si>
  <si>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</si>
  <si>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</si>
  <si>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</si>
  <si>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</si>
  <si>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</si>
  <si>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</si>
  <si>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</si>
  <si>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</si>
  <si>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</si>
  <si>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</si>
  <si>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</si>
  <si>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</si>
  <si>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</si>
  <si>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</si>
  <si>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</si>
  <si>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</si>
  <si>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</si>
  <si>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</si>
  <si>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</si>
  <si>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</si>
  <si>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</si>
  <si>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</si>
  <si>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</si>
  <si>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</si>
  <si>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</si>
  <si>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</si>
  <si>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</si>
  <si>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</si>
  <si>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</si>
  <si>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</si>
  <si>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</si>
  <si>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</si>
  <si>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</si>
  <si>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</si>
  <si>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</si>
  <si>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</si>
  <si>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</si>
  <si>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</si>
  <si>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</si>
  <si>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</si>
  <si>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</si>
  <si>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</si>
  <si>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</si>
  <si>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</si>
  <si>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</si>
  <si>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</si>
  <si>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</si>
  <si>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</si>
  <si>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</si>
  <si>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</si>
  <si>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</si>
  <si>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</si>
  <si>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</si>
  <si>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</si>
  <si>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</si>
  <si>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</si>
  <si>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</si>
  <si>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</si>
  <si>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</si>
  <si>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</si>
  <si>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</si>
  <si>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</si>
  <si>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</si>
  <si>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</si>
  <si>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</si>
  <si>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</si>
  <si>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</si>
  <si>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</si>
  <si>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</si>
  <si>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</si>
  <si>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</si>
  <si>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</si>
  <si>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</si>
  <si>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</si>
  <si>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</si>
  <si>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</si>
  <si>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</si>
  <si>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</si>
  <si>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</si>
  <si>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</si>
  <si>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</si>
  <si>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</si>
  <si>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</si>
  <si>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</si>
  <si>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</si>
  <si>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</si>
  <si>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</si>
  <si>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</si>
  <si>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</si>
  <si>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</si>
  <si>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</si>
  <si>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</si>
  <si>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</si>
  <si>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</si>
  <si>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</si>
  <si>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</si>
  <si>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</si>
  <si>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</si>
  <si>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</si>
  <si>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</si>
  <si>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</si>
  <si>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</si>
  <si>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</si>
  <si>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</si>
  <si>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</si>
  <si>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</si>
  <si>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</si>
  <si>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</si>
  <si>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</si>
  <si>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</si>
  <si>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</si>
  <si>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</si>
  <si>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</si>
  <si>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</si>
  <si>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</si>
  <si>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</si>
  <si>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</si>
  <si>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</si>
  <si>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</si>
  <si>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</si>
  <si>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</si>
  <si>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</si>
  <si>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</si>
  <si>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</si>
  <si>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</si>
  <si>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</si>
  <si>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</si>
  <si>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</si>
  <si>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</si>
  <si>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</si>
  <si>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</si>
  <si>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</si>
  <si>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</si>
  <si>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</si>
  <si>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</si>
  <si>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</si>
  <si>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</si>
  <si>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</si>
  <si>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</si>
  <si>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</si>
  <si>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</si>
  <si>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</si>
  <si>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</si>
  <si>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</si>
  <si>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</si>
  <si>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</si>
  <si>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</si>
  <si>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</si>
  <si>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</si>
  <si>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</si>
  <si>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</si>
  <si>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</si>
  <si>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</si>
  <si>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</si>
  <si>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</si>
  <si>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</si>
  <si>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</si>
  <si>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</si>
  <si>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</si>
  <si>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</si>
  <si>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</si>
  <si>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</si>
  <si>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</si>
  <si>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</si>
  <si>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</si>
  <si>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</si>
  <si>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</si>
  <si>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</si>
  <si>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</si>
  <si>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</si>
  <si>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</si>
  <si>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</si>
  <si>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</si>
  <si>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</si>
  <si>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</si>
  <si>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</si>
  <si>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</si>
  <si>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</si>
  <si>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</si>
  <si>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</si>
  <si>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</si>
  <si>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</si>
  <si>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</si>
  <si>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</si>
  <si>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</si>
  <si>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</si>
  <si>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</si>
  <si>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</si>
  <si>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</si>
  <si>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</si>
  <si>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</si>
  <si>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</si>
  <si>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</si>
  <si>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869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</si>
  <si>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</si>
  <si>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</si>
  <si>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</si>
  <si>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</si>
  <si>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</si>
  <si>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</si>
  <si>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</si>
  <si>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1111111111- 11- בנק דיסקונט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</si>
  <si>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</si>
  <si>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</si>
  <si>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</si>
  <si>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</si>
  <si>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</si>
  <si>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</si>
  <si>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20001- 11- בנק דיסקונט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</si>
  <si>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</si>
  <si>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</si>
  <si>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</si>
  <si>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</si>
  <si>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</si>
  <si>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</si>
  <si>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</si>
  <si>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</si>
  <si>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</si>
  <si>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</si>
  <si>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</si>
  <si>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</si>
  <si>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</si>
  <si>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</si>
  <si>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</si>
  <si>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</si>
  <si>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</si>
  <si>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</si>
  <si>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</si>
  <si>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</si>
  <si>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</si>
  <si>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</si>
  <si>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</si>
  <si>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</si>
  <si>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</si>
  <si>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</si>
  <si>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</si>
  <si>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</si>
  <si>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</si>
  <si>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סה"כ שחר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</si>
  <si>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</si>
  <si>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</si>
  <si>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</si>
  <si>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</si>
  <si>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</si>
  <si>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</si>
  <si>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</si>
  <si>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</si>
  <si>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</si>
  <si>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</si>
  <si>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</si>
  <si>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</si>
  <si>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</si>
  <si>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</si>
  <si>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</si>
  <si>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</si>
  <si>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*או פי סי אנרגיה- או.פי.סי. אנרגיה בע"מ</t>
  </si>
  <si>
    <t>1141571</t>
  </si>
  <si>
    <t>514401702</t>
  </si>
  <si>
    <t>אנרגיה</t>
  </si>
  <si>
    <t>*אורמת טכנולוגיות- אורמת טכנולגיות אינק</t>
  </si>
  <si>
    <t>1134402</t>
  </si>
  <si>
    <t>880326081</t>
  </si>
  <si>
    <t>אנרגיה מתחדשת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</si>
  <si>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</si>
  <si>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</si>
  <si>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</si>
  <si>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</si>
  <si>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</si>
  <si>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</si>
  <si>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</si>
  <si>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</si>
  <si>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</si>
  <si>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</si>
  <si>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</si>
  <si>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</si>
  <si>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</si>
  <si>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</si>
  <si>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</si>
  <si>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</si>
  <si>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</si>
  <si>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</si>
  <si>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</si>
  <si>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</si>
  <si>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</si>
  <si>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</si>
  <si>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</si>
  <si>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</si>
  <si>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</si>
  <si>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</si>
  <si>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</si>
  <si>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</si>
  <si>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</si>
  <si>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</si>
  <si>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</si>
  <si>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</si>
  <si>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</si>
  <si>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</si>
  <si>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</si>
  <si>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</si>
  <si>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</si>
  <si>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</si>
  <si>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</si>
  <si>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</si>
  <si>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</si>
  <si>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</si>
  <si>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</si>
  <si>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</si>
  <si>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</si>
  <si>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</si>
  <si>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</si>
  <si>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</si>
  <si>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</si>
  <si>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</si>
  <si>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</si>
  <si>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</si>
  <si>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</si>
  <si>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</si>
  <si>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</si>
  <si>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</si>
  <si>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</si>
  <si>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</si>
  <si>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</si>
  <si>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</si>
  <si>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</si>
  <si>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</si>
  <si>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</si>
  <si>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</si>
  <si>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</si>
  <si>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</si>
  <si>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</si>
  <si>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</si>
  <si>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</si>
  <si>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</si>
  <si>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</si>
  <si>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</si>
  <si>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</si>
  <si>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</si>
  <si>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</si>
  <si>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</si>
  <si>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</si>
  <si>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</si>
  <si>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נדלן מניב בישראל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</si>
  <si>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</si>
  <si>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</si>
  <si>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</si>
  <si>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</si>
  <si>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</si>
  <si>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</si>
  <si>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</si>
  <si>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</si>
  <si>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</si>
  <si>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</si>
  <si>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</si>
  <si>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</si>
  <si>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</si>
  <si>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</si>
  <si>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</si>
  <si>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</si>
  <si>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</si>
  <si>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</si>
  <si>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</si>
  <si>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</si>
  <si>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</si>
  <si>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</si>
  <si>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</si>
  <si>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</si>
  <si>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</si>
  <si>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</si>
  <si>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</si>
  <si>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</si>
  <si>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</si>
  <si>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</si>
  <si>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</si>
  <si>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</si>
  <si>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</si>
  <si>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</si>
  <si>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520036658</t>
  </si>
  <si>
    <t>משק אנרגיה- משק אנרגיה-אנרגיות מתחדשות בע"מ</t>
  </si>
  <si>
    <t>1166974</t>
  </si>
  <si>
    <t>516167343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</si>
  <si>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</si>
  <si>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</si>
  <si>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</si>
  <si>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</si>
  <si>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</si>
  <si>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510216054</t>
  </si>
  <si>
    <t>שוב אנרגיה- שיכון ובינוי אנרגיה בע"מ</t>
  </si>
  <si>
    <t>1188242</t>
  </si>
  <si>
    <t>510459928</t>
  </si>
  <si>
    <t>*נופר אנרגי- ע.י נופר אנרגי' בע"מ</t>
  </si>
  <si>
    <t>1170877</t>
  </si>
  <si>
    <t>514599943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</si>
  <si>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</si>
  <si>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</si>
  <si>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</si>
  <si>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</si>
  <si>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</si>
  <si>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513893123</t>
  </si>
  <si>
    <t>אשראי חוץ בנקאי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</si>
  <si>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</si>
  <si>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</si>
  <si>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</si>
  <si>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</si>
  <si>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</si>
  <si>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</si>
  <si>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</si>
  <si>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</si>
  <si>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</si>
  <si>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</si>
  <si>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</si>
  <si>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</si>
  <si>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</si>
  <si>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</si>
  <si>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520025990</t>
  </si>
  <si>
    <t>*אפריקה מגורים- אפריקה ישראל מגורים בע"מ</t>
  </si>
  <si>
    <t>1097948</t>
  </si>
  <si>
    <t>520034760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</si>
  <si>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</si>
  <si>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</si>
  <si>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</si>
  <si>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</si>
  <si>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</si>
  <si>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511399388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</si>
  <si>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</si>
  <si>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</si>
  <si>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</si>
  <si>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</si>
  <si>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</si>
  <si>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</si>
  <si>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</si>
  <si>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</si>
  <si>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511996803</t>
  </si>
  <si>
    <t>קרסו נדלן- קרסו נדלן בע"מ</t>
  </si>
  <si>
    <t>1187962</t>
  </si>
  <si>
    <t>510488190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</si>
  <si>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</si>
  <si>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</si>
  <si>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</si>
  <si>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</si>
  <si>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</si>
  <si>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</si>
  <si>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</si>
  <si>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</si>
  <si>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515846558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</si>
  <si>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</si>
  <si>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</si>
  <si>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</si>
  <si>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</si>
  <si>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</si>
  <si>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</si>
  <si>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</si>
  <si>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</si>
  <si>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</si>
  <si>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</si>
  <si>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</si>
  <si>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</si>
  <si>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</si>
  <si>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</si>
  <si>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</si>
  <si>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</si>
  <si>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</si>
  <si>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</si>
  <si>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</si>
  <si>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</si>
  <si>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</si>
  <si>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</si>
  <si>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</si>
  <si>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</si>
  <si>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</si>
  <si>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</si>
  <si>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512607888</t>
  </si>
  <si>
    <t>מלונאות ותיירות</t>
  </si>
  <si>
    <t>דיפלומט- דיפלומט אחזקות בע"מ</t>
  </si>
  <si>
    <t>1173491</t>
  </si>
  <si>
    <t>510400740</t>
  </si>
  <si>
    <t>מסחר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</si>
  <si>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</si>
  <si>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</si>
  <si>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</si>
  <si>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</si>
  <si>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</si>
  <si>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</si>
  <si>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</si>
  <si>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</si>
  <si>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</si>
  <si>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</si>
  <si>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</si>
  <si>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</si>
  <si>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נדלן מניב בחו"ל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</si>
  <si>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</si>
  <si>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</si>
  <si>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</si>
  <si>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</si>
  <si>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</si>
  <si>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520033234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</si>
  <si>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</si>
  <si>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</si>
  <si>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</si>
  <si>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</si>
  <si>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</si>
  <si>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520020116</t>
  </si>
  <si>
    <t>ישרס- ישרס חברה להשקעות בע"מ</t>
  </si>
  <si>
    <t>613034</t>
  </si>
  <si>
    <t>520017807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</si>
  <si>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</si>
  <si>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</si>
  <si>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</si>
  <si>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</si>
  <si>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</si>
  <si>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</si>
  <si>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</si>
  <si>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</si>
  <si>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</si>
  <si>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*רבוע נדלן- רבוע כחול נדל"ן בע"מ</t>
  </si>
  <si>
    <t>1098565</t>
  </si>
  <si>
    <t>513765859</t>
  </si>
  <si>
    <t>*ריט 1- ריט 1 בע"מ</t>
  </si>
  <si>
    <t>1098920</t>
  </si>
  <si>
    <t>513821488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</si>
  <si>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</si>
  <si>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</si>
  <si>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</si>
  <si>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</si>
  <si>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</si>
  <si>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</si>
  <si>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</si>
  <si>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</si>
  <si>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</si>
  <si>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</si>
  <si>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</si>
  <si>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</si>
  <si>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</si>
  <si>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</si>
  <si>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</si>
  <si>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</si>
  <si>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</si>
  <si>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</si>
  <si>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</si>
  <si>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</si>
  <si>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</si>
  <si>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</si>
  <si>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</si>
  <si>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</si>
  <si>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</si>
  <si>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</si>
  <si>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</si>
  <si>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</si>
  <si>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</si>
  <si>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</si>
  <si>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</si>
  <si>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</si>
  <si>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</si>
  <si>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</si>
  <si>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</si>
  <si>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</si>
  <si>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</si>
  <si>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</si>
  <si>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</si>
  <si>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</si>
  <si>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</si>
  <si>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</si>
  <si>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</si>
  <si>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</si>
  <si>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</si>
  <si>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</si>
  <si>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</si>
  <si>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</si>
  <si>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</si>
  <si>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</si>
  <si>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</si>
  <si>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</si>
  <si>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</si>
  <si>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</si>
  <si>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</si>
  <si>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</si>
  <si>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</si>
  <si>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</si>
  <si>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</si>
  <si>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511930125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</si>
  <si>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</si>
  <si>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</si>
  <si>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</si>
  <si>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</si>
  <si>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</si>
  <si>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</si>
  <si>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</si>
  <si>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</si>
  <si>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</si>
  <si>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</si>
  <si>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</si>
  <si>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</si>
  <si>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</si>
  <si>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520039868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</si>
  <si>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</si>
  <si>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</si>
  <si>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</si>
  <si>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</si>
  <si>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</si>
  <si>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</si>
  <si>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</si>
  <si>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</si>
  <si>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</si>
  <si>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</si>
  <si>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</si>
  <si>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</si>
  <si>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</si>
  <si>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</si>
  <si>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</si>
  <si>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</si>
  <si>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</si>
  <si>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</si>
  <si>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</si>
  <si>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</si>
  <si>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</si>
  <si>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</si>
  <si>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</si>
  <si>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</si>
  <si>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520041005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</si>
  <si>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</si>
  <si>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</si>
  <si>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</si>
  <si>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</si>
  <si>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</si>
  <si>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</si>
  <si>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</si>
  <si>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</si>
  <si>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</si>
  <si>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</si>
  <si>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</si>
  <si>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</si>
  <si>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</si>
  <si>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</si>
  <si>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</si>
  <si>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</si>
  <si>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</si>
  <si>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</si>
  <si>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</si>
  <si>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</si>
  <si>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</si>
  <si>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</si>
  <si>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1239114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</si>
  <si>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</si>
  <si>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</si>
  <si>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</si>
  <si>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</si>
  <si>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</si>
  <si>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</si>
  <si>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</si>
  <si>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</si>
  <si>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</si>
  <si>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</si>
  <si>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</si>
  <si>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</si>
  <si>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</si>
  <si>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</si>
  <si>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</si>
  <si>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</si>
  <si>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</si>
  <si>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</si>
  <si>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</si>
  <si>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</si>
  <si>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</si>
  <si>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</si>
  <si>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</si>
  <si>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</si>
  <si>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</si>
  <si>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</si>
  <si>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</si>
  <si>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</si>
  <si>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</si>
  <si>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</si>
  <si>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</si>
  <si>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</si>
  <si>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</si>
  <si>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</si>
  <si>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</si>
  <si>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</si>
  <si>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</si>
  <si>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</si>
  <si>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</si>
  <si>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</si>
  <si>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</si>
  <si>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</si>
  <si>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</si>
  <si>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</si>
  <si>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</si>
  <si>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</si>
  <si>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</si>
  <si>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</si>
  <si>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</si>
  <si>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</si>
  <si>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</si>
  <si>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</si>
  <si>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</si>
  <si>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</si>
  <si>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</si>
  <si>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</si>
  <si>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</si>
  <si>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</si>
  <si>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</si>
  <si>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</si>
  <si>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</si>
  <si>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</si>
  <si>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</si>
  <si>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</si>
  <si>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</si>
  <si>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</si>
  <si>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</si>
  <si>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</si>
  <si>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</si>
  <si>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</si>
  <si>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</si>
  <si>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</si>
  <si>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</si>
  <si>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</si>
  <si>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</si>
  <si>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</si>
  <si>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</si>
  <si>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</si>
  <si>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</si>
  <si>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516117181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</si>
  <si>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</si>
  <si>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</si>
  <si>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</si>
  <si>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</si>
  <si>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</si>
  <si>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</si>
  <si>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</si>
  <si>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</si>
  <si>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</si>
  <si>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</si>
  <si>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</si>
  <si>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</si>
  <si>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</si>
  <si>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</si>
  <si>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</si>
  <si>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</si>
  <si>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</si>
  <si>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</si>
  <si>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</si>
  <si>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</si>
  <si>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</si>
  <si>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</si>
  <si>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</si>
  <si>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</si>
  <si>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</si>
  <si>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</si>
  <si>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</si>
  <si>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</si>
  <si>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</si>
  <si>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</si>
  <si>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</si>
  <si>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</si>
  <si>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</si>
  <si>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</si>
  <si>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</si>
  <si>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</si>
  <si>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</si>
  <si>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</si>
  <si>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</si>
  <si>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</si>
  <si>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</si>
  <si>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</si>
  <si>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</si>
  <si>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</si>
  <si>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</si>
  <si>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</si>
  <si>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</si>
  <si>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</si>
  <si>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</si>
  <si>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</si>
  <si>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</si>
  <si>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</si>
  <si>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</si>
  <si>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</si>
  <si>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</si>
  <si>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</si>
  <si>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</si>
  <si>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</si>
  <si>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</si>
  <si>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</si>
  <si>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</si>
  <si>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</si>
  <si>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</si>
  <si>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</si>
  <si>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</si>
  <si>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</si>
  <si>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</si>
  <si>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</si>
  <si>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</si>
  <si>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</si>
  <si>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</si>
  <si>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</si>
  <si>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בלומברג</t>
  </si>
  <si>
    <t>560030876</t>
  </si>
  <si>
    <t>Automobiles &amp; Components</t>
  </si>
  <si>
    <t>Kornit Digital ltd- קורנית דיגיטל בע"מ</t>
  </si>
  <si>
    <t>IL0011216723</t>
  </si>
  <si>
    <t>NASDAQ</t>
  </si>
  <si>
    <t>513195420</t>
  </si>
  <si>
    <t>Capital Goods</t>
  </si>
  <si>
    <t>FIVERR INTERNATIONAL LTD- פייבר אינטרנשיונל בע"מ</t>
  </si>
  <si>
    <t>IL0011582033</t>
  </si>
  <si>
    <t>514440874</t>
  </si>
  <si>
    <t>Commercial &amp; Professional Services</t>
  </si>
  <si>
    <t>*Ormat Technologies MG- אורמת טכנולגיות אינק</t>
  </si>
  <si>
    <t>US6866881021</t>
  </si>
  <si>
    <t>Energy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</si>
  <si>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</si>
  <si>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</si>
  <si>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</si>
  <si>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</si>
  <si>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</si>
  <si>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</si>
  <si>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</si>
  <si>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Pharmaceuticals &amp; Biotechnology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</si>
  <si>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</si>
  <si>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</si>
  <si>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</si>
  <si>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</si>
  <si>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</si>
  <si>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</si>
  <si>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</si>
  <si>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</si>
  <si>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</si>
  <si>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</si>
  <si>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</si>
  <si>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</si>
  <si>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</si>
  <si>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</si>
  <si>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</si>
  <si>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</si>
  <si>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Software &amp; Services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</si>
  <si>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</si>
  <si>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</si>
  <si>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</si>
  <si>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</si>
  <si>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</si>
  <si>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</si>
  <si>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</si>
  <si>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</si>
  <si>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</si>
  <si>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</si>
  <si>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</si>
  <si>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</si>
  <si>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</si>
  <si>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</si>
  <si>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</si>
  <si>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</si>
  <si>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</si>
  <si>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</si>
  <si>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</si>
  <si>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</si>
  <si>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</si>
  <si>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</si>
  <si>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</si>
  <si>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</si>
  <si>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</si>
  <si>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</si>
  <si>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</si>
  <si>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</si>
  <si>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</si>
  <si>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</si>
  <si>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</si>
  <si>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</si>
  <si>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</si>
  <si>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</si>
  <si>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</si>
  <si>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</si>
  <si>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</si>
  <si>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</si>
  <si>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</si>
  <si>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</si>
  <si>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</si>
  <si>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</si>
  <si>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</si>
  <si>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</si>
  <si>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</si>
  <si>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</si>
  <si>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</si>
  <si>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</si>
  <si>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</si>
  <si>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</si>
  <si>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</si>
  <si>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</si>
  <si>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</si>
  <si>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</si>
  <si>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</si>
  <si>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</si>
  <si>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</si>
  <si>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</si>
  <si>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</si>
  <si>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</si>
  <si>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Banks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</si>
  <si>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</si>
  <si>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</si>
  <si>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</si>
  <si>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</si>
  <si>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</si>
  <si>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</si>
  <si>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</si>
  <si>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</si>
  <si>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</si>
  <si>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</si>
  <si>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</si>
  <si>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</si>
  <si>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</si>
  <si>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</si>
  <si>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Consumer Durables &amp; Apparel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</si>
  <si>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</si>
  <si>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</si>
  <si>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</si>
  <si>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</si>
  <si>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</si>
  <si>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</si>
  <si>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</si>
  <si>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</si>
  <si>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Diversified Financials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</si>
  <si>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</si>
  <si>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</si>
  <si>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</si>
  <si>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</si>
  <si>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</si>
  <si>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</si>
  <si>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</si>
  <si>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</si>
  <si>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</si>
  <si>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</si>
  <si>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</si>
  <si>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</si>
  <si>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</si>
  <si>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</si>
  <si>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</si>
  <si>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</si>
  <si>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</si>
  <si>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</si>
  <si>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</si>
  <si>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</si>
  <si>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Media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</si>
  <si>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</si>
  <si>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</si>
  <si>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</si>
  <si>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</si>
  <si>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</si>
  <si>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</si>
  <si>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</si>
  <si>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</si>
  <si>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</si>
  <si>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</si>
  <si>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</si>
  <si>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Real Estate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</si>
  <si>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</si>
  <si>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</si>
  <si>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</si>
  <si>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</si>
  <si>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</si>
  <si>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</si>
  <si>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</si>
  <si>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</si>
  <si>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</si>
  <si>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</si>
  <si>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</si>
  <si>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</si>
  <si>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</si>
  <si>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</si>
  <si>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</si>
  <si>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</si>
  <si>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</si>
  <si>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</si>
  <si>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</si>
  <si>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</si>
  <si>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</si>
  <si>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</si>
  <si>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</si>
  <si>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</si>
  <si>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</si>
  <si>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</si>
  <si>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</si>
  <si>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</si>
  <si>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</si>
  <si>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</si>
  <si>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</si>
  <si>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</si>
  <si>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</si>
  <si>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</si>
  <si>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</si>
  <si>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</si>
  <si>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</si>
  <si>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</si>
  <si>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</si>
  <si>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</si>
  <si>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</si>
  <si>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</si>
  <si>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</si>
  <si>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</si>
  <si>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</si>
  <si>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</si>
  <si>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</si>
  <si>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</si>
  <si>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</si>
  <si>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</si>
  <si>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</si>
  <si>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</si>
  <si>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</si>
  <si>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</si>
  <si>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</si>
  <si>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</si>
  <si>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</si>
  <si>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</si>
  <si>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</si>
  <si>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</si>
  <si>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</si>
  <si>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</si>
  <si>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</si>
  <si>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</si>
  <si>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</si>
  <si>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</si>
  <si>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</si>
  <si>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</si>
  <si>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</si>
  <si>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</si>
  <si>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</si>
  <si>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</si>
  <si>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</si>
  <si>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</si>
  <si>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</si>
  <si>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</si>
  <si>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</si>
  <si>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</si>
  <si>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</si>
  <si>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</si>
  <si>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</si>
  <si>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</si>
  <si>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</si>
  <si>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</si>
  <si>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</si>
  <si>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</si>
  <si>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</si>
  <si>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</si>
  <si>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</si>
  <si>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</si>
  <si>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</si>
  <si>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</si>
  <si>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</si>
  <si>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</si>
  <si>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</si>
  <si>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</si>
  <si>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</si>
  <si>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</si>
  <si>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</si>
  <si>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</si>
  <si>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</si>
  <si>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</si>
  <si>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</si>
  <si>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</si>
  <si>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</si>
  <si>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</si>
  <si>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</si>
  <si>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</si>
  <si>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</si>
  <si>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</si>
  <si>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</si>
  <si>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</si>
  <si>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</si>
  <si>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</si>
  <si>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</si>
  <si>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</si>
  <si>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</si>
  <si>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</si>
  <si>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</si>
  <si>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</si>
  <si>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</si>
  <si>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</si>
  <si>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</si>
  <si>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</si>
  <si>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</si>
  <si>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</si>
  <si>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</si>
  <si>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</si>
  <si>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</si>
  <si>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</si>
  <si>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</si>
  <si>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</si>
  <si>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</si>
  <si>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</si>
  <si>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</si>
  <si>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</si>
  <si>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</si>
  <si>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</si>
  <si>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</si>
  <si>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</si>
  <si>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</si>
  <si>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</si>
  <si>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</si>
  <si>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</si>
  <si>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</si>
  <si>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</si>
  <si>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</si>
  <si>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</si>
  <si>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</si>
  <si>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</si>
  <si>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</si>
  <si>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</si>
  <si>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</si>
  <si>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</si>
  <si>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</si>
  <si>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סה"כ אג"ח ממשלתי</t>
  </si>
  <si>
    <t>סה"כ אגח קונצרני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</si>
  <si>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</si>
  <si>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</si>
  <si>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</si>
  <si>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</si>
  <si>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</si>
  <si>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</si>
  <si>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</si>
  <si>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</si>
  <si>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</si>
  <si>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</si>
  <si>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</si>
  <si>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</si>
  <si>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</si>
  <si>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</si>
  <si>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</si>
  <si>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</si>
  <si>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</si>
  <si>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</si>
  <si>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</si>
  <si>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</si>
  <si>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</si>
  <si>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</si>
  <si>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</si>
  <si>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</si>
  <si>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</si>
  <si>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</si>
  <si>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</si>
  <si>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</si>
  <si>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</si>
  <si>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</si>
  <si>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</si>
  <si>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</si>
  <si>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</si>
  <si>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</si>
  <si>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</si>
  <si>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</si>
  <si>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</si>
  <si>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</si>
  <si>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</si>
  <si>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</si>
  <si>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</si>
  <si>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</si>
  <si>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</si>
  <si>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</si>
  <si>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</si>
  <si>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</si>
  <si>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</si>
  <si>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</si>
  <si>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</si>
  <si>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</si>
  <si>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</si>
  <si>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</si>
  <si>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</si>
  <si>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</si>
  <si>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</si>
  <si>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</si>
  <si>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</si>
  <si>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</si>
  <si>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</si>
  <si>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</si>
  <si>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חייבים REWIRE 8839- רי-וויר (א.ס.ג) מחקר ופיתוח בע"מ</t>
  </si>
  <si>
    <t>9483</t>
  </si>
  <si>
    <t>515193704</t>
  </si>
  <si>
    <t>רוטקס- רוטקס (1980) בע"מ</t>
  </si>
  <si>
    <t>1104033</t>
  </si>
  <si>
    <t>510844913</t>
  </si>
  <si>
    <t>.DISTREE LTD- .Distree Ltd</t>
  </si>
  <si>
    <t>9326</t>
  </si>
  <si>
    <t>516596848</t>
  </si>
  <si>
    <t>*FutureCides- .FutureCides Ltd</t>
  </si>
  <si>
    <t>93981</t>
  </si>
  <si>
    <t>516544111</t>
  </si>
  <si>
    <t>Sustained Therapy- Sustained Therapy</t>
  </si>
  <si>
    <t>9262</t>
  </si>
  <si>
    <t>516541372</t>
  </si>
  <si>
    <t>אגכימדס שותפות מוגבלת- אגכימדס שותפות מוגבלת</t>
  </si>
  <si>
    <t>8824</t>
  </si>
  <si>
    <t>540310463</t>
  </si>
  <si>
    <t>ניאומאנה בע"מ- ניאומאנה בע"מ</t>
  </si>
  <si>
    <t>9152</t>
  </si>
  <si>
    <t>516561917</t>
  </si>
  <si>
    <t>TIPA CORP LTD- TIPA CORP LTD</t>
  </si>
  <si>
    <t>8838</t>
  </si>
  <si>
    <t>514420660</t>
  </si>
  <si>
    <t>medlnvest capital s.a.r.l- Medinvest</t>
  </si>
  <si>
    <t>2751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</si>
  <si>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</si>
  <si>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</si>
  <si>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</si>
  <si>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</si>
  <si>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</si>
  <si>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</si>
  <si>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</si>
  <si>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</si>
  <si>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</si>
  <si>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</si>
  <si>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</si>
  <si>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</si>
  <si>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</si>
  <si>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</si>
  <si>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</si>
  <si>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סה"כ קרנות השקעה אחרות</t>
  </si>
  <si>
    <t>קרן תשתיות - ISRAEL INFRASTUC- I. INFRASTUCTURE</t>
  </si>
  <si>
    <t>65001010</t>
  </si>
  <si>
    <t>SKY 3- sky 3</t>
  </si>
  <si>
    <t>5289</t>
  </si>
  <si>
    <t>fimi israel opportunity- פימי מזנין(1) קרן הון סיכון</t>
  </si>
  <si>
    <t>50724</t>
  </si>
  <si>
    <t>Greenfield Partners Fund III LP</t>
  </si>
  <si>
    <t>9616</t>
  </si>
  <si>
    <t>s.h. sky l.p- ס. ה. סקיי 11 ש.מ.</t>
  </si>
  <si>
    <t>50492</t>
  </si>
  <si>
    <t>FIMI 6- פימי מזנין(1) קרן הון סיכון</t>
  </si>
  <si>
    <t>5272</t>
  </si>
  <si>
    <t>סה"כ קרנות הון סיכון בחו"ל</t>
  </si>
  <si>
    <t>QUMRA OPPORTUNITY FUND I- Qumra Capital fund</t>
  </si>
  <si>
    <t>8282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</si>
  <si>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</si>
  <si>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</si>
  <si>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</si>
  <si>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</si>
  <si>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</si>
  <si>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BVP Forge Institutional L.P</t>
  </si>
  <si>
    <t>9239</t>
  </si>
  <si>
    <t>BCP V DEXKO CO-INVEST LP- Brookfield global</t>
  </si>
  <si>
    <t>8337</t>
  </si>
  <si>
    <t>AP IX Connect Holdings L.P</t>
  </si>
  <si>
    <t>8842</t>
  </si>
  <si>
    <t>Qumra MS LP Minute Media- Qumra Capital fund</t>
  </si>
  <si>
    <t>8270</t>
  </si>
  <si>
    <t>CSC TS HOLDINGS L.P</t>
  </si>
  <si>
    <t>9697</t>
  </si>
  <si>
    <t>F2 Select I LP</t>
  </si>
  <si>
    <t>8507</t>
  </si>
  <si>
    <t>ISF III Overflow Fund L.P</t>
  </si>
  <si>
    <t>9457</t>
  </si>
  <si>
    <t>Israel Secondary fund III L.P- Israel secondary fund</t>
  </si>
  <si>
    <t>8338</t>
  </si>
  <si>
    <t>Greenfield Partners FloLIVE Co invest</t>
  </si>
  <si>
    <t>9721</t>
  </si>
  <si>
    <t>Astorg VIII- JOY GLOBAL INC</t>
  </si>
  <si>
    <t>9391</t>
  </si>
  <si>
    <t>סה"כ כתבי אופציה בישראל</t>
  </si>
  <si>
    <t>ג'י סיטי כתב  אופציה לס  02/22</t>
  </si>
  <si>
    <t>נוסטרומו אופ</t>
  </si>
  <si>
    <t>623209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</si>
  <si>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</si>
  <si>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</si>
  <si>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</si>
  <si>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</si>
  <si>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</si>
  <si>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</si>
  <si>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</si>
  <si>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</si>
  <si>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</si>
  <si>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</si>
  <si>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</si>
  <si>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</si>
  <si>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</si>
  <si>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</si>
  <si>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</si>
  <si>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</si>
  <si>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</si>
  <si>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</si>
  <si>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</si>
  <si>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</si>
  <si>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</si>
  <si>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חייבים בגין עסקה עתידית SPAC-B</t>
  </si>
  <si>
    <t>8397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</si>
  <si>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</si>
  <si>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</si>
  <si>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</si>
  <si>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</si>
  <si>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</si>
  <si>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</si>
  <si>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</si>
  <si>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</si>
  <si>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</si>
  <si>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</si>
  <si>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</si>
  <si>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</si>
  <si>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</si>
  <si>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</si>
  <si>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</si>
  <si>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</si>
  <si>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</si>
  <si>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</si>
  <si>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</si>
  <si>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השתלמות מסלול מניות</t>
  </si>
  <si>
    <t>Israel Infrastructure Fund I</t>
  </si>
  <si>
    <t>Fimi Israel Opportunity 6</t>
  </si>
  <si>
    <t>Fimi Israel Opportunity II</t>
  </si>
  <si>
    <t>S.H. SKY 3 L.P</t>
  </si>
  <si>
    <t>F2 Capital Partners 3 LP</t>
  </si>
  <si>
    <t>Stage One Venture Capital Fund IV L.P</t>
  </si>
  <si>
    <t>Stage One IV Annex Fund L.P</t>
  </si>
  <si>
    <t>S.H. SKY 4 L.P</t>
  </si>
  <si>
    <t>Fortissimo Partners VI</t>
  </si>
  <si>
    <t>Kedma Capital Partners IV LP</t>
  </si>
  <si>
    <t>Qumra MS LP Minute Media</t>
  </si>
  <si>
    <t>QUMRA OPPORTUNITY FUND I</t>
  </si>
  <si>
    <t>BCP V DEXKO CO-INVEST LP</t>
  </si>
  <si>
    <t>ISRAEL SECONDARY FUND III L.P</t>
  </si>
  <si>
    <t>Francisco Partners VII</t>
  </si>
  <si>
    <t>Bessemer Venture Partners XII Institutional L.P</t>
  </si>
  <si>
    <t>Astorg VIII</t>
  </si>
  <si>
    <t>CDR XII</t>
  </si>
  <si>
    <t>CVC Capital Partners IX (A) L.P</t>
  </si>
  <si>
    <t>Greenfield Partners FloLIVE Co-Investment</t>
  </si>
  <si>
    <t>בנק דיסקונט לישראל בע"מ</t>
  </si>
  <si>
    <t>בנק הפועלים בע"מ</t>
  </si>
  <si>
    <t>1111111111- 12- בנק הפועלים</t>
  </si>
  <si>
    <t>בנק לאומי לישראל בע"מ</t>
  </si>
  <si>
    <t>1111111111- 10- בנק לאומי</t>
  </si>
  <si>
    <t>בנק מזרחי טפחות בע"מ</t>
  </si>
  <si>
    <t>1111111111- 20- בנק מזרחי</t>
  </si>
  <si>
    <t>מעלות S&amp;P</t>
  </si>
  <si>
    <t>130018- 11- בנק דיסקונט</t>
  </si>
  <si>
    <t>20003- 11- בנק דיסקונט</t>
  </si>
  <si>
    <t>70002- 11- בנק דיסקונט</t>
  </si>
  <si>
    <t>100006- 12- בנק הפועלים</t>
  </si>
  <si>
    <t>20003- 12- בנק הפועלים</t>
  </si>
  <si>
    <t>70002- 12- בנק הפועלים</t>
  </si>
  <si>
    <t>80031- 12- בנק הפועלים</t>
  </si>
  <si>
    <t>20001- 12- בנק הפועלים</t>
  </si>
  <si>
    <t>130018- 10- בנק לאומי</t>
  </si>
  <si>
    <t>100006- 10- בנק לאומי</t>
  </si>
  <si>
    <t>30005- 10- בנק לאומי</t>
  </si>
  <si>
    <t>20003- 10- בנק לאומי</t>
  </si>
  <si>
    <t>70002- 10- בנק לאומי</t>
  </si>
  <si>
    <t>200040- 10- לאומי</t>
  </si>
  <si>
    <t>80031- 10- בנק לאומי</t>
  </si>
  <si>
    <t>20001- 10- בנק לאומי</t>
  </si>
  <si>
    <t>130018- 20- בנק מזרחי</t>
  </si>
  <si>
    <t>100006- 20- בנק מזרחי</t>
  </si>
  <si>
    <t>20003- 20- בנק מזרחי</t>
  </si>
  <si>
    <t>80031- 20- בנק מזרחי</t>
  </si>
  <si>
    <t>20001- 20- בנק מזרחי</t>
  </si>
  <si>
    <t>200005- 20- בנק מזרחי</t>
  </si>
  <si>
    <t>JP MORGAN</t>
  </si>
  <si>
    <t>20003- 85- JP MORGAN</t>
  </si>
  <si>
    <t>A-</t>
  </si>
  <si>
    <t>80031- 85- JP MORGAN</t>
  </si>
  <si>
    <t>20001- 85- JP MORGAN</t>
  </si>
  <si>
    <t>ל.ר.</t>
  </si>
  <si>
    <t>סה"כ חוזים עתידיים בישראל</t>
  </si>
  <si>
    <t>הפניקס</t>
  </si>
  <si>
    <t>10000632</t>
  </si>
  <si>
    <t>פועלים</t>
  </si>
  <si>
    <t>10000643</t>
  </si>
  <si>
    <t>או פי סי אנרגיה</t>
  </si>
  <si>
    <t>10000668</t>
  </si>
  <si>
    <t>בזק</t>
  </si>
  <si>
    <t>10000669</t>
  </si>
  <si>
    <t>10000677</t>
  </si>
  <si>
    <t>ישראכרט</t>
  </si>
  <si>
    <t>10000676</t>
  </si>
  <si>
    <t>10000667</t>
  </si>
  <si>
    <t>לאומי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</si>
  <si>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</si>
  <si>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</si>
  <si>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</si>
  <si>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</si>
  <si>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</si>
  <si>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</si>
  <si>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</si>
  <si>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</si>
  <si>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</si>
  <si>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</si>
  <si>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</si>
  <si>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</si>
  <si>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</si>
  <si>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</si>
  <si>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</si>
  <si>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</si>
  <si>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</si>
  <si>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</si>
  <si>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</si>
  <si>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</si>
  <si>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</si>
  <si>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</si>
  <si>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</si>
  <si>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</si>
  <si>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</si>
  <si>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</si>
  <si>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</si>
  <si>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</si>
  <si>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</si>
  <si>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</si>
  <si>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</si>
  <si>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</si>
  <si>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</si>
  <si>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</si>
  <si>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</si>
  <si>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</si>
  <si>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</si>
  <si>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</si>
  <si>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</si>
  <si>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</si>
  <si>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</si>
  <si>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</si>
  <si>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</si>
  <si>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</si>
  <si>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</si>
  <si>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</si>
  <si>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</si>
  <si>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</si>
  <si>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</si>
  <si>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</si>
  <si>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</si>
  <si>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</si>
  <si>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</si>
  <si>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</si>
  <si>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</si>
  <si>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</si>
  <si>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</si>
  <si>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</si>
  <si>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</si>
  <si>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</si>
  <si>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</si>
  <si>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</si>
  <si>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</si>
  <si>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</si>
  <si>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</si>
  <si>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</si>
  <si>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</si>
  <si>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</si>
  <si>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</si>
  <si>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</si>
  <si>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</si>
  <si>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</si>
  <si>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</si>
  <si>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</si>
  <si>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</si>
  <si>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</si>
  <si>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</si>
  <si>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</si>
  <si>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</si>
  <si>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</si>
  <si>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</si>
  <si>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</si>
  <si>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</si>
  <si>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</si>
  <si>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</si>
  <si>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</si>
  <si>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</si>
  <si>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</si>
  <si>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</si>
  <si>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</si>
  <si>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</si>
  <si>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</si>
  <si>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</si>
  <si>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</si>
  <si>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</si>
  <si>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</si>
  <si>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</si>
  <si>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</si>
  <si>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</si>
  <si>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</si>
  <si>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</si>
  <si>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3.5882 14-12-23 (11) -458</t>
  </si>
  <si>
    <t>10003568</t>
  </si>
  <si>
    <t>10000703</t>
  </si>
  <si>
    <t>+ILS/-USD 3.595 26-10-23 (11) -420</t>
  </si>
  <si>
    <t>10000693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</si>
  <si>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</si>
  <si>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</si>
  <si>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</si>
  <si>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</si>
  <si>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</si>
  <si>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</si>
  <si>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</si>
  <si>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</si>
  <si>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</si>
  <si>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</si>
  <si>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</si>
  <si>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</si>
  <si>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</si>
  <si>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</si>
  <si>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</si>
  <si>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</si>
  <si>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</si>
  <si>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</si>
  <si>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</si>
  <si>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</si>
  <si>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</si>
  <si>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</si>
  <si>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</si>
  <si>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16-11-23 (10) -390</t>
  </si>
  <si>
    <t>10003587</t>
  </si>
  <si>
    <t>+ILS/-USD 3.625 07-11-23 (12) -463</t>
  </si>
  <si>
    <t>10003506</t>
  </si>
  <si>
    <t>+ILS/-USD 3.637 15-11-23 (12) -433</t>
  </si>
  <si>
    <t>10003579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</si>
  <si>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</si>
  <si>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</si>
  <si>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</si>
  <si>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</si>
  <si>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</si>
  <si>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</si>
  <si>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</si>
  <si>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</si>
  <si>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</si>
  <si>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</si>
  <si>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</si>
  <si>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</si>
  <si>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</si>
  <si>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</si>
  <si>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</si>
  <si>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</si>
  <si>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</si>
  <si>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</si>
  <si>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3.582 17-10-23 (11) -174</t>
  </si>
  <si>
    <t>10000756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</si>
  <si>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</si>
  <si>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</si>
  <si>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</si>
  <si>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</si>
  <si>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</si>
  <si>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</si>
  <si>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</si>
  <si>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</si>
  <si>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</si>
  <si>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</si>
  <si>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</si>
  <si>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</si>
  <si>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</si>
  <si>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</si>
  <si>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</si>
  <si>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</si>
  <si>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</si>
  <si>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3.6122 15-11-23 (11) -348</t>
  </si>
  <si>
    <t>10003648</t>
  </si>
  <si>
    <t>+ILS/-USD 3.615 28-11-23 (11) -368</t>
  </si>
  <si>
    <t>10003651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</si>
  <si>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</si>
  <si>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</si>
  <si>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</si>
  <si>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</si>
  <si>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</si>
  <si>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</si>
  <si>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</si>
  <si>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</si>
  <si>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3.63 30-11-23 (11) -327</t>
  </si>
  <si>
    <t>10003706</t>
  </si>
  <si>
    <t>+ILS/-USD 3.63 30-11-23 (12) -328</t>
  </si>
  <si>
    <t>10003708</t>
  </si>
  <si>
    <t>+ILS/-USD 3.6317 30-11-23 (10) -327</t>
  </si>
  <si>
    <t>10003704</t>
  </si>
  <si>
    <t>+ILS/-USD 3.649 07-12-23 (11) -269</t>
  </si>
  <si>
    <t>10003870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</si>
  <si>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</si>
  <si>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</si>
  <si>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</si>
  <si>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</si>
  <si>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</si>
  <si>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</si>
  <si>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</si>
  <si>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</si>
  <si>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</si>
  <si>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</si>
  <si>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</si>
  <si>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</si>
  <si>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</si>
  <si>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</si>
  <si>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</si>
  <si>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</si>
  <si>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</si>
  <si>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</si>
  <si>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</si>
  <si>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</si>
  <si>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</si>
  <si>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</si>
  <si>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</si>
  <si>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</si>
  <si>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</si>
  <si>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</si>
  <si>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</si>
  <si>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</si>
  <si>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</si>
  <si>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</si>
  <si>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</si>
  <si>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</si>
  <si>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</si>
  <si>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</si>
  <si>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+ILS/-USD 3.56 22-01-24 (11) -320</t>
  </si>
  <si>
    <t>10003961</t>
  </si>
  <si>
    <t>+ILS/-USD 3.564 22-01-24 (10) -320</t>
  </si>
  <si>
    <t>10003959</t>
  </si>
  <si>
    <t>+ILS/-USD 3.572 20-11-23 (11) -187</t>
  </si>
  <si>
    <t>10000781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</si>
  <si>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</si>
  <si>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</si>
  <si>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</si>
  <si>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</si>
  <si>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</si>
  <si>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</si>
  <si>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</si>
  <si>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</si>
  <si>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</si>
  <si>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</si>
  <si>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3.6801 23-01-24 (11) -339</t>
  </si>
  <si>
    <t>10003967</t>
  </si>
  <si>
    <t>+ILS/-USD 3.694 29-11-23 (10) -235</t>
  </si>
  <si>
    <t>10003875</t>
  </si>
  <si>
    <t>+ILS/-USD 3.696 07-12-23 (12) -245</t>
  </si>
  <si>
    <t>10003873</t>
  </si>
  <si>
    <t>+ILS/-USD 3.6968 29-11-23 (11) -232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</si>
  <si>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</si>
  <si>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</si>
  <si>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</si>
  <si>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</si>
  <si>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</si>
  <si>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</si>
  <si>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</si>
  <si>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</si>
  <si>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</si>
  <si>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</si>
  <si>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</si>
  <si>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</si>
  <si>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</si>
  <si>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</si>
  <si>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</si>
  <si>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</si>
  <si>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</si>
  <si>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</si>
  <si>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</si>
  <si>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</si>
  <si>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</si>
  <si>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</si>
  <si>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</si>
  <si>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</si>
  <si>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</si>
  <si>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</si>
  <si>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</si>
  <si>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</si>
  <si>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</si>
  <si>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</si>
  <si>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</si>
  <si>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</si>
  <si>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</si>
  <si>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</si>
  <si>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</si>
  <si>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</si>
  <si>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</si>
  <si>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</si>
  <si>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</si>
  <si>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</si>
  <si>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</si>
  <si>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</si>
  <si>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</si>
  <si>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</si>
  <si>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</si>
  <si>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</si>
  <si>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</si>
  <si>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</si>
  <si>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</si>
  <si>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</si>
  <si>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+ILS/-USD 3.783 29-02-24 (10) -353</t>
  </si>
  <si>
    <t>10004084</t>
  </si>
  <si>
    <t>+ILS/-USD 3.7847 29-02-24 (11) -353</t>
  </si>
  <si>
    <t>10004080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</si>
  <si>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</si>
  <si>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</si>
  <si>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</si>
  <si>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</si>
  <si>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</si>
  <si>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</si>
  <si>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</si>
  <si>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</si>
  <si>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</si>
  <si>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</si>
  <si>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</si>
  <si>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</si>
  <si>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</si>
  <si>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</si>
  <si>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</si>
  <si>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</si>
  <si>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</si>
  <si>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</si>
  <si>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</si>
  <si>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</si>
  <si>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</si>
  <si>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</si>
  <si>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</si>
  <si>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</si>
  <si>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</si>
  <si>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</si>
  <si>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</si>
  <si>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</si>
  <si>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</si>
  <si>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</si>
  <si>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</si>
  <si>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</si>
  <si>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</si>
  <si>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</si>
  <si>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</si>
  <si>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</si>
  <si>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</si>
  <si>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</si>
  <si>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3.5511 07-12-23 (11) -219</t>
  </si>
  <si>
    <t>10003933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</si>
  <si>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</si>
  <si>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</si>
  <si>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</si>
  <si>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</si>
  <si>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</si>
  <si>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</si>
  <si>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15-11-23 (11) -155</t>
  </si>
  <si>
    <t>10003950</t>
  </si>
  <si>
    <t>+USD/-ILS 3.5756 20-11-23 (10) -164</t>
  </si>
  <si>
    <t>10003952</t>
  </si>
  <si>
    <t>+USD/-ILS 3.65425 08-11-23 (10) -157.5</t>
  </si>
  <si>
    <t>10003963</t>
  </si>
  <si>
    <t>+ILS/-USD 3.5483 30-10-23 (10) -407</t>
  </si>
  <si>
    <t>10002498</t>
  </si>
  <si>
    <t>+ILS/-USD 3.5494 30-10-23 (10) -356</t>
  </si>
  <si>
    <t>10002502</t>
  </si>
  <si>
    <t>+ILS/-USD 3.5501 30-10-23 (10) -344</t>
  </si>
  <si>
    <t>10002503</t>
  </si>
  <si>
    <t>+ILS/-USD 3.565 06-12-23 (10) -275</t>
  </si>
  <si>
    <t>10002513</t>
  </si>
  <si>
    <t>+ILS/-USD 3.5787 06-12-23 (10) -273</t>
  </si>
  <si>
    <t>10002515</t>
  </si>
  <si>
    <t>+ILS/-USD 3.5931 30-10-23 (10) -204</t>
  </si>
  <si>
    <t>10002514</t>
  </si>
  <si>
    <t>+ILS/-USD 3.6112 06-12-23 (10) -238</t>
  </si>
  <si>
    <t>10002519</t>
  </si>
  <si>
    <t>+ILS/-USD 3.6928 30-10-23 (10) -167</t>
  </si>
  <si>
    <t>10002527</t>
  </si>
  <si>
    <t>+ILS/-USD 3.7014 06-12-23 (10) -336</t>
  </si>
  <si>
    <t>10002512</t>
  </si>
  <si>
    <t>+ILS/-USD 3.7964 06-12-23 (10) -151</t>
  </si>
  <si>
    <t>10002541</t>
  </si>
  <si>
    <t>+USD/-ILS 3.478 30-10-23 (10) -430</t>
  </si>
  <si>
    <t>10002489</t>
  </si>
  <si>
    <t>+USD/-ILS 3.5725 30-10-23 (10) -445</t>
  </si>
  <si>
    <t>10002495</t>
  </si>
  <si>
    <t>+USD/-ILS 3.6089 30-10-23 (10) -296</t>
  </si>
  <si>
    <t>10002506</t>
  </si>
  <si>
    <t>+USD/-ILS 3.61 30-10-23 (10) -275</t>
  </si>
  <si>
    <t>10002507</t>
  </si>
  <si>
    <t>+USD/-ILS 3.6135 30-10-23 (10) -380</t>
  </si>
  <si>
    <t>10002500</t>
  </si>
  <si>
    <t>+USD/-ILS 3.6223 04-12-23 (10) -377</t>
  </si>
  <si>
    <t>10002505</t>
  </si>
  <si>
    <t>+USD/-ILS 3.6306 06-12-23 (10) -319</t>
  </si>
  <si>
    <t>10002509</t>
  </si>
  <si>
    <t>+USD/-ILS 3.6536 06-12-23 (10) -194</t>
  </si>
  <si>
    <t>10002530</t>
  </si>
  <si>
    <t>+USD/-ILS 3.6786 30-10-23 (10) -124</t>
  </si>
  <si>
    <t>10002529</t>
  </si>
  <si>
    <t>+USD/-ILS 3.7091 30-10-23 (10) -114</t>
  </si>
  <si>
    <t>10002531</t>
  </si>
  <si>
    <t>+USD/-ILS 3.7213 06-12-23 (10) -187</t>
  </si>
  <si>
    <t>10002534</t>
  </si>
  <si>
    <t>+USD/-ILS 3.7574 04-12-23 (10) -166</t>
  </si>
  <si>
    <t>10002537</t>
  </si>
  <si>
    <t>+USD/-ILS 3.7682 06-12-23 (10) -178</t>
  </si>
  <si>
    <t>10002536</t>
  </si>
  <si>
    <t>+USD/-ILS 3.7748 06-12-23 (10) -182</t>
  </si>
  <si>
    <t>10002535</t>
  </si>
  <si>
    <t>+USD/-ILS 3.7796 06-12-23 (10) -144</t>
  </si>
  <si>
    <t>10002542</t>
  </si>
  <si>
    <t>+USD/-ILS 3.78 04-12-23 (10) -180</t>
  </si>
  <si>
    <t>10002540</t>
  </si>
  <si>
    <t>+USD/-ILS 3.7821 06-12-23 (10) -174</t>
  </si>
  <si>
    <t>10002538</t>
  </si>
  <si>
    <t>+USD/-ILS 3.7995 06-12-23 (10) -120</t>
  </si>
  <si>
    <t>10002544</t>
  </si>
  <si>
    <t>+USD/-ILS 3.8426 30-10-23 (10) -54</t>
  </si>
  <si>
    <t>10002545</t>
  </si>
  <si>
    <t>סה"כ מט"ח/ מט"ח</t>
  </si>
  <si>
    <t>+USD/-EUR 1.0759 06-11-23 (10) +89</t>
  </si>
  <si>
    <t>10003771</t>
  </si>
  <si>
    <t>+USD/-EUR 1.0759 06-11-23 (20) +89</t>
  </si>
  <si>
    <t>10003773</t>
  </si>
  <si>
    <t>+USD/-EUR 1.11079 10-01-24 (10) +112.9</t>
  </si>
  <si>
    <t>10003867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</si>
  <si>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</si>
  <si>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</si>
  <si>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</si>
  <si>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</si>
  <si>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</si>
  <si>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</si>
  <si>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</si>
  <si>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</si>
  <si>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</si>
  <si>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</si>
  <si>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</si>
  <si>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</si>
  <si>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</si>
  <si>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</si>
  <si>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</si>
  <si>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</si>
  <si>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</si>
  <si>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</si>
  <si>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</si>
  <si>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</si>
  <si>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</si>
  <si>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</si>
  <si>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</si>
  <si>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</si>
  <si>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</si>
  <si>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</si>
  <si>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</si>
  <si>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</si>
  <si>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</si>
  <si>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</si>
  <si>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</si>
  <si>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</si>
  <si>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</si>
  <si>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</si>
  <si>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</si>
  <si>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</si>
  <si>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</si>
  <si>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</si>
  <si>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</si>
  <si>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</si>
  <si>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</si>
  <si>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</si>
  <si>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</si>
  <si>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</si>
  <si>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</si>
  <si>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</si>
  <si>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</si>
  <si>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</si>
  <si>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</si>
  <si>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</si>
  <si>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</si>
  <si>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</si>
  <si>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</si>
  <si>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</si>
  <si>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1.0818 18-03-24 (10) +106</t>
  </si>
  <si>
    <t>10004058</t>
  </si>
  <si>
    <t>+USD/-EUR 1.08345 25-03-24 (10) +98.5</t>
  </si>
  <si>
    <t>10004090</t>
  </si>
  <si>
    <t>+USD/-EUR 1.0835 25-03-24 (12) +98</t>
  </si>
  <si>
    <t>10004092</t>
  </si>
  <si>
    <t>+USD/-EUR 1.0919 27-02-24 (10) +106</t>
  </si>
  <si>
    <t>10004011</t>
  </si>
  <si>
    <t>+USD/-EUR 1.11501 27-02-24 (20) +110.1</t>
  </si>
  <si>
    <t>10003983</t>
  </si>
  <si>
    <t>+USD/-EUR 1.1171 12-02-24 (12) +111</t>
  </si>
  <si>
    <t>10003969</t>
  </si>
  <si>
    <t>+USD/-EUR 1.1176 12-02-24 (10) +111</t>
  </si>
  <si>
    <t>10003971</t>
  </si>
  <si>
    <t>+USD/-EUR 1.1308 18-01-24 (10) +102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</si>
  <si>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</si>
  <si>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</si>
  <si>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</si>
  <si>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</si>
  <si>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</si>
  <si>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</si>
  <si>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</si>
  <si>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</si>
  <si>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</si>
  <si>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</si>
  <si>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</si>
  <si>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20-02-24 (10) -3</t>
  </si>
  <si>
    <t>10003987</t>
  </si>
  <si>
    <t>+USD/-GBP 1.27056 11-01-24 (10) -12.4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</si>
  <si>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</si>
  <si>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</si>
  <si>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</si>
  <si>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</si>
  <si>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</si>
  <si>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</si>
  <si>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</si>
  <si>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+EUR/-USD 1.1308 18-01-24 (10) +102</t>
  </si>
  <si>
    <t>10002522</t>
  </si>
  <si>
    <t>10002524</t>
  </si>
  <si>
    <t>+USD/-EUR 1.0755 25-03-24 (10) +92</t>
  </si>
  <si>
    <t>10002543</t>
  </si>
  <si>
    <t>+USD/-EUR 1.11355 18-01-24 (10) +97.5</t>
  </si>
  <si>
    <t>10002528</t>
  </si>
  <si>
    <t>10002533</t>
  </si>
  <si>
    <t>+USD/-JPY 135.623 16-01-24 (10) -393.5</t>
  </si>
  <si>
    <t>10002526</t>
  </si>
  <si>
    <t>סה"כ חוזים עתידיים בחו"ל: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</si>
  <si>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</si>
  <si>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</si>
  <si>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</si>
  <si>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</si>
  <si>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</si>
  <si>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</si>
  <si>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</si>
  <si>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</si>
  <si>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</si>
  <si>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</si>
  <si>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</si>
  <si>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</si>
  <si>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</si>
  <si>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</si>
  <si>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</si>
  <si>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* בעל ענין/צד קשור</t>
  </si>
  <si>
    <t>** בהתאם לשיטה שיושמה בדוח הכספי</t>
  </si>
  <si>
    <t>₪ / סה"כ מט"ח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</si>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</sst>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43" fontId="0" fillId="0" borderId="0" xfId="11" applyFont="1" applyFill="1"/>
    <xf numFmtId="14" fontId="0" fillId="0" borderId="0" xfId="0" applyNumberFormat="1"/>
    <xf numFmtId="43" fontId="0" fillId="0" borderId="0" xfId="11" applyFont="1" applyFill="1" applyBorder="1"/>
    <xf numFmtId="43" fontId="0" fillId="0" borderId="0" xfId="11" applyFont="1"/>
    <xf numFmtId="166" fontId="0" fillId="0" borderId="0" xfId="0" applyNumberFormat="1"/>
    <xf numFmtId="4" fontId="0" fillId="0" borderId="0" xfId="0" applyNumberFormat="1"/>
    <xf numFmtId="0" fontId="20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4" fontId="18" fillId="0" borderId="0" xfId="0" applyNumberFormat="1" applyFont="1"/>
    <xf numFmtId="0" fontId="1" fillId="0" borderId="0" xfId="0" applyFont="1" applyAlignment="1">
      <alignment horizontal="right" readingOrder="2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4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1298</v>
      </c>
    </row>
    <row r="3" spans="1:36">
      <c r="B3" s="2" t="s">
        <v>2</v>
      </c>
      <c r="C3" s="83" t="s">
        <v>1299</v>
      </c>
    </row>
    <row r="4" spans="1:36">
      <c r="B4" s="2" t="s">
        <v>3</v>
      </c>
      <c r="C4" s="84" t="s">
        <v>196</v>
      </c>
    </row>
    <row r="6" spans="1:36" ht="26.25" customHeight="1">
      <c r="B6" s="98" t="s">
        <v>4</v>
      </c>
      <c r="C6" s="99"/>
      <c r="D6" s="100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235786.32324450291</v>
      </c>
      <c r="D11" s="76">
        <v>0.2621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44221.008497187999</v>
      </c>
      <c r="D13" s="78">
        <v>4.9200000000000001E-2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315676.34209767095</v>
      </c>
      <c r="D16" s="78">
        <v>0.35089999999999999</v>
      </c>
    </row>
    <row r="17" spans="1:4">
      <c r="A17" s="10" t="s">
        <v>13</v>
      </c>
      <c r="B17" s="70" t="s">
        <v>194</v>
      </c>
      <c r="C17" s="77">
        <v>279913.9259936483</v>
      </c>
      <c r="D17" s="78">
        <v>0.31119999999999998</v>
      </c>
    </row>
    <row r="18" spans="1:4">
      <c r="A18" s="10" t="s">
        <v>13</v>
      </c>
      <c r="B18" s="70" t="s">
        <v>20</v>
      </c>
      <c r="C18" s="77">
        <v>10772.308390424039</v>
      </c>
      <c r="D18" s="78">
        <v>1.2E-2</v>
      </c>
    </row>
    <row r="19" spans="1:4">
      <c r="A19" s="10" t="s">
        <v>13</v>
      </c>
      <c r="B19" s="70" t="s">
        <v>21</v>
      </c>
      <c r="C19" s="77">
        <v>15.400515454100001</v>
      </c>
      <c r="D19" s="78">
        <v>0</v>
      </c>
    </row>
    <row r="20" spans="1:4">
      <c r="A20" s="10" t="s">
        <v>13</v>
      </c>
      <c r="B20" s="70" t="s">
        <v>22</v>
      </c>
      <c r="C20" s="77">
        <v>1134.8647232999999</v>
      </c>
      <c r="D20" s="78">
        <v>1.2999999999999999E-3</v>
      </c>
    </row>
    <row r="21" spans="1:4">
      <c r="A21" s="10" t="s">
        <v>13</v>
      </c>
      <c r="B21" s="70" t="s">
        <v>23</v>
      </c>
      <c r="C21" s="77">
        <v>-7574.3758864951342</v>
      </c>
      <c r="D21" s="78">
        <v>-8.3999999999999995E-3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528.55326666358872</v>
      </c>
      <c r="D27" s="78">
        <v>5.9999999999999995E-4</v>
      </c>
    </row>
    <row r="28" spans="1:4">
      <c r="A28" s="10" t="s">
        <v>13</v>
      </c>
      <c r="B28" s="70" t="s">
        <v>29</v>
      </c>
      <c r="C28" s="77">
        <v>2742.0190754399946</v>
      </c>
      <c r="D28" s="78">
        <v>3.0000000000000001E-3</v>
      </c>
    </row>
    <row r="29" spans="1:4">
      <c r="A29" s="10" t="s">
        <v>13</v>
      </c>
      <c r="B29" s="70" t="s">
        <v>30</v>
      </c>
      <c r="C29" s="77">
        <v>3.9900170899999997E-2</v>
      </c>
      <c r="D29" s="78">
        <v>0</v>
      </c>
    </row>
    <row r="30" spans="1:4">
      <c r="A30" s="10" t="s">
        <v>13</v>
      </c>
      <c r="B30" s="70" t="s">
        <v>31</v>
      </c>
      <c r="C30" s="77">
        <v>-22.469025768000002</v>
      </c>
      <c r="D30" s="78">
        <v>0</v>
      </c>
    </row>
    <row r="31" spans="1:4">
      <c r="A31" s="10" t="s">
        <v>13</v>
      </c>
      <c r="B31" s="70" t="s">
        <v>32</v>
      </c>
      <c r="C31" s="77">
        <v>-4056.2222384100428</v>
      </c>
      <c r="D31" s="78">
        <v>-4.4999999999999997E-3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20453.730189434798</v>
      </c>
      <c r="D37" s="78">
        <v>2.2700000000000001E-2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899591.44874322438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5406.9410367534601</v>
      </c>
      <c r="D43" s="78">
        <f>C43/$C$42</f>
        <v>6.0104406776067465E-3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5">
        <v>4.0575000000000001</v>
      </c>
    </row>
    <row r="48" spans="1:4">
      <c r="C48" t="s">
        <v>120</v>
      </c>
      <c r="D48" s="85">
        <v>2.4618000000000002</v>
      </c>
    </row>
    <row r="49" spans="3:4">
      <c r="C49" t="s">
        <v>106</v>
      </c>
      <c r="D49" s="85">
        <v>3.8490000000000002</v>
      </c>
    </row>
    <row r="50" spans="3:4">
      <c r="C50" t="s">
        <v>201</v>
      </c>
      <c r="D50" s="85">
        <v>0.4909</v>
      </c>
    </row>
    <row r="51" spans="3:4">
      <c r="C51" t="s">
        <v>116</v>
      </c>
      <c r="D51" s="85">
        <v>2.8555000000000001</v>
      </c>
    </row>
    <row r="52" spans="3:4">
      <c r="C52" t="s">
        <v>199</v>
      </c>
      <c r="D52" s="85">
        <v>2.5780000000000001E-2</v>
      </c>
    </row>
    <row r="53" spans="3:4">
      <c r="C53" t="s">
        <v>200</v>
      </c>
      <c r="D53" s="85">
        <v>0.34960000000000002</v>
      </c>
    </row>
    <row r="54" spans="3:4">
      <c r="C54" t="s">
        <v>113</v>
      </c>
      <c r="D54" s="85">
        <v>4.7003000000000004</v>
      </c>
    </row>
    <row r="55" spans="3:4">
      <c r="C55" t="s">
        <v>198</v>
      </c>
      <c r="D55" s="85">
        <v>4.1904000000000003</v>
      </c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</sheetData>
  <sortState xmlns:xlrd2="http://schemas.microsoft.com/office/spreadsheetml/2017/richdata2" ref="A47:BI55">
    <sortCondition ref="C47:C55"/>
  </sortState>
  <mergeCells count="1">
    <mergeCell ref="B6:D6"/>
  </mergeCells>
  <dataValidations count="1">
    <dataValidation allowBlank="1" showInputMessage="1" showErrorMessage="1" sqref="C1:C4" xr:uid="{57E93EC4-203C-429A-AC32-1F8F7989C557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1298</v>
      </c>
    </row>
    <row r="3" spans="2:61" s="1" customFormat="1">
      <c r="B3" s="2" t="s">
        <v>2</v>
      </c>
      <c r="C3" s="83" t="s">
        <v>1299</v>
      </c>
    </row>
    <row r="4" spans="2:61" s="1" customFormat="1">
      <c r="B4" s="2" t="s">
        <v>3</v>
      </c>
      <c r="C4" s="84" t="s">
        <v>196</v>
      </c>
    </row>
    <row r="6" spans="2:61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1" ht="26.25" customHeight="1">
      <c r="B7" s="111" t="s">
        <v>98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223.7</v>
      </c>
      <c r="H11" s="7"/>
      <c r="I11" s="75">
        <v>1134.8647232999999</v>
      </c>
      <c r="J11" s="25"/>
      <c r="K11" s="76">
        <v>1</v>
      </c>
      <c r="L11" s="76">
        <v>1.2999999999999999E-3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696.53405999999995</v>
      </c>
      <c r="K12" s="80">
        <v>0.61380000000000001</v>
      </c>
      <c r="L12" s="80">
        <v>8.0000000000000004E-4</v>
      </c>
    </row>
    <row r="13" spans="2:61">
      <c r="B13" s="79" t="s">
        <v>1128</v>
      </c>
      <c r="C13" s="16"/>
      <c r="D13" s="16"/>
      <c r="E13" s="16"/>
      <c r="G13" s="81">
        <v>0</v>
      </c>
      <c r="I13" s="81">
        <v>696.53405999999995</v>
      </c>
      <c r="K13" s="80">
        <v>0.61380000000000001</v>
      </c>
      <c r="L13" s="80">
        <v>8.0000000000000004E-4</v>
      </c>
    </row>
    <row r="14" spans="2:61">
      <c r="B14" t="s">
        <v>1129</v>
      </c>
      <c r="C14" t="s">
        <v>1130</v>
      </c>
      <c r="D14" t="s">
        <v>100</v>
      </c>
      <c r="E14" t="s">
        <v>123</v>
      </c>
      <c r="F14" t="s">
        <v>102</v>
      </c>
      <c r="G14" s="77">
        <v>15.27</v>
      </c>
      <c r="H14" s="77">
        <v>3763400</v>
      </c>
      <c r="I14" s="77">
        <v>574.67118000000005</v>
      </c>
      <c r="J14" s="78">
        <v>0</v>
      </c>
      <c r="K14" s="78">
        <v>0.50639999999999996</v>
      </c>
      <c r="L14" s="78">
        <v>5.9999999999999995E-4</v>
      </c>
    </row>
    <row r="15" spans="2:61">
      <c r="B15" t="s">
        <v>1131</v>
      </c>
      <c r="C15" t="s">
        <v>1132</v>
      </c>
      <c r="D15" t="s">
        <v>100</v>
      </c>
      <c r="E15" t="s">
        <v>123</v>
      </c>
      <c r="F15" t="s">
        <v>102</v>
      </c>
      <c r="G15" s="77">
        <v>-15.27</v>
      </c>
      <c r="H15" s="77">
        <v>305600</v>
      </c>
      <c r="I15" s="77">
        <v>-46.665120000000002</v>
      </c>
      <c r="J15" s="78">
        <v>0</v>
      </c>
      <c r="K15" s="78">
        <v>-4.1099999999999998E-2</v>
      </c>
      <c r="L15" s="78">
        <v>-1E-4</v>
      </c>
    </row>
    <row r="16" spans="2:61">
      <c r="B16" t="s">
        <v>1133</v>
      </c>
      <c r="C16" t="s">
        <v>1134</v>
      </c>
      <c r="D16" t="s">
        <v>100</v>
      </c>
      <c r="E16" t="s">
        <v>123</v>
      </c>
      <c r="F16" t="s">
        <v>102</v>
      </c>
      <c r="G16" s="77">
        <v>140.44</v>
      </c>
      <c r="H16" s="77">
        <v>120100</v>
      </c>
      <c r="I16" s="77">
        <v>168.66844</v>
      </c>
      <c r="J16" s="78">
        <v>0</v>
      </c>
      <c r="K16" s="78">
        <v>0.14860000000000001</v>
      </c>
      <c r="L16" s="78">
        <v>2.0000000000000001E-4</v>
      </c>
    </row>
    <row r="17" spans="2:12">
      <c r="B17" t="s">
        <v>1135</v>
      </c>
      <c r="C17" t="s">
        <v>1136</v>
      </c>
      <c r="D17" t="s">
        <v>100</v>
      </c>
      <c r="E17" t="s">
        <v>123</v>
      </c>
      <c r="F17" t="s">
        <v>102</v>
      </c>
      <c r="G17" s="77">
        <v>-140.44</v>
      </c>
      <c r="H17" s="77">
        <v>100</v>
      </c>
      <c r="I17" s="77">
        <v>-0.14044000000000001</v>
      </c>
      <c r="J17" s="78">
        <v>0</v>
      </c>
      <c r="K17" s="78">
        <v>-1E-4</v>
      </c>
      <c r="L17" s="78">
        <v>0</v>
      </c>
    </row>
    <row r="18" spans="2:12">
      <c r="B18" s="79" t="s">
        <v>1137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208</v>
      </c>
      <c r="C19" t="s">
        <v>208</v>
      </c>
      <c r="D19" s="16"/>
      <c r="E19" t="s">
        <v>208</v>
      </c>
      <c r="F19" t="s">
        <v>208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1138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208</v>
      </c>
      <c r="C21" t="s">
        <v>208</v>
      </c>
      <c r="D21" s="16"/>
      <c r="E21" t="s">
        <v>208</v>
      </c>
      <c r="F21" t="s">
        <v>208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256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217</v>
      </c>
      <c r="C24" s="16"/>
      <c r="D24" s="16"/>
      <c r="E24" s="16"/>
      <c r="G24" s="81">
        <v>223.7</v>
      </c>
      <c r="I24" s="81">
        <v>438.33066330000003</v>
      </c>
      <c r="K24" s="80">
        <v>0.38619999999999999</v>
      </c>
      <c r="L24" s="80">
        <v>5.0000000000000001E-4</v>
      </c>
    </row>
    <row r="25" spans="2:12">
      <c r="B25" s="79" t="s">
        <v>1128</v>
      </c>
      <c r="C25" s="16"/>
      <c r="D25" s="16"/>
      <c r="E25" s="16"/>
      <c r="G25" s="81">
        <v>223.7</v>
      </c>
      <c r="I25" s="81">
        <v>438.33066330000003</v>
      </c>
      <c r="K25" s="80">
        <v>0.38619999999999999</v>
      </c>
      <c r="L25" s="80">
        <v>5.0000000000000001E-4</v>
      </c>
    </row>
    <row r="26" spans="2:12">
      <c r="B26" t="s">
        <v>1139</v>
      </c>
      <c r="C26" t="s">
        <v>1140</v>
      </c>
      <c r="D26" t="s">
        <v>123</v>
      </c>
      <c r="E26" t="s">
        <v>123</v>
      </c>
      <c r="F26" t="s">
        <v>106</v>
      </c>
      <c r="G26" s="77">
        <v>-10.6</v>
      </c>
      <c r="H26" s="77">
        <v>461200</v>
      </c>
      <c r="I26" s="77">
        <v>-188.16683280000001</v>
      </c>
      <c r="J26" s="78">
        <v>0</v>
      </c>
      <c r="K26" s="78">
        <v>-0.1658</v>
      </c>
      <c r="L26" s="78">
        <v>-2.0000000000000001E-4</v>
      </c>
    </row>
    <row r="27" spans="2:12">
      <c r="B27" t="s">
        <v>1141</v>
      </c>
      <c r="C27" t="s">
        <v>1142</v>
      </c>
      <c r="D27" t="s">
        <v>123</v>
      </c>
      <c r="E27" t="s">
        <v>123</v>
      </c>
      <c r="F27" t="s">
        <v>106</v>
      </c>
      <c r="G27" s="77">
        <v>10.6</v>
      </c>
      <c r="H27" s="77">
        <v>1503900</v>
      </c>
      <c r="I27" s="77">
        <v>613.58217660000003</v>
      </c>
      <c r="J27" s="78">
        <v>0</v>
      </c>
      <c r="K27" s="78">
        <v>0.54069999999999996</v>
      </c>
      <c r="L27" s="78">
        <v>6.9999999999999999E-4</v>
      </c>
    </row>
    <row r="28" spans="2:12">
      <c r="B28" t="s">
        <v>1143</v>
      </c>
      <c r="C28" t="s">
        <v>1144</v>
      </c>
      <c r="D28" t="s">
        <v>123</v>
      </c>
      <c r="E28" t="s">
        <v>123</v>
      </c>
      <c r="F28" t="s">
        <v>106</v>
      </c>
      <c r="G28" s="77">
        <v>223.7</v>
      </c>
      <c r="H28" s="77">
        <v>1500</v>
      </c>
      <c r="I28" s="77">
        <v>12.915319500000001</v>
      </c>
      <c r="J28" s="78">
        <v>0</v>
      </c>
      <c r="K28" s="78">
        <v>1.14E-2</v>
      </c>
      <c r="L28" s="78">
        <v>0</v>
      </c>
    </row>
    <row r="29" spans="2:12">
      <c r="B29" s="79" t="s">
        <v>1145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F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1138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F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1146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F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256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208</v>
      </c>
      <c r="C36" t="s">
        <v>208</v>
      </c>
      <c r="D36" s="16"/>
      <c r="E36" t="s">
        <v>208</v>
      </c>
      <c r="F36" t="s">
        <v>208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219</v>
      </c>
      <c r="C37" s="16"/>
      <c r="D37" s="16"/>
      <c r="E37" s="16"/>
    </row>
    <row r="38" spans="2:12">
      <c r="B38" t="s">
        <v>248</v>
      </c>
      <c r="C38" s="16"/>
      <c r="D38" s="16"/>
      <c r="E38" s="16"/>
    </row>
    <row r="39" spans="2:12">
      <c r="B39" t="s">
        <v>249</v>
      </c>
      <c r="C39" s="16"/>
      <c r="D39" s="16"/>
      <c r="E39" s="16"/>
    </row>
    <row r="40" spans="2:12">
      <c r="B40" t="s">
        <v>250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1298</v>
      </c>
    </row>
    <row r="3" spans="1:60" s="1" customFormat="1">
      <c r="B3" s="2" t="s">
        <v>2</v>
      </c>
      <c r="C3" s="83" t="s">
        <v>1299</v>
      </c>
    </row>
    <row r="4" spans="1:60" s="1" customFormat="1">
      <c r="B4" s="2" t="s">
        <v>3</v>
      </c>
      <c r="C4" s="84" t="s">
        <v>196</v>
      </c>
    </row>
    <row r="6" spans="1:60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3"/>
      <c r="BD6" s="16" t="s">
        <v>100</v>
      </c>
      <c r="BF6" s="16" t="s">
        <v>101</v>
      </c>
      <c r="BH6" s="19" t="s">
        <v>102</v>
      </c>
    </row>
    <row r="7" spans="1:60" ht="26.25" customHeight="1">
      <c r="B7" s="111" t="s">
        <v>103</v>
      </c>
      <c r="C7" s="112"/>
      <c r="D7" s="112"/>
      <c r="E7" s="112"/>
      <c r="F7" s="112"/>
      <c r="G7" s="112"/>
      <c r="H7" s="112"/>
      <c r="I7" s="112"/>
      <c r="J7" s="112"/>
      <c r="K7" s="11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274.26</v>
      </c>
      <c r="H11" s="25"/>
      <c r="I11" s="75">
        <v>-7574.3758864951342</v>
      </c>
      <c r="J11" s="76">
        <v>1</v>
      </c>
      <c r="K11" s="76">
        <v>-8.3999999999999995E-3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217</v>
      </c>
      <c r="C14" s="19"/>
      <c r="D14" s="19"/>
      <c r="E14" s="19"/>
      <c r="F14" s="19"/>
      <c r="G14" s="81">
        <v>274.26</v>
      </c>
      <c r="H14" s="19"/>
      <c r="I14" s="81">
        <v>-7574.3758864951342</v>
      </c>
      <c r="J14" s="80">
        <v>1</v>
      </c>
      <c r="K14" s="80">
        <v>-8.3999999999999995E-3</v>
      </c>
      <c r="BF14" s="16" t="s">
        <v>126</v>
      </c>
    </row>
    <row r="15" spans="1:60">
      <c r="B15" t="s">
        <v>1147</v>
      </c>
      <c r="C15" t="s">
        <v>1148</v>
      </c>
      <c r="D15" t="s">
        <v>123</v>
      </c>
      <c r="E15" t="s">
        <v>123</v>
      </c>
      <c r="F15" t="s">
        <v>106</v>
      </c>
      <c r="G15" s="77">
        <v>45.26</v>
      </c>
      <c r="H15" s="77">
        <v>955.5</v>
      </c>
      <c r="I15" s="77">
        <v>-289.90953418746</v>
      </c>
      <c r="J15" s="78">
        <v>3.8300000000000001E-2</v>
      </c>
      <c r="K15" s="78">
        <v>-2.9999999999999997E-4</v>
      </c>
      <c r="BF15" s="16" t="s">
        <v>127</v>
      </c>
    </row>
    <row r="16" spans="1:60">
      <c r="B16" t="s">
        <v>1149</v>
      </c>
      <c r="C16" t="s">
        <v>1150</v>
      </c>
      <c r="D16" t="s">
        <v>123</v>
      </c>
      <c r="E16" t="s">
        <v>123</v>
      </c>
      <c r="F16" t="s">
        <v>106</v>
      </c>
      <c r="G16" s="77">
        <v>10.82</v>
      </c>
      <c r="H16" s="77">
        <v>14859.75</v>
      </c>
      <c r="I16" s="77">
        <v>-531.36986004577102</v>
      </c>
      <c r="J16" s="78">
        <v>7.0199999999999999E-2</v>
      </c>
      <c r="K16" s="78">
        <v>-5.9999999999999995E-4</v>
      </c>
      <c r="BF16" s="16" t="s">
        <v>128</v>
      </c>
    </row>
    <row r="17" spans="2:58">
      <c r="B17" t="s">
        <v>1151</v>
      </c>
      <c r="C17" t="s">
        <v>1152</v>
      </c>
      <c r="D17" t="s">
        <v>123</v>
      </c>
      <c r="E17" t="s">
        <v>123</v>
      </c>
      <c r="F17" t="s">
        <v>106</v>
      </c>
      <c r="G17" s="77">
        <v>210.08</v>
      </c>
      <c r="H17" s="77">
        <v>4337.5</v>
      </c>
      <c r="I17" s="77">
        <v>-6735.7011695229403</v>
      </c>
      <c r="J17" s="78">
        <v>0.88929999999999998</v>
      </c>
      <c r="K17" s="78">
        <v>-7.4999999999999997E-3</v>
      </c>
      <c r="BF17" s="16" t="s">
        <v>129</v>
      </c>
    </row>
    <row r="18" spans="2:58">
      <c r="B18" t="s">
        <v>1153</v>
      </c>
      <c r="C18" t="s">
        <v>1154</v>
      </c>
      <c r="D18" t="s">
        <v>123</v>
      </c>
      <c r="E18" t="s">
        <v>123</v>
      </c>
      <c r="F18" t="s">
        <v>199</v>
      </c>
      <c r="G18" s="77">
        <v>8.1</v>
      </c>
      <c r="H18" s="77">
        <v>2340</v>
      </c>
      <c r="I18" s="77">
        <v>-17.395322738963401</v>
      </c>
      <c r="J18" s="78">
        <v>2.3E-3</v>
      </c>
      <c r="K18" s="78">
        <v>0</v>
      </c>
      <c r="BF18" s="16" t="s">
        <v>130</v>
      </c>
    </row>
    <row r="19" spans="2:58">
      <c r="B19" t="s">
        <v>219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248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249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250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1298</v>
      </c>
    </row>
    <row r="3" spans="2:81" s="1" customFormat="1">
      <c r="B3" s="2" t="s">
        <v>2</v>
      </c>
      <c r="C3" s="83" t="s">
        <v>1299</v>
      </c>
    </row>
    <row r="4" spans="2:81" s="1" customFormat="1">
      <c r="B4" s="2" t="s">
        <v>3</v>
      </c>
      <c r="C4" s="84" t="s">
        <v>196</v>
      </c>
    </row>
    <row r="6" spans="2:81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81" ht="26.25" customHeight="1">
      <c r="B7" s="111" t="s">
        <v>133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1155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1156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1157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1158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1159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1160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1161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1155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1156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1157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1158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1159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1160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1161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219</v>
      </c>
    </row>
    <row r="41" spans="2:17">
      <c r="B41" t="s">
        <v>248</v>
      </c>
    </row>
    <row r="42" spans="2:17">
      <c r="B42" t="s">
        <v>249</v>
      </c>
    </row>
    <row r="43" spans="2:17">
      <c r="B43" t="s">
        <v>250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1298</v>
      </c>
    </row>
    <row r="3" spans="2:72" s="1" customFormat="1">
      <c r="B3" s="2" t="s">
        <v>2</v>
      </c>
      <c r="C3" s="83" t="s">
        <v>1299</v>
      </c>
    </row>
    <row r="4" spans="2:72" s="1" customFormat="1">
      <c r="B4" s="2" t="s">
        <v>3</v>
      </c>
      <c r="C4" s="84" t="s">
        <v>196</v>
      </c>
    </row>
    <row r="6" spans="2:72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72" ht="26.25" customHeight="1">
      <c r="B7" s="111" t="s">
        <v>69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1162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1163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1164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1165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1166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248</v>
      </c>
    </row>
    <row r="29" spans="2:16">
      <c r="B29" t="s">
        <v>249</v>
      </c>
    </row>
    <row r="30" spans="2:16">
      <c r="B30" t="s">
        <v>250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1298</v>
      </c>
    </row>
    <row r="3" spans="2:65" s="1" customFormat="1">
      <c r="B3" s="2" t="s">
        <v>2</v>
      </c>
      <c r="C3" s="83" t="s">
        <v>1299</v>
      </c>
    </row>
    <row r="4" spans="2:65" s="1" customFormat="1">
      <c r="B4" s="2" t="s">
        <v>3</v>
      </c>
      <c r="C4" s="84" t="s">
        <v>196</v>
      </c>
    </row>
    <row r="6" spans="2:65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65" ht="26.25" customHeight="1">
      <c r="B7" s="111" t="s">
        <v>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1167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1168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1169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1170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248</v>
      </c>
      <c r="D27" s="16"/>
      <c r="E27" s="16"/>
      <c r="F27" s="16"/>
    </row>
    <row r="28" spans="2:19">
      <c r="B28" t="s">
        <v>249</v>
      </c>
      <c r="D28" s="16"/>
      <c r="E28" s="16"/>
      <c r="F28" s="16"/>
    </row>
    <row r="29" spans="2:19">
      <c r="B29" t="s">
        <v>250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1298</v>
      </c>
    </row>
    <row r="3" spans="2:81" s="1" customFormat="1">
      <c r="B3" s="2" t="s">
        <v>2</v>
      </c>
      <c r="C3" s="83" t="s">
        <v>1299</v>
      </c>
    </row>
    <row r="4" spans="2:81" s="1" customFormat="1">
      <c r="B4" s="2" t="s">
        <v>3</v>
      </c>
      <c r="C4" s="84" t="s">
        <v>196</v>
      </c>
    </row>
    <row r="6" spans="2:81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81" ht="26.25" customHeight="1">
      <c r="B7" s="111" t="s">
        <v>89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1167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1168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248</v>
      </c>
      <c r="C27" s="16"/>
      <c r="D27" s="16"/>
      <c r="E27" s="16"/>
    </row>
    <row r="28" spans="2:19">
      <c r="B28" t="s">
        <v>249</v>
      </c>
      <c r="C28" s="16"/>
      <c r="D28" s="16"/>
      <c r="E28" s="16"/>
    </row>
    <row r="29" spans="2:19">
      <c r="B29" t="s">
        <v>250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1298</v>
      </c>
    </row>
    <row r="3" spans="2:98" s="1" customFormat="1">
      <c r="B3" s="2" t="s">
        <v>2</v>
      </c>
      <c r="C3" s="83" t="s">
        <v>1299</v>
      </c>
    </row>
    <row r="4" spans="2:98" s="1" customFormat="1">
      <c r="B4" s="2" t="s">
        <v>3</v>
      </c>
      <c r="C4" s="84" t="s">
        <v>196</v>
      </c>
    </row>
    <row r="6" spans="2:98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2:98" ht="26.25" customHeight="1">
      <c r="B7" s="111" t="s">
        <v>91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230407.85</v>
      </c>
      <c r="I11" s="7"/>
      <c r="J11" s="75">
        <v>528.55326666358872</v>
      </c>
      <c r="K11" s="7"/>
      <c r="L11" s="76">
        <v>1</v>
      </c>
      <c r="M11" s="76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189053.85</v>
      </c>
      <c r="J12" s="81">
        <v>149.4055298907667</v>
      </c>
      <c r="L12" s="80">
        <v>0.28270000000000001</v>
      </c>
      <c r="M12" s="80">
        <v>2.0000000000000001E-4</v>
      </c>
    </row>
    <row r="13" spans="2:98">
      <c r="B13" t="s">
        <v>1171</v>
      </c>
      <c r="C13" t="s">
        <v>1172</v>
      </c>
      <c r="D13" t="s">
        <v>123</v>
      </c>
      <c r="E13" t="s">
        <v>1173</v>
      </c>
      <c r="F13" t="s">
        <v>920</v>
      </c>
      <c r="G13" t="s">
        <v>106</v>
      </c>
      <c r="H13" s="77">
        <v>2249.42</v>
      </c>
      <c r="I13" s="77">
        <v>100</v>
      </c>
      <c r="J13" s="77">
        <v>8.6580175799999992</v>
      </c>
      <c r="K13" s="78">
        <v>0</v>
      </c>
      <c r="L13" s="78">
        <v>1.6400000000000001E-2</v>
      </c>
      <c r="M13" s="78">
        <v>0</v>
      </c>
    </row>
    <row r="14" spans="2:98">
      <c r="B14" t="s">
        <v>1174</v>
      </c>
      <c r="C14" t="s">
        <v>1175</v>
      </c>
      <c r="D14" t="s">
        <v>123</v>
      </c>
      <c r="E14" t="s">
        <v>1176</v>
      </c>
      <c r="F14" t="s">
        <v>101</v>
      </c>
      <c r="G14" t="s">
        <v>102</v>
      </c>
      <c r="H14" s="77">
        <v>173534</v>
      </c>
      <c r="I14" s="77">
        <v>9.9999999999999995E-7</v>
      </c>
      <c r="J14" s="77">
        <v>1.73534E-6</v>
      </c>
      <c r="K14" s="78">
        <v>4.5999999999999999E-3</v>
      </c>
      <c r="L14" s="78">
        <v>0</v>
      </c>
      <c r="M14" s="78">
        <v>0</v>
      </c>
    </row>
    <row r="15" spans="2:98">
      <c r="B15" t="s">
        <v>1177</v>
      </c>
      <c r="C15" t="s">
        <v>1178</v>
      </c>
      <c r="D15" t="s">
        <v>123</v>
      </c>
      <c r="E15" t="s">
        <v>1179</v>
      </c>
      <c r="F15" t="s">
        <v>611</v>
      </c>
      <c r="G15" t="s">
        <v>106</v>
      </c>
      <c r="H15" s="77">
        <v>2737.29</v>
      </c>
      <c r="I15" s="77">
        <v>100</v>
      </c>
      <c r="J15" s="77">
        <v>10.535829209999999</v>
      </c>
      <c r="K15" s="78">
        <v>0</v>
      </c>
      <c r="L15" s="78">
        <v>1.9900000000000001E-2</v>
      </c>
      <c r="M15" s="78">
        <v>0</v>
      </c>
    </row>
    <row r="16" spans="2:98">
      <c r="B16" t="s">
        <v>1180</v>
      </c>
      <c r="C16" t="s">
        <v>1181</v>
      </c>
      <c r="D16" t="s">
        <v>123</v>
      </c>
      <c r="E16" t="s">
        <v>1182</v>
      </c>
      <c r="F16" t="s">
        <v>611</v>
      </c>
      <c r="G16" t="s">
        <v>106</v>
      </c>
      <c r="H16" s="77">
        <v>2737.29</v>
      </c>
      <c r="I16" s="77">
        <v>100</v>
      </c>
      <c r="J16" s="77">
        <v>10.535829209999999</v>
      </c>
      <c r="K16" s="78">
        <v>0</v>
      </c>
      <c r="L16" s="78">
        <v>1.9900000000000001E-2</v>
      </c>
      <c r="M16" s="78">
        <v>0</v>
      </c>
    </row>
    <row r="17" spans="2:13">
      <c r="B17" t="s">
        <v>1183</v>
      </c>
      <c r="C17" t="s">
        <v>1184</v>
      </c>
      <c r="D17" t="s">
        <v>123</v>
      </c>
      <c r="E17" t="s">
        <v>1185</v>
      </c>
      <c r="F17" t="s">
        <v>611</v>
      </c>
      <c r="G17" t="s">
        <v>106</v>
      </c>
      <c r="H17" s="77">
        <v>2737.29</v>
      </c>
      <c r="I17" s="77">
        <v>100</v>
      </c>
      <c r="J17" s="77">
        <v>10.535829209999999</v>
      </c>
      <c r="K17" s="78">
        <v>0</v>
      </c>
      <c r="L17" s="78">
        <v>1.9900000000000001E-2</v>
      </c>
      <c r="M17" s="78">
        <v>0</v>
      </c>
    </row>
    <row r="18" spans="2:13">
      <c r="B18" t="s">
        <v>1186</v>
      </c>
      <c r="C18" t="s">
        <v>1187</v>
      </c>
      <c r="D18" t="s">
        <v>123</v>
      </c>
      <c r="E18" t="s">
        <v>1188</v>
      </c>
      <c r="F18" t="s">
        <v>611</v>
      </c>
      <c r="G18" t="s">
        <v>102</v>
      </c>
      <c r="H18" s="77">
        <v>273.61</v>
      </c>
      <c r="I18" s="77">
        <v>3904.375</v>
      </c>
      <c r="J18" s="77">
        <v>10.682760437500001</v>
      </c>
      <c r="K18" s="78">
        <v>2.9999999999999997E-4</v>
      </c>
      <c r="L18" s="78">
        <v>2.0199999999999999E-2</v>
      </c>
      <c r="M18" s="78">
        <v>0</v>
      </c>
    </row>
    <row r="19" spans="2:13">
      <c r="B19" t="s">
        <v>1189</v>
      </c>
      <c r="C19" t="s">
        <v>1190</v>
      </c>
      <c r="D19" t="s">
        <v>123</v>
      </c>
      <c r="E19" t="s">
        <v>1191</v>
      </c>
      <c r="F19" t="s">
        <v>611</v>
      </c>
      <c r="G19" t="s">
        <v>106</v>
      </c>
      <c r="H19" s="77">
        <v>2737.29</v>
      </c>
      <c r="I19" s="77">
        <v>100</v>
      </c>
      <c r="J19" s="77">
        <v>10.535829209999999</v>
      </c>
      <c r="K19" s="78">
        <v>0</v>
      </c>
      <c r="L19" s="78">
        <v>1.9900000000000001E-2</v>
      </c>
      <c r="M19" s="78">
        <v>0</v>
      </c>
    </row>
    <row r="20" spans="2:13">
      <c r="B20" t="s">
        <v>1192</v>
      </c>
      <c r="C20" t="s">
        <v>1193</v>
      </c>
      <c r="D20" t="s">
        <v>123</v>
      </c>
      <c r="E20" t="s">
        <v>1194</v>
      </c>
      <c r="F20" t="s">
        <v>325</v>
      </c>
      <c r="G20" t="s">
        <v>106</v>
      </c>
      <c r="H20" s="77">
        <v>2047.66</v>
      </c>
      <c r="I20" s="77">
        <v>1115.5499000000004</v>
      </c>
      <c r="J20" s="77">
        <v>87.921433297926697</v>
      </c>
      <c r="K20" s="78">
        <v>1E-4</v>
      </c>
      <c r="L20" s="78">
        <v>0.1663</v>
      </c>
      <c r="M20" s="78">
        <v>1E-4</v>
      </c>
    </row>
    <row r="21" spans="2:13">
      <c r="B21" s="79" t="s">
        <v>217</v>
      </c>
      <c r="C21" s="16"/>
      <c r="D21" s="16"/>
      <c r="E21" s="16"/>
      <c r="H21" s="81">
        <v>41354</v>
      </c>
      <c r="J21" s="81">
        <v>379.14773677282199</v>
      </c>
      <c r="L21" s="80">
        <v>0.71730000000000005</v>
      </c>
      <c r="M21" s="80">
        <v>4.0000000000000002E-4</v>
      </c>
    </row>
    <row r="22" spans="2:13">
      <c r="B22" s="79" t="s">
        <v>254</v>
      </c>
      <c r="C22" s="16"/>
      <c r="D22" s="16"/>
      <c r="E22" s="16"/>
      <c r="H22" s="81">
        <v>0</v>
      </c>
      <c r="J22" s="81">
        <v>0</v>
      </c>
      <c r="L22" s="80">
        <v>0</v>
      </c>
      <c r="M22" s="80">
        <v>0</v>
      </c>
    </row>
    <row r="23" spans="2:13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s="79" t="s">
        <v>255</v>
      </c>
      <c r="C24" s="16"/>
      <c r="D24" s="16"/>
      <c r="E24" s="16"/>
      <c r="H24" s="81">
        <v>41354</v>
      </c>
      <c r="J24" s="81">
        <v>379.14773677282199</v>
      </c>
      <c r="L24" s="80">
        <v>0.71730000000000005</v>
      </c>
      <c r="M24" s="80">
        <v>4.0000000000000002E-4</v>
      </c>
    </row>
    <row r="25" spans="2:13">
      <c r="B25" t="s">
        <v>1195</v>
      </c>
      <c r="C25" t="s">
        <v>1196</v>
      </c>
      <c r="D25" t="s">
        <v>123</v>
      </c>
      <c r="E25"/>
      <c r="F25" t="s">
        <v>920</v>
      </c>
      <c r="G25" t="s">
        <v>106</v>
      </c>
      <c r="H25" s="77">
        <v>41354</v>
      </c>
      <c r="I25" s="77">
        <v>238.20070000000001</v>
      </c>
      <c r="J25" s="77">
        <v>379.14773677282199</v>
      </c>
      <c r="K25" s="78">
        <v>2.0000000000000001E-4</v>
      </c>
      <c r="L25" s="78">
        <v>0.71730000000000005</v>
      </c>
      <c r="M25" s="78">
        <v>4.0000000000000002E-4</v>
      </c>
    </row>
    <row r="26" spans="2:13">
      <c r="B26" t="s">
        <v>219</v>
      </c>
      <c r="C26" s="16"/>
      <c r="D26" s="16"/>
      <c r="E26" s="16"/>
    </row>
    <row r="27" spans="2:13">
      <c r="B27" t="s">
        <v>248</v>
      </c>
      <c r="C27" s="16"/>
      <c r="D27" s="16"/>
      <c r="E27" s="16"/>
    </row>
    <row r="28" spans="2:13">
      <c r="B28" t="s">
        <v>249</v>
      </c>
      <c r="C28" s="16"/>
      <c r="D28" s="16"/>
      <c r="E28" s="16"/>
    </row>
    <row r="29" spans="2:13">
      <c r="B29" t="s">
        <v>250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29" workbookViewId="0">
      <selection activeCell="C29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1298</v>
      </c>
    </row>
    <row r="3" spans="2:55" s="1" customFormat="1">
      <c r="B3" s="2" t="s">
        <v>2</v>
      </c>
      <c r="C3" s="83" t="s">
        <v>1299</v>
      </c>
    </row>
    <row r="4" spans="2:55" s="1" customFormat="1">
      <c r="B4" s="2" t="s">
        <v>3</v>
      </c>
      <c r="C4" s="84" t="s">
        <v>196</v>
      </c>
    </row>
    <row r="6" spans="2:55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55" ht="26.25" customHeight="1">
      <c r="B7" s="111" t="s">
        <v>139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636356.97</v>
      </c>
      <c r="G11" s="7"/>
      <c r="H11" s="75">
        <v>2742.0190754399946</v>
      </c>
      <c r="I11" s="7"/>
      <c r="J11" s="76">
        <v>1</v>
      </c>
      <c r="K11" s="76">
        <v>3.0000000000000001E-3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364149.03</v>
      </c>
      <c r="H12" s="81">
        <v>1349.4506279415518</v>
      </c>
      <c r="J12" s="80">
        <v>0.49209999999999998</v>
      </c>
      <c r="K12" s="80">
        <v>1.5E-3</v>
      </c>
    </row>
    <row r="13" spans="2:55">
      <c r="B13" s="79" t="s">
        <v>1197</v>
      </c>
      <c r="C13" s="16"/>
      <c r="F13" s="81">
        <v>14537.24</v>
      </c>
      <c r="H13" s="81">
        <v>51.57704836315876</v>
      </c>
      <c r="J13" s="80">
        <v>1.8800000000000001E-2</v>
      </c>
      <c r="K13" s="80">
        <v>1E-4</v>
      </c>
    </row>
    <row r="14" spans="2:55">
      <c r="B14" t="s">
        <v>1198</v>
      </c>
      <c r="C14" t="s">
        <v>1199</v>
      </c>
      <c r="D14" t="s">
        <v>106</v>
      </c>
      <c r="E14" s="87">
        <v>44560</v>
      </c>
      <c r="F14" s="77">
        <v>4399.38</v>
      </c>
      <c r="G14" s="77">
        <v>102.71590000000012</v>
      </c>
      <c r="H14" s="77">
        <v>17.393102768705599</v>
      </c>
      <c r="I14" s="78">
        <v>0</v>
      </c>
      <c r="J14" s="78">
        <v>6.3E-3</v>
      </c>
      <c r="K14" s="78">
        <v>0</v>
      </c>
      <c r="W14" s="93"/>
    </row>
    <row r="15" spans="2:55">
      <c r="B15" t="s">
        <v>1200</v>
      </c>
      <c r="C15" t="s">
        <v>1201</v>
      </c>
      <c r="D15" t="s">
        <v>106</v>
      </c>
      <c r="E15" s="87">
        <v>44621</v>
      </c>
      <c r="F15" s="77">
        <v>7916.34</v>
      </c>
      <c r="G15" s="77">
        <v>80.816399999999874</v>
      </c>
      <c r="H15" s="77">
        <v>24.6247511480762</v>
      </c>
      <c r="I15" s="78">
        <v>1E-4</v>
      </c>
      <c r="J15" s="78">
        <v>8.9999999999999993E-3</v>
      </c>
      <c r="K15" s="78">
        <v>0</v>
      </c>
      <c r="W15" s="93"/>
    </row>
    <row r="16" spans="2:55">
      <c r="B16" t="s">
        <v>1202</v>
      </c>
      <c r="C16" t="s">
        <v>1203</v>
      </c>
      <c r="D16" t="s">
        <v>106</v>
      </c>
      <c r="E16" s="87">
        <v>44581</v>
      </c>
      <c r="F16" s="77">
        <v>2221.52</v>
      </c>
      <c r="G16" s="77">
        <v>111.79519999999999</v>
      </c>
      <c r="H16" s="77">
        <v>9.55919444637696</v>
      </c>
      <c r="I16" s="78">
        <v>0</v>
      </c>
      <c r="J16" s="78">
        <v>3.5000000000000001E-3</v>
      </c>
      <c r="K16" s="78">
        <v>0</v>
      </c>
      <c r="W16" s="93"/>
    </row>
    <row r="17" spans="2:23">
      <c r="B17" s="79" t="s">
        <v>1204</v>
      </c>
      <c r="C17" s="16"/>
      <c r="F17" s="81">
        <v>248.08</v>
      </c>
      <c r="H17" s="81">
        <v>604.27589717034004</v>
      </c>
      <c r="J17" s="80">
        <v>0.22040000000000001</v>
      </c>
      <c r="K17" s="80">
        <v>6.9999999999999999E-4</v>
      </c>
    </row>
    <row r="18" spans="2:23">
      <c r="B18" t="s">
        <v>1205</v>
      </c>
      <c r="C18" t="s">
        <v>1206</v>
      </c>
      <c r="D18" t="s">
        <v>106</v>
      </c>
      <c r="E18" s="87">
        <v>45103</v>
      </c>
      <c r="F18" s="77">
        <v>23.58</v>
      </c>
      <c r="G18" s="77">
        <v>126356.95</v>
      </c>
      <c r="H18" s="77">
        <v>114.68083494969</v>
      </c>
      <c r="I18" s="78">
        <v>0</v>
      </c>
      <c r="J18" s="78">
        <v>4.1799999999999997E-2</v>
      </c>
      <c r="K18" s="78">
        <v>1E-4</v>
      </c>
      <c r="W18" s="93"/>
    </row>
    <row r="19" spans="2:23">
      <c r="B19" t="s">
        <v>1207</v>
      </c>
      <c r="C19" t="s">
        <v>1208</v>
      </c>
      <c r="D19" t="s">
        <v>102</v>
      </c>
      <c r="E19" s="87">
        <v>45158</v>
      </c>
      <c r="F19" s="77">
        <v>196.05</v>
      </c>
      <c r="G19" s="77">
        <v>179087.5435</v>
      </c>
      <c r="H19" s="77">
        <v>351.10112903175002</v>
      </c>
      <c r="I19" s="78">
        <v>0</v>
      </c>
      <c r="J19" s="78">
        <v>0.128</v>
      </c>
      <c r="K19" s="78">
        <v>4.0000000000000002E-4</v>
      </c>
      <c r="W19" s="93"/>
    </row>
    <row r="20" spans="2:23">
      <c r="B20" t="s">
        <v>1209</v>
      </c>
      <c r="C20" t="s">
        <v>1210</v>
      </c>
      <c r="D20" t="s">
        <v>106</v>
      </c>
      <c r="E20" s="87">
        <v>45103</v>
      </c>
      <c r="F20" s="77">
        <v>28.45</v>
      </c>
      <c r="G20" s="77">
        <v>126473.8</v>
      </c>
      <c r="H20" s="77">
        <v>138.4939331889</v>
      </c>
      <c r="I20" s="78">
        <v>0</v>
      </c>
      <c r="J20" s="78">
        <v>5.0500000000000003E-2</v>
      </c>
      <c r="K20" s="78">
        <v>2.0000000000000001E-4</v>
      </c>
      <c r="W20" s="93"/>
    </row>
    <row r="21" spans="2:23">
      <c r="B21" s="79" t="s">
        <v>1211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23">
      <c r="B22" t="s">
        <v>208</v>
      </c>
      <c r="C22" t="s">
        <v>208</v>
      </c>
      <c r="D22" t="s">
        <v>208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23">
      <c r="B23" s="79" t="s">
        <v>1212</v>
      </c>
      <c r="C23" s="16"/>
      <c r="F23" s="81">
        <v>349363.71</v>
      </c>
      <c r="H23" s="81">
        <v>693.59768240805306</v>
      </c>
      <c r="J23" s="80">
        <v>0.253</v>
      </c>
      <c r="K23" s="80">
        <v>8.0000000000000004E-4</v>
      </c>
    </row>
    <row r="24" spans="2:23">
      <c r="B24" t="s">
        <v>1213</v>
      </c>
      <c r="C24" t="s">
        <v>1214</v>
      </c>
      <c r="D24" t="s">
        <v>106</v>
      </c>
      <c r="E24" s="87">
        <v>39408</v>
      </c>
      <c r="F24" s="77">
        <v>107521</v>
      </c>
      <c r="G24" s="77">
        <v>4.9947999999999997</v>
      </c>
      <c r="H24" s="77">
        <v>20.670896336892</v>
      </c>
      <c r="I24" s="78">
        <v>1.2999999999999999E-3</v>
      </c>
      <c r="J24" s="78">
        <v>7.4999999999999997E-3</v>
      </c>
      <c r="K24" s="78">
        <v>0</v>
      </c>
    </row>
    <row r="25" spans="2:23">
      <c r="B25" t="s">
        <v>1215</v>
      </c>
      <c r="C25" t="s">
        <v>1216</v>
      </c>
      <c r="D25" t="s">
        <v>106</v>
      </c>
      <c r="E25" s="87">
        <v>42736</v>
      </c>
      <c r="F25" s="77">
        <v>59483.61</v>
      </c>
      <c r="G25" s="77">
        <v>115.08449999999998</v>
      </c>
      <c r="H25" s="77">
        <v>263.48874191408203</v>
      </c>
      <c r="I25" s="78">
        <v>1.5E-3</v>
      </c>
      <c r="J25" s="78">
        <v>9.6100000000000005E-2</v>
      </c>
      <c r="K25" s="78">
        <v>2.9999999999999997E-4</v>
      </c>
      <c r="W25" s="93"/>
    </row>
    <row r="26" spans="2:23">
      <c r="B26" t="s">
        <v>1217</v>
      </c>
      <c r="C26" t="s">
        <v>1218</v>
      </c>
      <c r="D26" t="s">
        <v>106</v>
      </c>
      <c r="E26" s="87">
        <v>38636</v>
      </c>
      <c r="F26" s="77">
        <v>48482</v>
      </c>
      <c r="G26" s="77">
        <v>4.0739000000000001</v>
      </c>
      <c r="H26" s="77">
        <v>7.6021914541019999</v>
      </c>
      <c r="I26" s="78">
        <v>5.0000000000000001E-4</v>
      </c>
      <c r="J26" s="78">
        <v>2.8E-3</v>
      </c>
      <c r="K26" s="78">
        <v>0</v>
      </c>
    </row>
    <row r="27" spans="2:23">
      <c r="B27" t="s">
        <v>1219</v>
      </c>
      <c r="C27" t="s">
        <v>1220</v>
      </c>
      <c r="D27" t="s">
        <v>106</v>
      </c>
      <c r="E27" s="87">
        <v>45093</v>
      </c>
      <c r="F27" s="77">
        <v>3772.43</v>
      </c>
      <c r="G27" s="77">
        <v>125.06089999999979</v>
      </c>
      <c r="H27" s="77">
        <v>18.158946568089601</v>
      </c>
      <c r="I27" s="78">
        <v>0</v>
      </c>
      <c r="J27" s="78">
        <v>6.6E-3</v>
      </c>
      <c r="K27" s="78">
        <v>0</v>
      </c>
      <c r="W27" s="93"/>
    </row>
    <row r="28" spans="2:23">
      <c r="B28" t="s">
        <v>1221</v>
      </c>
      <c r="C28" t="s">
        <v>1222</v>
      </c>
      <c r="D28" t="s">
        <v>106</v>
      </c>
      <c r="E28" s="87">
        <v>38565</v>
      </c>
      <c r="F28" s="77">
        <v>47777.54</v>
      </c>
      <c r="G28" s="77">
        <v>1E-4</v>
      </c>
      <c r="H28" s="77">
        <v>1.8389575145999999E-4</v>
      </c>
      <c r="I28" s="78">
        <v>8.0000000000000004E-4</v>
      </c>
      <c r="J28" s="78">
        <v>0</v>
      </c>
      <c r="K28" s="78">
        <v>0</v>
      </c>
      <c r="W28" s="93"/>
    </row>
    <row r="29" spans="2:23">
      <c r="B29" t="s">
        <v>1223</v>
      </c>
      <c r="C29" t="s">
        <v>1224</v>
      </c>
      <c r="D29" t="s">
        <v>106</v>
      </c>
      <c r="E29" s="87">
        <v>42403</v>
      </c>
      <c r="F29" s="77">
        <v>82327.13</v>
      </c>
      <c r="G29" s="77">
        <v>121.08059999999993</v>
      </c>
      <c r="H29" s="77">
        <v>383.67672223913598</v>
      </c>
      <c r="I29" s="78">
        <v>1.6000000000000001E-3</v>
      </c>
      <c r="J29" s="78">
        <v>0.1399</v>
      </c>
      <c r="K29" s="78">
        <v>4.0000000000000002E-4</v>
      </c>
      <c r="W29" s="93"/>
    </row>
    <row r="30" spans="2:23">
      <c r="B30" s="79" t="s">
        <v>217</v>
      </c>
      <c r="C30" s="16"/>
      <c r="F30" s="81">
        <v>272207.94</v>
      </c>
      <c r="H30" s="81">
        <v>1392.5684474984425</v>
      </c>
      <c r="J30" s="80">
        <v>0.50790000000000002</v>
      </c>
      <c r="K30" s="80">
        <v>1.5E-3</v>
      </c>
    </row>
    <row r="31" spans="2:23">
      <c r="B31" s="79" t="s">
        <v>1225</v>
      </c>
      <c r="C31" s="16"/>
      <c r="F31" s="81">
        <v>76534.3</v>
      </c>
      <c r="H31" s="81">
        <v>265.40909547664103</v>
      </c>
      <c r="J31" s="80">
        <v>9.6799999999999997E-2</v>
      </c>
      <c r="K31" s="80">
        <v>2.9999999999999997E-4</v>
      </c>
    </row>
    <row r="32" spans="2:23">
      <c r="B32" t="s">
        <v>1226</v>
      </c>
      <c r="C32" t="s">
        <v>1227</v>
      </c>
      <c r="D32" t="s">
        <v>106</v>
      </c>
      <c r="E32" s="87">
        <v>45197</v>
      </c>
      <c r="F32" s="77">
        <v>76534.3</v>
      </c>
      <c r="G32" s="77">
        <v>90.097299999999962</v>
      </c>
      <c r="H32" s="77">
        <v>265.40909547664103</v>
      </c>
      <c r="I32" s="78">
        <v>5.0000000000000001E-4</v>
      </c>
      <c r="J32" s="78">
        <v>9.6799999999999997E-2</v>
      </c>
      <c r="K32" s="78">
        <v>2.9999999999999997E-4</v>
      </c>
    </row>
    <row r="33" spans="2:23">
      <c r="B33" s="79" t="s">
        <v>1228</v>
      </c>
      <c r="C33" s="16"/>
      <c r="F33" s="81">
        <v>84.27</v>
      </c>
      <c r="H33" s="81">
        <v>317.95362543862802</v>
      </c>
      <c r="J33" s="80">
        <v>0.11600000000000001</v>
      </c>
      <c r="K33" s="80">
        <v>4.0000000000000002E-4</v>
      </c>
    </row>
    <row r="34" spans="2:23">
      <c r="B34" t="s">
        <v>1229</v>
      </c>
      <c r="C34" t="s">
        <v>1230</v>
      </c>
      <c r="D34" t="s">
        <v>106</v>
      </c>
      <c r="E34" s="87">
        <v>44616</v>
      </c>
      <c r="F34" s="77">
        <v>84.27</v>
      </c>
      <c r="G34" s="77">
        <v>98026.36</v>
      </c>
      <c r="H34" s="77">
        <v>317.95362543862802</v>
      </c>
      <c r="I34" s="78">
        <v>0</v>
      </c>
      <c r="J34" s="78">
        <v>0.11600000000000001</v>
      </c>
      <c r="K34" s="78">
        <v>4.0000000000000002E-4</v>
      </c>
      <c r="W34" s="93"/>
    </row>
    <row r="35" spans="2:23">
      <c r="B35" s="79" t="s">
        <v>1231</v>
      </c>
      <c r="C35" s="16"/>
      <c r="F35" s="81">
        <v>0</v>
      </c>
      <c r="H35" s="81">
        <v>0</v>
      </c>
      <c r="J35" s="80">
        <v>0</v>
      </c>
      <c r="K35" s="80">
        <v>0</v>
      </c>
    </row>
    <row r="36" spans="2:23">
      <c r="B36" t="s">
        <v>208</v>
      </c>
      <c r="C36" t="s">
        <v>208</v>
      </c>
      <c r="D36" t="s">
        <v>208</v>
      </c>
      <c r="F36" s="77">
        <v>0</v>
      </c>
      <c r="G36" s="77">
        <v>0</v>
      </c>
      <c r="H36" s="77">
        <v>0</v>
      </c>
      <c r="I36" s="78">
        <v>0</v>
      </c>
      <c r="J36" s="78">
        <v>0</v>
      </c>
      <c r="K36" s="78">
        <v>0</v>
      </c>
    </row>
    <row r="37" spans="2:23">
      <c r="B37" s="79" t="s">
        <v>1232</v>
      </c>
      <c r="C37" s="16"/>
      <c r="F37" s="81">
        <v>195589.37</v>
      </c>
      <c r="H37" s="81">
        <v>809.2057265831736</v>
      </c>
      <c r="J37" s="80">
        <v>0.29509999999999997</v>
      </c>
      <c r="K37" s="80">
        <v>8.9999999999999998E-4</v>
      </c>
    </row>
    <row r="38" spans="2:23">
      <c r="B38" t="s">
        <v>1233</v>
      </c>
      <c r="C38" t="s">
        <v>1234</v>
      </c>
      <c r="D38" t="s">
        <v>106</v>
      </c>
      <c r="E38" s="87">
        <v>44742</v>
      </c>
      <c r="F38" s="77">
        <v>11914.39</v>
      </c>
      <c r="G38" s="77">
        <v>108.958</v>
      </c>
      <c r="H38" s="77">
        <v>49.966490385313797</v>
      </c>
      <c r="I38" s="78">
        <v>0</v>
      </c>
      <c r="J38" s="78">
        <v>1.8200000000000001E-2</v>
      </c>
      <c r="K38" s="78">
        <v>1E-4</v>
      </c>
      <c r="W38" s="93"/>
    </row>
    <row r="39" spans="2:23">
      <c r="B39" t="s">
        <v>1235</v>
      </c>
      <c r="C39" t="s">
        <v>1236</v>
      </c>
      <c r="D39" t="s">
        <v>106</v>
      </c>
      <c r="E39" s="87">
        <v>44470</v>
      </c>
      <c r="F39" s="77">
        <v>32482.95</v>
      </c>
      <c r="G39" s="77">
        <v>144.72410000000036</v>
      </c>
      <c r="H39" s="77">
        <v>180.94401895061699</v>
      </c>
      <c r="I39" s="78">
        <v>1E-4</v>
      </c>
      <c r="J39" s="78">
        <v>6.6000000000000003E-2</v>
      </c>
      <c r="K39" s="78">
        <v>2.0000000000000001E-4</v>
      </c>
      <c r="W39" s="93"/>
    </row>
    <row r="40" spans="2:23">
      <c r="B40" t="s">
        <v>1237</v>
      </c>
      <c r="C40" t="s">
        <v>1238</v>
      </c>
      <c r="D40" t="s">
        <v>106</v>
      </c>
      <c r="E40" s="87">
        <v>44562</v>
      </c>
      <c r="F40" s="77">
        <v>15228.73</v>
      </c>
      <c r="G40" s="77">
        <v>107.17489999999995</v>
      </c>
      <c r="H40" s="77">
        <v>62.820976796615703</v>
      </c>
      <c r="I40" s="78">
        <v>0</v>
      </c>
      <c r="J40" s="78">
        <v>2.29E-2</v>
      </c>
      <c r="K40" s="78">
        <v>1E-4</v>
      </c>
      <c r="W40" s="93"/>
    </row>
    <row r="41" spans="2:23">
      <c r="B41" t="s">
        <v>1239</v>
      </c>
      <c r="C41" t="s">
        <v>1240</v>
      </c>
      <c r="D41" t="s">
        <v>106</v>
      </c>
      <c r="E41" s="87">
        <v>45197</v>
      </c>
      <c r="F41" s="77">
        <v>17328</v>
      </c>
      <c r="G41" s="77">
        <v>100.59699999999999</v>
      </c>
      <c r="H41" s="77">
        <v>67.093643967839995</v>
      </c>
      <c r="I41" s="78">
        <v>1.1000000000000001E-3</v>
      </c>
      <c r="J41" s="78">
        <v>2.4500000000000001E-2</v>
      </c>
      <c r="K41" s="78">
        <v>1E-4</v>
      </c>
    </row>
    <row r="42" spans="2:23">
      <c r="B42" t="s">
        <v>1241</v>
      </c>
      <c r="C42" t="s">
        <v>1242</v>
      </c>
      <c r="D42" t="s">
        <v>106</v>
      </c>
      <c r="E42" s="87">
        <v>45014</v>
      </c>
      <c r="F42" s="77">
        <v>21123.33</v>
      </c>
      <c r="G42" s="77">
        <v>104.86870000000002</v>
      </c>
      <c r="H42" s="77">
        <v>85.262130274115805</v>
      </c>
      <c r="I42" s="78">
        <v>1E-4</v>
      </c>
      <c r="J42" s="78">
        <v>3.1099999999999999E-2</v>
      </c>
      <c r="K42" s="78">
        <v>1E-4</v>
      </c>
      <c r="W42" s="93"/>
    </row>
    <row r="43" spans="2:23">
      <c r="B43" t="s">
        <v>1243</v>
      </c>
      <c r="C43" t="s">
        <v>1244</v>
      </c>
      <c r="D43" t="s">
        <v>106</v>
      </c>
      <c r="E43" s="87">
        <v>44621</v>
      </c>
      <c r="F43" s="77">
        <v>6755.28</v>
      </c>
      <c r="G43" s="77">
        <v>89.819300000000155</v>
      </c>
      <c r="H43" s="77">
        <v>23.353981509594998</v>
      </c>
      <c r="I43" s="78">
        <v>0</v>
      </c>
      <c r="J43" s="78">
        <v>8.5000000000000006E-3</v>
      </c>
      <c r="K43" s="78">
        <v>0</v>
      </c>
      <c r="W43" s="93"/>
    </row>
    <row r="44" spans="2:23">
      <c r="B44" t="s">
        <v>1245</v>
      </c>
      <c r="C44" t="s">
        <v>1246</v>
      </c>
      <c r="D44" t="s">
        <v>106</v>
      </c>
      <c r="E44" s="87">
        <v>44893</v>
      </c>
      <c r="F44" s="77">
        <v>1379.16</v>
      </c>
      <c r="G44" s="77">
        <v>100</v>
      </c>
      <c r="H44" s="77">
        <v>5.3083868399999998</v>
      </c>
      <c r="I44" s="78">
        <v>0</v>
      </c>
      <c r="J44" s="78">
        <v>1.9E-3</v>
      </c>
      <c r="K44" s="78">
        <v>0</v>
      </c>
      <c r="W44" s="93"/>
    </row>
    <row r="45" spans="2:23">
      <c r="B45" t="s">
        <v>1247</v>
      </c>
      <c r="C45" t="s">
        <v>1248</v>
      </c>
      <c r="D45" t="s">
        <v>106</v>
      </c>
      <c r="E45" s="87">
        <v>44561</v>
      </c>
      <c r="F45" s="77">
        <v>6813.12</v>
      </c>
      <c r="G45" s="77">
        <v>67.068899999999928</v>
      </c>
      <c r="H45" s="77">
        <v>17.587946378128301</v>
      </c>
      <c r="I45" s="78">
        <v>0</v>
      </c>
      <c r="J45" s="78">
        <v>6.4000000000000003E-3</v>
      </c>
      <c r="K45" s="78">
        <v>0</v>
      </c>
      <c r="W45" s="93"/>
    </row>
    <row r="46" spans="2:23">
      <c r="B46" t="s">
        <v>1249</v>
      </c>
      <c r="C46" t="s">
        <v>1250</v>
      </c>
      <c r="D46" t="s">
        <v>106</v>
      </c>
      <c r="E46" s="87">
        <v>45166</v>
      </c>
      <c r="F46" s="77">
        <v>11699.85</v>
      </c>
      <c r="G46" s="77">
        <v>101</v>
      </c>
      <c r="H46" s="77">
        <v>45.483049876499997</v>
      </c>
      <c r="I46" s="78">
        <v>2.3E-3</v>
      </c>
      <c r="J46" s="78">
        <v>1.66E-2</v>
      </c>
      <c r="K46" s="78">
        <v>1E-4</v>
      </c>
      <c r="W46" s="93"/>
    </row>
    <row r="47" spans="2:23">
      <c r="B47" t="s">
        <v>1251</v>
      </c>
      <c r="C47" t="s">
        <v>1252</v>
      </c>
      <c r="D47" t="s">
        <v>110</v>
      </c>
      <c r="E47" s="87">
        <v>44608</v>
      </c>
      <c r="F47" s="77">
        <v>70864.56</v>
      </c>
      <c r="G47" s="77">
        <v>94.384</v>
      </c>
      <c r="H47" s="77">
        <v>271.38510160444798</v>
      </c>
      <c r="I47" s="78">
        <v>0</v>
      </c>
      <c r="J47" s="78">
        <v>9.9000000000000005E-2</v>
      </c>
      <c r="K47" s="78">
        <v>2.9999999999999997E-4</v>
      </c>
      <c r="W47" s="93"/>
    </row>
    <row r="48" spans="2:23">
      <c r="B48" t="s">
        <v>219</v>
      </c>
      <c r="C48" s="16"/>
    </row>
    <row r="49" spans="2:3">
      <c r="B49" t="s">
        <v>248</v>
      </c>
      <c r="C49" s="16"/>
    </row>
    <row r="50" spans="2:3">
      <c r="B50" t="s">
        <v>249</v>
      </c>
      <c r="C50" s="16"/>
    </row>
    <row r="51" spans="2:3">
      <c r="B51" t="s">
        <v>250</v>
      </c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I3" sqref="I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1298</v>
      </c>
    </row>
    <row r="3" spans="2:59" s="1" customFormat="1">
      <c r="B3" s="2" t="s">
        <v>2</v>
      </c>
      <c r="C3" s="83" t="s">
        <v>1299</v>
      </c>
    </row>
    <row r="4" spans="2:59" s="1" customFormat="1">
      <c r="B4" s="2" t="s">
        <v>3</v>
      </c>
      <c r="C4" s="84" t="s">
        <v>196</v>
      </c>
    </row>
    <row r="6" spans="2:59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9" ht="26.25" customHeight="1">
      <c r="B7" s="111" t="s">
        <v>141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13201.7</v>
      </c>
      <c r="H11" s="7"/>
      <c r="I11" s="75">
        <v>3.9900170899999997E-2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1253</v>
      </c>
      <c r="C12" s="16"/>
      <c r="D12" s="16"/>
      <c r="G12" s="81">
        <v>13201.7</v>
      </c>
      <c r="I12" s="81">
        <v>3.9900170899999997E-2</v>
      </c>
      <c r="K12" s="80">
        <v>1</v>
      </c>
      <c r="L12" s="80">
        <v>0</v>
      </c>
    </row>
    <row r="13" spans="2:59">
      <c r="B13" t="s">
        <v>1254</v>
      </c>
      <c r="C13">
        <v>633476</v>
      </c>
      <c r="D13" t="s">
        <v>491</v>
      </c>
      <c r="E13" t="s">
        <v>102</v>
      </c>
      <c r="F13" s="87">
        <v>44607</v>
      </c>
      <c r="G13" s="77">
        <v>10884.38</v>
      </c>
      <c r="H13" s="77">
        <v>0.3649</v>
      </c>
      <c r="I13" s="77">
        <v>3.971710262E-2</v>
      </c>
      <c r="J13" s="78">
        <v>1E-4</v>
      </c>
      <c r="K13" s="78">
        <v>0.99539999999999995</v>
      </c>
      <c r="L13" s="78">
        <v>0</v>
      </c>
    </row>
    <row r="14" spans="2:59">
      <c r="B14" t="s">
        <v>1255</v>
      </c>
      <c r="C14" t="s">
        <v>1256</v>
      </c>
      <c r="D14" t="s">
        <v>125</v>
      </c>
      <c r="E14" t="s">
        <v>102</v>
      </c>
      <c r="F14" s="87">
        <v>44537</v>
      </c>
      <c r="G14" s="77">
        <v>2317.3200000000002</v>
      </c>
      <c r="H14" s="77">
        <v>7.9000000000000008E-3</v>
      </c>
      <c r="I14" s="77">
        <v>1.8306828000000001E-4</v>
      </c>
      <c r="J14" s="78">
        <v>4.0000000000000002E-4</v>
      </c>
      <c r="K14" s="78">
        <v>4.5999999999999999E-3</v>
      </c>
      <c r="L14" s="78">
        <v>0</v>
      </c>
      <c r="W14" s="93"/>
    </row>
    <row r="15" spans="2:59">
      <c r="B15" s="79" t="s">
        <v>1123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219</v>
      </c>
      <c r="C17" s="16"/>
      <c r="D17" s="16"/>
    </row>
    <row r="18" spans="2:4">
      <c r="B18" t="s">
        <v>248</v>
      </c>
      <c r="C18" s="16"/>
      <c r="D18" s="16"/>
    </row>
    <row r="19" spans="2:4">
      <c r="B19" t="s">
        <v>249</v>
      </c>
      <c r="C19" s="16"/>
      <c r="D19" s="16"/>
    </row>
    <row r="20" spans="2:4">
      <c r="B20" t="s">
        <v>250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1298</v>
      </c>
    </row>
    <row r="3" spans="2:52" s="1" customFormat="1">
      <c r="B3" s="2" t="s">
        <v>2</v>
      </c>
      <c r="C3" s="83" t="s">
        <v>1299</v>
      </c>
    </row>
    <row r="4" spans="2:52" s="1" customFormat="1">
      <c r="B4" s="2" t="s">
        <v>3</v>
      </c>
      <c r="C4" s="84" t="s">
        <v>196</v>
      </c>
    </row>
    <row r="6" spans="2:52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2" ht="26.25" customHeight="1">
      <c r="B7" s="111" t="s">
        <v>142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1657007.8</v>
      </c>
      <c r="H11" s="7"/>
      <c r="I11" s="75">
        <v>-22.469025768000002</v>
      </c>
      <c r="J11" s="7"/>
      <c r="K11" s="76">
        <v>1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1657007.8</v>
      </c>
      <c r="I12" s="81">
        <v>-22.469025768000002</v>
      </c>
      <c r="K12" s="80">
        <v>1</v>
      </c>
      <c r="L12" s="80">
        <v>0</v>
      </c>
    </row>
    <row r="13" spans="2:52">
      <c r="B13" s="79" t="s">
        <v>1128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1137</v>
      </c>
      <c r="C15" s="16"/>
      <c r="D15" s="16"/>
      <c r="G15" s="81">
        <v>1657007.8</v>
      </c>
      <c r="I15" s="81">
        <v>-22.469025768000002</v>
      </c>
      <c r="K15" s="80">
        <v>1</v>
      </c>
      <c r="L15" s="80">
        <v>0</v>
      </c>
    </row>
    <row r="16" spans="2:52">
      <c r="B16" t="s">
        <v>1257</v>
      </c>
      <c r="C16" t="s">
        <v>1258</v>
      </c>
      <c r="D16" t="s">
        <v>1355</v>
      </c>
      <c r="E16" t="s">
        <v>106</v>
      </c>
      <c r="F16" s="87">
        <v>45181</v>
      </c>
      <c r="G16" s="77">
        <v>1657007.8</v>
      </c>
      <c r="H16" s="77">
        <v>0.62319999999999998</v>
      </c>
      <c r="I16" s="77">
        <v>33.802959119999997</v>
      </c>
      <c r="J16" s="78">
        <v>0</v>
      </c>
      <c r="K16" s="78">
        <v>-1.5044</v>
      </c>
      <c r="L16" s="78">
        <v>0</v>
      </c>
    </row>
    <row r="17" spans="2:12">
      <c r="B17" t="s">
        <v>1259</v>
      </c>
      <c r="C17" t="s">
        <v>1260</v>
      </c>
      <c r="D17" t="s">
        <v>1355</v>
      </c>
      <c r="E17" t="s">
        <v>106</v>
      </c>
      <c r="F17" s="87">
        <v>45140</v>
      </c>
      <c r="G17" s="77">
        <v>-497102.34</v>
      </c>
      <c r="H17" s="77">
        <v>2.6110000000000002</v>
      </c>
      <c r="I17" s="77">
        <v>-58.210684014000002</v>
      </c>
      <c r="J17" s="78">
        <v>0</v>
      </c>
      <c r="K17" s="78">
        <v>2.5907</v>
      </c>
      <c r="L17" s="78">
        <v>-1E-4</v>
      </c>
    </row>
    <row r="18" spans="2:12">
      <c r="B18" t="s">
        <v>1259</v>
      </c>
      <c r="C18" t="s">
        <v>1261</v>
      </c>
      <c r="D18" t="s">
        <v>1355</v>
      </c>
      <c r="E18" t="s">
        <v>106</v>
      </c>
      <c r="F18" s="87">
        <v>45140</v>
      </c>
      <c r="G18" s="77">
        <v>497102.34</v>
      </c>
      <c r="H18" s="77">
        <v>7.4800000000000005E-2</v>
      </c>
      <c r="I18" s="77">
        <v>1.9386991259999999</v>
      </c>
      <c r="J18" s="78">
        <v>0</v>
      </c>
      <c r="K18" s="78">
        <v>-8.6300000000000002E-2</v>
      </c>
      <c r="L18" s="78">
        <v>0</v>
      </c>
    </row>
    <row r="19" spans="2:12">
      <c r="B19" s="79" t="s">
        <v>1262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1138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217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1128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1145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1138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1146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256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t="s">
        <v>208</v>
      </c>
      <c r="E35" t="s">
        <v>208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219</v>
      </c>
      <c r="C36" s="16"/>
      <c r="D36" s="16"/>
    </row>
    <row r="37" spans="2:12">
      <c r="B37" t="s">
        <v>248</v>
      </c>
      <c r="C37" s="16"/>
      <c r="D37" s="16"/>
    </row>
    <row r="38" spans="2:12">
      <c r="B38" t="s">
        <v>249</v>
      </c>
      <c r="C38" s="16"/>
      <c r="D38" s="16"/>
    </row>
    <row r="39" spans="2:12">
      <c r="B39" t="s">
        <v>250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1"/>
  <sheetViews>
    <sheetView rightToLeft="1" workbookViewId="0">
      <selection activeCell="K11" sqref="K11:L5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1298</v>
      </c>
    </row>
    <row r="3" spans="2:13" s="1" customFormat="1">
      <c r="B3" s="2" t="s">
        <v>2</v>
      </c>
      <c r="C3" s="83" t="s">
        <v>1299</v>
      </c>
    </row>
    <row r="4" spans="2:13" s="1" customFormat="1">
      <c r="B4" s="2" t="s">
        <v>3</v>
      </c>
      <c r="C4" s="84" t="s">
        <v>196</v>
      </c>
    </row>
    <row r="5" spans="2:13">
      <c r="B5" s="2"/>
    </row>
    <row r="7" spans="2:13" ht="26.25" customHeight="1">
      <c r="B7" s="101" t="s">
        <v>47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J12+J52</f>
        <v>235786.32326835851</v>
      </c>
      <c r="K11" s="76">
        <f>J11/$J$11</f>
        <v>1</v>
      </c>
      <c r="L11" s="76">
        <f>J11/'סכום נכסי הקרן'!$C$42</f>
        <v>0.26210378455438205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f>J13+J18+J42+J44+J46+J48+J50</f>
        <v>224434.7894683585</v>
      </c>
      <c r="K12" s="80">
        <f t="shared" ref="K12:K58" si="0">J12/$J$11</f>
        <v>0.95185669108093118</v>
      </c>
      <c r="L12" s="80">
        <f>J12/'סכום נכסי הקרן'!$C$42</f>
        <v>0.2494852410857234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170152.27369</v>
      </c>
      <c r="K13" s="80">
        <f t="shared" si="0"/>
        <v>0.72163758835300384</v>
      </c>
      <c r="L13" s="80">
        <f>J13/'סכום נכסי הקרן'!$C$42</f>
        <v>0.18914394298401957</v>
      </c>
    </row>
    <row r="14" spans="2:13">
      <c r="B14" s="83" t="s">
        <v>1320</v>
      </c>
      <c r="C14" t="s">
        <v>204</v>
      </c>
      <c r="D14">
        <v>11</v>
      </c>
      <c r="E14" t="s">
        <v>205</v>
      </c>
      <c r="F14" t="s">
        <v>206</v>
      </c>
      <c r="G14" t="s">
        <v>102</v>
      </c>
      <c r="H14" s="90">
        <v>4.3799999999999999E-2</v>
      </c>
      <c r="I14" s="90">
        <v>4.3799999999999999E-2</v>
      </c>
      <c r="J14" s="77">
        <f>16259.15513+25960.69632</f>
        <v>42219.851450000002</v>
      </c>
      <c r="K14" s="90">
        <f t="shared" si="0"/>
        <v>0.17905979814591613</v>
      </c>
      <c r="L14" s="90">
        <f>J14/'סכום נכסי הקרן'!$C$42</f>
        <v>4.6932250755588344E-2</v>
      </c>
    </row>
    <row r="15" spans="2:13">
      <c r="B15" s="83" t="s">
        <v>1321</v>
      </c>
      <c r="C15" t="s">
        <v>1322</v>
      </c>
      <c r="D15">
        <v>12</v>
      </c>
      <c r="E15" t="s">
        <v>205</v>
      </c>
      <c r="F15" t="s">
        <v>206</v>
      </c>
      <c r="G15" t="s">
        <v>102</v>
      </c>
      <c r="H15" s="90">
        <v>4.3700000000000003E-2</v>
      </c>
      <c r="I15" s="90">
        <v>4.3700000000000003E-2</v>
      </c>
      <c r="J15" s="91">
        <v>10436.893550000001</v>
      </c>
      <c r="K15" s="90">
        <f t="shared" si="0"/>
        <v>4.4264202458093066E-2</v>
      </c>
      <c r="L15" s="90">
        <f>J15/'סכום נכסי הקרן'!$C$42</f>
        <v>1.1601814984547574E-2</v>
      </c>
    </row>
    <row r="16" spans="2:13">
      <c r="B16" s="83" t="s">
        <v>1323</v>
      </c>
      <c r="C16" s="83" t="s">
        <v>1324</v>
      </c>
      <c r="D16">
        <v>10</v>
      </c>
      <c r="E16" t="s">
        <v>205</v>
      </c>
      <c r="F16" t="s">
        <v>206</v>
      </c>
      <c r="G16" t="s">
        <v>102</v>
      </c>
      <c r="H16" s="90">
        <v>4.3900000000000002E-2</v>
      </c>
      <c r="I16" s="90">
        <v>4.3900000000000002E-2</v>
      </c>
      <c r="J16" s="77">
        <f>94061.97968+20062.34237</f>
        <v>114124.32205</v>
      </c>
      <c r="K16" s="90">
        <f t="shared" si="0"/>
        <v>0.48401586855447176</v>
      </c>
      <c r="L16" s="90">
        <f>J16/'סכום נכסי הקרן'!$C$42</f>
        <v>0.12686239093250337</v>
      </c>
    </row>
    <row r="17" spans="2:12">
      <c r="B17" s="83" t="s">
        <v>1325</v>
      </c>
      <c r="C17" s="83" t="s">
        <v>1326</v>
      </c>
      <c r="D17">
        <v>20</v>
      </c>
      <c r="E17" t="s">
        <v>205</v>
      </c>
      <c r="F17" s="92" t="s">
        <v>1327</v>
      </c>
      <c r="G17" t="s">
        <v>102</v>
      </c>
      <c r="H17" s="90">
        <v>4.2700000000000002E-2</v>
      </c>
      <c r="I17" s="90">
        <v>4.2700000000000002E-2</v>
      </c>
      <c r="J17" s="91">
        <v>3371.2066399999999</v>
      </c>
      <c r="K17" s="90">
        <f t="shared" si="0"/>
        <v>1.4297719194522938E-2</v>
      </c>
      <c r="L17" s="90">
        <f>J17/'סכום נכסי הקרן'!$C$42</f>
        <v>3.747486311380293E-3</v>
      </c>
    </row>
    <row r="18" spans="2:12">
      <c r="B18" s="79" t="s">
        <v>207</v>
      </c>
      <c r="D18" s="16"/>
      <c r="I18" s="80">
        <v>0</v>
      </c>
      <c r="J18" s="81">
        <f>SUM(J19:J41)</f>
        <v>54282.515778358509</v>
      </c>
      <c r="K18" s="80">
        <f t="shared" si="0"/>
        <v>0.23021910272792734</v>
      </c>
      <c r="L18" s="80">
        <f>J18/'סכום נכסי הקרן'!$C$42</f>
        <v>6.0341298101703814E-2</v>
      </c>
    </row>
    <row r="19" spans="2:12">
      <c r="B19" s="83" t="s">
        <v>1320</v>
      </c>
      <c r="C19" s="83" t="s">
        <v>1329</v>
      </c>
      <c r="D19">
        <v>11</v>
      </c>
      <c r="E19" t="s">
        <v>205</v>
      </c>
      <c r="F19" t="s">
        <v>1327</v>
      </c>
      <c r="G19" t="s">
        <v>110</v>
      </c>
      <c r="H19" s="90">
        <v>0</v>
      </c>
      <c r="I19" s="90">
        <v>0</v>
      </c>
      <c r="J19" s="91">
        <v>3.0738300000000001</v>
      </c>
      <c r="K19" s="90">
        <f t="shared" si="0"/>
        <v>1.3036506771860311E-5</v>
      </c>
      <c r="L19" s="90">
        <f>J19/'סכום נכסי הקרן'!$C$42</f>
        <v>3.4169177622734177E-6</v>
      </c>
    </row>
    <row r="20" spans="2:12">
      <c r="B20" s="83" t="s">
        <v>1321</v>
      </c>
      <c r="C20" s="83" t="s">
        <v>1332</v>
      </c>
      <c r="D20">
        <v>12</v>
      </c>
      <c r="E20" t="s">
        <v>205</v>
      </c>
      <c r="F20" t="s">
        <v>206</v>
      </c>
      <c r="G20" t="s">
        <v>110</v>
      </c>
      <c r="H20" s="90">
        <v>3.2300000000000002E-2</v>
      </c>
      <c r="I20" s="90">
        <v>3.2300000000000002E-2</v>
      </c>
      <c r="J20" s="91">
        <v>3.2400000000000003E-3</v>
      </c>
      <c r="K20" s="90">
        <f t="shared" si="0"/>
        <v>1.3741255027385186E-8</v>
      </c>
      <c r="L20" s="90">
        <f>J20/'סכום נכסי הקרן'!$C$42</f>
        <v>3.6016349472045862E-9</v>
      </c>
    </row>
    <row r="21" spans="2:12">
      <c r="B21" s="83" t="s">
        <v>1323</v>
      </c>
      <c r="C21" s="83" t="s">
        <v>1339</v>
      </c>
      <c r="D21">
        <v>10</v>
      </c>
      <c r="E21" t="s">
        <v>205</v>
      </c>
      <c r="F21" t="s">
        <v>1327</v>
      </c>
      <c r="G21" t="s">
        <v>110</v>
      </c>
      <c r="H21" s="90">
        <v>3.3300000000000003E-2</v>
      </c>
      <c r="I21" s="90">
        <v>3.3300000000000003E-2</v>
      </c>
      <c r="J21" s="91">
        <v>92.867320000000007</v>
      </c>
      <c r="K21" s="90">
        <f t="shared" si="0"/>
        <v>3.9386219994746573E-4</v>
      </c>
      <c r="L21" s="90">
        <f>J21/'סכום נכסי הקרן'!$C$42</f>
        <v>1.032327731991455E-4</v>
      </c>
    </row>
    <row r="22" spans="2:12">
      <c r="B22" s="83" t="s">
        <v>1325</v>
      </c>
      <c r="C22" s="83" t="s">
        <v>1346</v>
      </c>
      <c r="D22">
        <v>20</v>
      </c>
      <c r="E22" t="s">
        <v>205</v>
      </c>
      <c r="F22" t="s">
        <v>1327</v>
      </c>
      <c r="G22" t="s">
        <v>110</v>
      </c>
      <c r="H22" s="90">
        <v>3.1800000000000002E-2</v>
      </c>
      <c r="I22" s="90">
        <v>3.1800000000000002E-2</v>
      </c>
      <c r="J22" s="91">
        <v>7.1596800000000007</v>
      </c>
      <c r="K22" s="90">
        <f t="shared" si="0"/>
        <v>3.0365119998292957E-5</v>
      </c>
      <c r="L22" s="90">
        <f>J22/'סכום נכסי הקרן'!$C$42</f>
        <v>7.9588128700005356E-6</v>
      </c>
    </row>
    <row r="23" spans="2:12">
      <c r="B23" s="83" t="s">
        <v>1320</v>
      </c>
      <c r="C23" s="83" t="s">
        <v>1328</v>
      </c>
      <c r="D23">
        <v>11</v>
      </c>
      <c r="E23" t="s">
        <v>205</v>
      </c>
      <c r="F23" t="s">
        <v>1327</v>
      </c>
      <c r="G23" t="s">
        <v>120</v>
      </c>
      <c r="H23" s="90">
        <v>0</v>
      </c>
      <c r="I23" s="90">
        <v>0</v>
      </c>
      <c r="J23" s="91">
        <v>5.6000000000000006E-4</v>
      </c>
      <c r="K23" s="90">
        <f t="shared" si="0"/>
        <v>2.3750317331283039E-9</v>
      </c>
      <c r="L23" s="90">
        <f>J23/'סכום נכסי הקרן'!$C$42</f>
        <v>6.2250480568968156E-10</v>
      </c>
    </row>
    <row r="24" spans="2:12">
      <c r="B24" s="83" t="s">
        <v>1323</v>
      </c>
      <c r="C24" s="83" t="s">
        <v>1336</v>
      </c>
      <c r="D24">
        <v>10</v>
      </c>
      <c r="E24" t="s">
        <v>205</v>
      </c>
      <c r="F24" t="s">
        <v>1327</v>
      </c>
      <c r="G24" t="s">
        <v>120</v>
      </c>
      <c r="H24" s="90">
        <v>0</v>
      </c>
      <c r="I24" s="90">
        <v>0</v>
      </c>
      <c r="J24" s="91">
        <v>0.50592999999999999</v>
      </c>
      <c r="K24" s="90">
        <f t="shared" si="0"/>
        <v>2.1457139370385761E-6</v>
      </c>
      <c r="L24" s="90">
        <f>J24/'סכום נכסי הקרן'!$C$42</f>
        <v>5.6239974346889386E-7</v>
      </c>
    </row>
    <row r="25" spans="2:12">
      <c r="B25" s="83" t="s">
        <v>1325</v>
      </c>
      <c r="C25" s="83" t="s">
        <v>1344</v>
      </c>
      <c r="D25">
        <v>20</v>
      </c>
      <c r="E25" t="s">
        <v>205</v>
      </c>
      <c r="F25" t="s">
        <v>1327</v>
      </c>
      <c r="G25" t="s">
        <v>120</v>
      </c>
      <c r="H25" s="90">
        <v>0</v>
      </c>
      <c r="I25" s="90">
        <v>0</v>
      </c>
      <c r="J25" s="91">
        <v>9.8750000000000004E-2</v>
      </c>
      <c r="K25" s="90">
        <f t="shared" si="0"/>
        <v>4.1881139936860716E-7</v>
      </c>
      <c r="L25" s="90">
        <f>J25/'סכום נכסי הקרן'!$C$42</f>
        <v>1.0977205278902868E-7</v>
      </c>
    </row>
    <row r="26" spans="2:12">
      <c r="B26" s="83" t="s">
        <v>1320</v>
      </c>
      <c r="C26" s="83" t="s">
        <v>211</v>
      </c>
      <c r="D26">
        <v>11</v>
      </c>
      <c r="E26" t="s">
        <v>205</v>
      </c>
      <c r="F26" t="s">
        <v>1327</v>
      </c>
      <c r="G26" t="s">
        <v>106</v>
      </c>
      <c r="H26" s="90">
        <v>4.8099999999999997E-2</v>
      </c>
      <c r="I26" s="90">
        <v>4.8099999999999997E-2</v>
      </c>
      <c r="J26" s="91">
        <f>6721.48098+0.76629741</f>
        <v>6722.2472774100006</v>
      </c>
      <c r="K26" s="90">
        <f t="shared" si="0"/>
        <v>2.850991178890017E-2</v>
      </c>
      <c r="L26" s="90">
        <f>J26/'סכום נכסי הקרן'!$C$42</f>
        <v>7.4725557771823268E-3</v>
      </c>
    </row>
    <row r="27" spans="2:12">
      <c r="B27" s="83" t="s">
        <v>1321</v>
      </c>
      <c r="C27" s="83" t="s">
        <v>1335</v>
      </c>
      <c r="D27">
        <v>12</v>
      </c>
      <c r="E27" t="s">
        <v>205</v>
      </c>
      <c r="F27" t="s">
        <v>206</v>
      </c>
      <c r="G27" t="s">
        <v>106</v>
      </c>
      <c r="H27" s="90">
        <v>4.8099999999999997E-2</v>
      </c>
      <c r="I27" s="90">
        <v>4.8099999999999997E-2</v>
      </c>
      <c r="J27" s="91">
        <v>13096.591380000002</v>
      </c>
      <c r="K27" s="90">
        <f t="shared" si="0"/>
        <v>5.5544321648776082E-2</v>
      </c>
      <c r="L27" s="90">
        <f>J27/'סכום נכסי הקרן'!$C$42</f>
        <v>1.4558376914650105E-2</v>
      </c>
    </row>
    <row r="28" spans="2:12">
      <c r="B28" s="83" t="s">
        <v>1323</v>
      </c>
      <c r="C28" s="83" t="s">
        <v>1343</v>
      </c>
      <c r="D28">
        <v>10</v>
      </c>
      <c r="E28" t="s">
        <v>205</v>
      </c>
      <c r="F28" t="s">
        <v>206</v>
      </c>
      <c r="G28" t="s">
        <v>106</v>
      </c>
      <c r="H28" s="90">
        <v>4.7600000000000003E-2</v>
      </c>
      <c r="I28" s="90">
        <v>4.7600000000000003E-2</v>
      </c>
      <c r="J28" s="91">
        <f>10967.91517+5962.39202289</f>
        <v>16930.307192889999</v>
      </c>
      <c r="K28" s="90">
        <f t="shared" si="0"/>
        <v>7.1803601490578794E-2</v>
      </c>
      <c r="L28" s="90">
        <f>J28/'סכום נכסי הקרן'!$C$42</f>
        <v>1.881999569531537E-2</v>
      </c>
    </row>
    <row r="29" spans="2:12">
      <c r="B29" s="83" t="s">
        <v>1325</v>
      </c>
      <c r="C29" s="83" t="s">
        <v>1348</v>
      </c>
      <c r="D29">
        <v>20</v>
      </c>
      <c r="E29" t="s">
        <v>205</v>
      </c>
      <c r="F29" t="s">
        <v>1327</v>
      </c>
      <c r="G29" t="s">
        <v>106</v>
      </c>
      <c r="H29" s="90">
        <v>4.9099999999999998E-2</v>
      </c>
      <c r="I29" s="90">
        <v>4.9099999999999998E-2</v>
      </c>
      <c r="J29" s="91">
        <v>17205.818940000001</v>
      </c>
      <c r="K29" s="90">
        <f t="shared" si="0"/>
        <v>7.2972082101714283E-2</v>
      </c>
      <c r="L29" s="90">
        <f>J29/'סכום נכסי הקרן'!$C$42</f>
        <v>1.9126258885672397E-2</v>
      </c>
    </row>
    <row r="30" spans="2:12">
      <c r="B30" s="83" t="s">
        <v>1323</v>
      </c>
      <c r="C30" s="83" t="s">
        <v>1341</v>
      </c>
      <c r="D30">
        <v>10</v>
      </c>
      <c r="E30" t="s">
        <v>205</v>
      </c>
      <c r="F30" t="s">
        <v>1327</v>
      </c>
      <c r="G30" t="s">
        <v>201</v>
      </c>
      <c r="H30" s="90">
        <v>0</v>
      </c>
      <c r="I30" s="90">
        <v>0</v>
      </c>
      <c r="J30" s="91">
        <v>0.84233768450000002</v>
      </c>
      <c r="K30" s="90">
        <f t="shared" si="0"/>
        <v>3.5724620191023526E-6</v>
      </c>
      <c r="L30" s="90">
        <f>J30/'סכום נכסי הקרן'!$C$42</f>
        <v>9.3635581538351573E-7</v>
      </c>
    </row>
    <row r="31" spans="2:12">
      <c r="B31" s="83" t="s">
        <v>1321</v>
      </c>
      <c r="C31" s="83" t="s">
        <v>1331</v>
      </c>
      <c r="D31">
        <v>12</v>
      </c>
      <c r="E31" t="s">
        <v>205</v>
      </c>
      <c r="F31" t="s">
        <v>1327</v>
      </c>
      <c r="G31" t="s">
        <v>116</v>
      </c>
      <c r="H31" s="90">
        <v>0</v>
      </c>
      <c r="I31" s="90">
        <v>0</v>
      </c>
      <c r="J31" s="91">
        <v>0.47247</v>
      </c>
      <c r="K31" s="90">
        <f t="shared" si="0"/>
        <v>2.0038057909841602E-6</v>
      </c>
      <c r="L31" s="90">
        <f>J31/'סכום נכסי הקרן'!$C$42</f>
        <v>5.2520508132893537E-7</v>
      </c>
    </row>
    <row r="32" spans="2:12">
      <c r="B32" s="83" t="s">
        <v>1323</v>
      </c>
      <c r="C32" s="83" t="s">
        <v>1337</v>
      </c>
      <c r="D32">
        <v>10</v>
      </c>
      <c r="E32" t="s">
        <v>205</v>
      </c>
      <c r="F32" t="s">
        <v>206</v>
      </c>
      <c r="G32" t="s">
        <v>116</v>
      </c>
      <c r="H32" s="90">
        <v>0</v>
      </c>
      <c r="I32" s="90">
        <v>0</v>
      </c>
      <c r="J32" s="91">
        <f>0.22665+0.004368915</f>
        <v>0.23101891499999999</v>
      </c>
      <c r="K32" s="90">
        <f t="shared" si="0"/>
        <v>9.7978081085333972E-7</v>
      </c>
      <c r="L32" s="90">
        <f>J32/'סכום נכסי הקרן'!$C$42</f>
        <v>2.5680425855842152E-7</v>
      </c>
    </row>
    <row r="33" spans="2:12">
      <c r="B33" s="83" t="s">
        <v>1325</v>
      </c>
      <c r="C33" s="83" t="s">
        <v>1345</v>
      </c>
      <c r="D33">
        <v>20</v>
      </c>
      <c r="E33" t="s">
        <v>205</v>
      </c>
      <c r="F33" t="s">
        <v>1327</v>
      </c>
      <c r="G33" t="s">
        <v>116</v>
      </c>
      <c r="H33" s="90">
        <v>0</v>
      </c>
      <c r="I33" s="90">
        <v>0</v>
      </c>
      <c r="J33" s="91">
        <v>6.8980600000000001</v>
      </c>
      <c r="K33" s="90">
        <f t="shared" si="0"/>
        <v>2.9255556066112549E-5</v>
      </c>
      <c r="L33" s="90">
        <f>J33/'סכום נכסי הקרן'!$C$42</f>
        <v>7.6679919641710077E-6</v>
      </c>
    </row>
    <row r="34" spans="2:12">
      <c r="B34" s="83" t="s">
        <v>1321</v>
      </c>
      <c r="C34" s="83" t="s">
        <v>1334</v>
      </c>
      <c r="D34">
        <v>12</v>
      </c>
      <c r="E34" t="s">
        <v>205</v>
      </c>
      <c r="F34" t="s">
        <v>1327</v>
      </c>
      <c r="G34" t="s">
        <v>199</v>
      </c>
      <c r="H34" s="90">
        <v>0</v>
      </c>
      <c r="I34" s="90">
        <v>0</v>
      </c>
      <c r="J34" s="91">
        <v>2.0227200000000001</v>
      </c>
      <c r="K34" s="90">
        <f t="shared" si="0"/>
        <v>8.5786146200594333E-6</v>
      </c>
      <c r="L34" s="90">
        <f>J34/'סכום נכסי הקרן'!$C$42</f>
        <v>2.24848735815113E-6</v>
      </c>
    </row>
    <row r="35" spans="2:12">
      <c r="B35" s="83" t="s">
        <v>1323</v>
      </c>
      <c r="C35" s="83" t="s">
        <v>1342</v>
      </c>
      <c r="D35">
        <v>10</v>
      </c>
      <c r="E35" t="s">
        <v>205</v>
      </c>
      <c r="F35" t="s">
        <v>1327</v>
      </c>
      <c r="G35" t="s">
        <v>199</v>
      </c>
      <c r="H35" s="90">
        <v>0</v>
      </c>
      <c r="I35" s="90">
        <v>0</v>
      </c>
      <c r="J35" s="91">
        <v>202.21760999999998</v>
      </c>
      <c r="K35" s="90">
        <f t="shared" si="0"/>
        <v>8.5763078704886311E-4</v>
      </c>
      <c r="L35" s="90">
        <f>J35/'סכום נכסי הקרן'!$C$42</f>
        <v>2.2478827503586034E-4</v>
      </c>
    </row>
    <row r="36" spans="2:12">
      <c r="B36" s="83" t="s">
        <v>1325</v>
      </c>
      <c r="C36" s="83" t="s">
        <v>1347</v>
      </c>
      <c r="D36">
        <v>20</v>
      </c>
      <c r="E36" t="s">
        <v>205</v>
      </c>
      <c r="F36" t="s">
        <v>1327</v>
      </c>
      <c r="G36" t="s">
        <v>199</v>
      </c>
      <c r="H36" s="90">
        <v>0</v>
      </c>
      <c r="I36" s="90">
        <v>0</v>
      </c>
      <c r="J36" s="91">
        <v>8.1999999999999998E-4</v>
      </c>
      <c r="K36" s="90">
        <f t="shared" si="0"/>
        <v>3.477725037795016E-9</v>
      </c>
      <c r="L36" s="90">
        <f>J36/'סכום נכסי הקרן'!$C$42</f>
        <v>9.1152489404560507E-10</v>
      </c>
    </row>
    <row r="37" spans="2:12">
      <c r="B37" s="83" t="s">
        <v>1325</v>
      </c>
      <c r="C37" s="83" t="s">
        <v>1349</v>
      </c>
      <c r="D37">
        <v>20</v>
      </c>
      <c r="E37" t="s">
        <v>205</v>
      </c>
      <c r="F37" t="s">
        <v>1327</v>
      </c>
      <c r="G37" t="s">
        <v>200</v>
      </c>
      <c r="H37" s="90">
        <v>0</v>
      </c>
      <c r="I37" s="90">
        <v>0</v>
      </c>
      <c r="J37" s="91">
        <v>1.0000000000000001E-5</v>
      </c>
      <c r="K37" s="90">
        <f t="shared" si="0"/>
        <v>4.2411280948719715E-11</v>
      </c>
      <c r="L37" s="90">
        <f>J37/'סכום נכסי הקרן'!$C$42</f>
        <v>1.11161572444586E-11</v>
      </c>
    </row>
    <row r="38" spans="2:12">
      <c r="B38" s="83" t="s">
        <v>1320</v>
      </c>
      <c r="C38" s="83" t="s">
        <v>1330</v>
      </c>
      <c r="D38">
        <v>11</v>
      </c>
      <c r="E38" t="s">
        <v>205</v>
      </c>
      <c r="F38" t="s">
        <v>1327</v>
      </c>
      <c r="G38" t="s">
        <v>113</v>
      </c>
      <c r="H38" s="90">
        <v>0</v>
      </c>
      <c r="I38" s="90">
        <v>0</v>
      </c>
      <c r="J38" s="91">
        <v>3.0699999999999998E-3</v>
      </c>
      <c r="K38" s="90">
        <f t="shared" si="0"/>
        <v>1.3020263251256949E-8</v>
      </c>
      <c r="L38" s="90">
        <f>J38/'סכום נכסי הקרן'!$C$42</f>
        <v>3.4126602740487896E-9</v>
      </c>
    </row>
    <row r="39" spans="2:12">
      <c r="B39" s="83" t="s">
        <v>1321</v>
      </c>
      <c r="C39" s="83" t="s">
        <v>1333</v>
      </c>
      <c r="D39">
        <v>12</v>
      </c>
      <c r="E39" t="s">
        <v>205</v>
      </c>
      <c r="F39" t="s">
        <v>206</v>
      </c>
      <c r="G39" t="s">
        <v>113</v>
      </c>
      <c r="H39" s="90">
        <v>4.6870000000000002E-2</v>
      </c>
      <c r="I39" s="90">
        <v>4.6870000000000002E-2</v>
      </c>
      <c r="J39" s="91">
        <v>1.41E-3</v>
      </c>
      <c r="K39" s="90">
        <f t="shared" si="0"/>
        <v>5.9799906137694792E-9</v>
      </c>
      <c r="L39" s="90">
        <f>J39/'סכום נכסי הקרן'!$C$42</f>
        <v>1.5673781714686624E-9</v>
      </c>
    </row>
    <row r="40" spans="2:12">
      <c r="B40" s="83" t="s">
        <v>1323</v>
      </c>
      <c r="C40" s="83" t="s">
        <v>1340</v>
      </c>
      <c r="D40">
        <v>10</v>
      </c>
      <c r="E40" t="s">
        <v>205</v>
      </c>
      <c r="F40" t="s">
        <v>206</v>
      </c>
      <c r="G40" t="s">
        <v>113</v>
      </c>
      <c r="H40" s="90">
        <v>4.632E-2</v>
      </c>
      <c r="I40" s="90">
        <v>4.632E-2</v>
      </c>
      <c r="J40" s="91">
        <f>1.14039+0.007191459</f>
        <v>1.147581459</v>
      </c>
      <c r="K40" s="90">
        <f t="shared" si="0"/>
        <v>4.8670399669190668E-6</v>
      </c>
      <c r="L40" s="90">
        <f>J40/'סכום נכסי הקרן'!$C$42</f>
        <v>1.2756695949069217E-6</v>
      </c>
    </row>
    <row r="41" spans="2:12">
      <c r="B41" s="83" t="s">
        <v>1323</v>
      </c>
      <c r="C41" s="83" t="s">
        <v>1338</v>
      </c>
      <c r="D41">
        <v>10</v>
      </c>
      <c r="E41" t="s">
        <v>205</v>
      </c>
      <c r="F41" t="s">
        <v>1327</v>
      </c>
      <c r="G41" t="s">
        <v>198</v>
      </c>
      <c r="H41" s="90">
        <v>0</v>
      </c>
      <c r="I41" s="90">
        <v>0</v>
      </c>
      <c r="J41" s="91">
        <v>10.004569999999999</v>
      </c>
      <c r="K41" s="90">
        <f t="shared" si="0"/>
        <v>4.2430662904113274E-5</v>
      </c>
      <c r="L41" s="90">
        <f>J41/'סכום נכסי הקרן'!$C$42</f>
        <v>1.1121237328319316E-5</v>
      </c>
    </row>
    <row r="42" spans="2:12">
      <c r="B42" s="79" t="s">
        <v>212</v>
      </c>
      <c r="D42" s="16"/>
      <c r="I42" s="80">
        <v>0</v>
      </c>
      <c r="J42" s="81">
        <v>0</v>
      </c>
      <c r="K42" s="80">
        <f t="shared" si="0"/>
        <v>0</v>
      </c>
      <c r="L42" s="80">
        <f>J42/'סכום נכסי הקרן'!$C$42</f>
        <v>0</v>
      </c>
    </row>
    <row r="43" spans="2:12">
      <c r="B43" t="s">
        <v>208</v>
      </c>
      <c r="C43" t="s">
        <v>208</v>
      </c>
      <c r="D43" s="16"/>
      <c r="E43" t="s">
        <v>208</v>
      </c>
      <c r="G43" t="s">
        <v>208</v>
      </c>
      <c r="H43" s="78">
        <v>0</v>
      </c>
      <c r="I43" s="78">
        <v>0</v>
      </c>
      <c r="J43" s="77">
        <v>0</v>
      </c>
      <c r="K43" s="78">
        <f t="shared" si="0"/>
        <v>0</v>
      </c>
      <c r="L43" s="78">
        <f>J43/'סכום נכסי הקרן'!$C$42</f>
        <v>0</v>
      </c>
    </row>
    <row r="44" spans="2:12">
      <c r="B44" s="79" t="s">
        <v>213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208</v>
      </c>
      <c r="C45" t="s">
        <v>208</v>
      </c>
      <c r="D45" s="16"/>
      <c r="E45" t="s">
        <v>208</v>
      </c>
      <c r="G45" t="s">
        <v>208</v>
      </c>
      <c r="H45" s="78">
        <v>0</v>
      </c>
      <c r="I45" s="78">
        <v>0</v>
      </c>
      <c r="J45" s="77">
        <v>0</v>
      </c>
      <c r="K45" s="78">
        <f t="shared" si="0"/>
        <v>0</v>
      </c>
      <c r="L45" s="78">
        <f>J45/'סכום נכסי הקרן'!$C$42</f>
        <v>0</v>
      </c>
    </row>
    <row r="46" spans="2:12">
      <c r="B46" s="79" t="s">
        <v>214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208</v>
      </c>
      <c r="C47" t="s">
        <v>208</v>
      </c>
      <c r="D47" s="16"/>
      <c r="E47" t="s">
        <v>208</v>
      </c>
      <c r="G47" t="s">
        <v>208</v>
      </c>
      <c r="H47" s="78">
        <v>0</v>
      </c>
      <c r="I47" s="78">
        <v>0</v>
      </c>
      <c r="J47" s="77">
        <v>0</v>
      </c>
      <c r="K47" s="78">
        <f t="shared" si="0"/>
        <v>0</v>
      </c>
      <c r="L47" s="78">
        <f>J47/'סכום נכסי הקרן'!$C$42</f>
        <v>0</v>
      </c>
    </row>
    <row r="48" spans="2:12">
      <c r="B48" s="79" t="s">
        <v>215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208</v>
      </c>
      <c r="C49" t="s">
        <v>208</v>
      </c>
      <c r="D49" s="16"/>
      <c r="E49" t="s">
        <v>208</v>
      </c>
      <c r="G49" t="s">
        <v>208</v>
      </c>
      <c r="H49" s="78">
        <v>0</v>
      </c>
      <c r="I49" s="78">
        <v>0</v>
      </c>
      <c r="J49" s="77">
        <v>0</v>
      </c>
      <c r="K49" s="78">
        <f t="shared" si="0"/>
        <v>0</v>
      </c>
      <c r="L49" s="78">
        <f>J49/'סכום נכסי הקרן'!$C$42</f>
        <v>0</v>
      </c>
    </row>
    <row r="50" spans="2:12">
      <c r="B50" s="79" t="s">
        <v>216</v>
      </c>
      <c r="D50" s="16"/>
      <c r="I50" s="80">
        <v>0</v>
      </c>
      <c r="J50" s="81"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208</v>
      </c>
      <c r="C51" t="s">
        <v>208</v>
      </c>
      <c r="D51" s="16"/>
      <c r="E51" t="s">
        <v>208</v>
      </c>
      <c r="G51" t="s">
        <v>208</v>
      </c>
      <c r="H51" s="78">
        <v>0</v>
      </c>
      <c r="I51" s="78">
        <v>0</v>
      </c>
      <c r="J51" s="77">
        <v>0</v>
      </c>
      <c r="K51" s="78">
        <f t="shared" si="0"/>
        <v>0</v>
      </c>
      <c r="L51" s="78">
        <f>J51/'סכום נכסי הקרן'!$C$42</f>
        <v>0</v>
      </c>
    </row>
    <row r="52" spans="2:12">
      <c r="B52" s="79" t="s">
        <v>217</v>
      </c>
      <c r="D52" s="16"/>
      <c r="I52" s="80">
        <v>0</v>
      </c>
      <c r="J52" s="81">
        <f>J53+J57</f>
        <v>11351.533799999999</v>
      </c>
      <c r="K52" s="80">
        <f t="shared" si="0"/>
        <v>4.8143308919068782E-2</v>
      </c>
      <c r="L52" s="80">
        <f>J52/'סכום נכסי הקרן'!$C$42</f>
        <v>1.2618543468658663E-2</v>
      </c>
    </row>
    <row r="53" spans="2:12">
      <c r="B53" s="79" t="s">
        <v>218</v>
      </c>
      <c r="D53" s="16"/>
      <c r="I53" s="80">
        <v>0</v>
      </c>
      <c r="J53" s="81">
        <f>SUM(J54:J56)</f>
        <v>11351.533799999999</v>
      </c>
      <c r="K53" s="80">
        <f t="shared" si="0"/>
        <v>4.8143308919068782E-2</v>
      </c>
      <c r="L53" s="80">
        <f>J53/'סכום נכסי הקרן'!$C$42</f>
        <v>1.2618543468658663E-2</v>
      </c>
    </row>
    <row r="54" spans="2:12">
      <c r="B54" s="83" t="s">
        <v>1350</v>
      </c>
      <c r="C54" s="83" t="s">
        <v>1351</v>
      </c>
      <c r="D54">
        <v>85</v>
      </c>
      <c r="E54" t="s">
        <v>1352</v>
      </c>
      <c r="F54" t="s">
        <v>210</v>
      </c>
      <c r="G54" t="s">
        <v>110</v>
      </c>
      <c r="H54" s="90">
        <v>5.6300000000000003E-2</v>
      </c>
      <c r="I54" s="90">
        <v>5.6300000000000003E-2</v>
      </c>
      <c r="J54" s="91">
        <v>1605.6888999999999</v>
      </c>
      <c r="K54" s="90">
        <f t="shared" si="0"/>
        <v>6.8099323054140702E-3</v>
      </c>
      <c r="L54" s="90">
        <f>J54/'סכום נכסי הקרן'!$C$42</f>
        <v>1.7849090298081758E-3</v>
      </c>
    </row>
    <row r="55" spans="2:12">
      <c r="B55" s="83" t="s">
        <v>1350</v>
      </c>
      <c r="C55" s="83" t="s">
        <v>1354</v>
      </c>
      <c r="D55">
        <v>85</v>
      </c>
      <c r="E55" t="s">
        <v>1352</v>
      </c>
      <c r="F55" t="s">
        <v>210</v>
      </c>
      <c r="G55" t="s">
        <v>106</v>
      </c>
      <c r="H55" s="90">
        <v>5.2299999999999999E-2</v>
      </c>
      <c r="I55" s="90">
        <v>5.2299999999999999E-2</v>
      </c>
      <c r="J55" s="91">
        <v>9271.8760399999992</v>
      </c>
      <c r="K55" s="90">
        <f t="shared" si="0"/>
        <v>3.9323213965414272E-2</v>
      </c>
      <c r="L55" s="90">
        <f>J55/'סכום נכסי הקרן'!$C$42</f>
        <v>1.030676320117681E-2</v>
      </c>
    </row>
    <row r="56" spans="2:12">
      <c r="B56" s="83" t="s">
        <v>1350</v>
      </c>
      <c r="C56" s="83" t="s">
        <v>1353</v>
      </c>
      <c r="D56">
        <v>85</v>
      </c>
      <c r="E56" t="s">
        <v>1352</v>
      </c>
      <c r="F56" t="s">
        <v>210</v>
      </c>
      <c r="G56" t="s">
        <v>199</v>
      </c>
      <c r="H56" s="90">
        <v>0</v>
      </c>
      <c r="I56" s="90">
        <v>0</v>
      </c>
      <c r="J56" s="91">
        <v>473.96886000000001</v>
      </c>
      <c r="K56" s="90">
        <f t="shared" si="0"/>
        <v>2.0101626482404399E-3</v>
      </c>
      <c r="L56" s="90">
        <f>J56/'סכום נכסי הקרן'!$C$42</f>
        <v>5.2687123767367831E-4</v>
      </c>
    </row>
    <row r="57" spans="2:12">
      <c r="B57" s="79" t="s">
        <v>216</v>
      </c>
      <c r="D57" s="16"/>
      <c r="I57" s="80">
        <v>0</v>
      </c>
      <c r="J57" s="81">
        <v>0</v>
      </c>
      <c r="K57" s="80">
        <f t="shared" si="0"/>
        <v>0</v>
      </c>
      <c r="L57" s="80">
        <f>J57/'סכום נכסי הקרן'!$C$42</f>
        <v>0</v>
      </c>
    </row>
    <row r="58" spans="2:12">
      <c r="B58" t="s">
        <v>208</v>
      </c>
      <c r="C58" t="s">
        <v>208</v>
      </c>
      <c r="D58" s="16"/>
      <c r="E58" t="s">
        <v>208</v>
      </c>
      <c r="G58" t="s">
        <v>208</v>
      </c>
      <c r="H58" s="78">
        <v>0</v>
      </c>
      <c r="I58" s="78">
        <v>0</v>
      </c>
      <c r="J58" s="77">
        <v>0</v>
      </c>
      <c r="K58" s="78">
        <f t="shared" si="0"/>
        <v>0</v>
      </c>
      <c r="L58" s="78">
        <f>J58/'סכום נכסי הקרן'!$C$42</f>
        <v>0</v>
      </c>
    </row>
    <row r="59" spans="2:12">
      <c r="B59" t="s">
        <v>219</v>
      </c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E501" s="15"/>
    </row>
  </sheetData>
  <sortState xmlns:xlrd2="http://schemas.microsoft.com/office/spreadsheetml/2017/richdata2" ref="A19:AP41">
    <sortCondition ref="G19:G41"/>
    <sortCondition ref="B19:B41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7"/>
  <sheetViews>
    <sheetView rightToLeft="1" workbookViewId="0">
      <selection activeCell="K11" sqref="K11:K3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8.7109375" style="16" bestFit="1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1298</v>
      </c>
    </row>
    <row r="3" spans="2:49" s="1" customFormat="1">
      <c r="B3" s="2" t="s">
        <v>2</v>
      </c>
      <c r="C3" s="83" t="s">
        <v>1299</v>
      </c>
    </row>
    <row r="4" spans="2:49" s="1" customFormat="1">
      <c r="B4" s="2" t="s">
        <v>3</v>
      </c>
      <c r="C4" s="84" t="s">
        <v>196</v>
      </c>
    </row>
    <row r="6" spans="2:49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49" ht="26.25" customHeight="1">
      <c r="B7" s="111" t="s">
        <v>143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I12+I298</f>
        <v>-4056.2222384100423</v>
      </c>
      <c r="J11" s="76">
        <f>I11/$I$11</f>
        <v>1</v>
      </c>
      <c r="K11" s="76">
        <f>I11/'סכום נכסי הקרן'!$C$42</f>
        <v>-4.5089604220635866E-3</v>
      </c>
      <c r="N11" s="81"/>
      <c r="O11" s="81"/>
      <c r="AW11" s="16"/>
    </row>
    <row r="12" spans="2:49">
      <c r="B12" s="79" t="s">
        <v>1356</v>
      </c>
      <c r="C12" s="16"/>
      <c r="D12" s="16"/>
      <c r="G12" s="81"/>
      <c r="I12" s="81">
        <f>I13+I23+I239+I294+I296</f>
        <v>-5520.1594710950421</v>
      </c>
      <c r="J12" s="80">
        <f t="shared" ref="J12:J75" si="0">I12/$I$11</f>
        <v>1.3609114951400774</v>
      </c>
      <c r="K12" s="80">
        <f>I12/'סכום נכסי הקרן'!$C$42</f>
        <v>-6.1362960695179897E-3</v>
      </c>
    </row>
    <row r="13" spans="2:49">
      <c r="B13" s="79" t="s">
        <v>1128</v>
      </c>
      <c r="C13" s="16"/>
      <c r="D13" s="16"/>
      <c r="G13" s="81"/>
      <c r="I13" s="81">
        <v>238.78235216200005</v>
      </c>
      <c r="J13" s="80">
        <f t="shared" si="0"/>
        <v>-5.8868163065837815E-2</v>
      </c>
      <c r="K13" s="80">
        <f>I13/'סכום נכסי הקרן'!$C$42</f>
        <v>2.6543421738344815E-4</v>
      </c>
    </row>
    <row r="14" spans="2:49">
      <c r="B14" t="s">
        <v>1357</v>
      </c>
      <c r="C14" t="s">
        <v>1358</v>
      </c>
      <c r="D14" t="s">
        <v>1355</v>
      </c>
      <c r="E14" t="s">
        <v>102</v>
      </c>
      <c r="F14" s="87">
        <v>44882</v>
      </c>
      <c r="G14" s="77">
        <v>305900.335846</v>
      </c>
      <c r="H14" s="77">
        <v>1.6043970000000001</v>
      </c>
      <c r="I14" s="77">
        <v>4.9078572080000002</v>
      </c>
      <c r="J14" s="78">
        <f t="shared" si="0"/>
        <v>-1.2099576698548404E-3</v>
      </c>
      <c r="K14" s="78">
        <f>I14/'סכום נכסי הקרן'!$C$42</f>
        <v>5.4556512457477558E-6</v>
      </c>
    </row>
    <row r="15" spans="2:49">
      <c r="B15" t="s">
        <v>1359</v>
      </c>
      <c r="C15" t="s">
        <v>1360</v>
      </c>
      <c r="D15" t="s">
        <v>1355</v>
      </c>
      <c r="E15" t="s">
        <v>102</v>
      </c>
      <c r="F15" s="87">
        <v>44917</v>
      </c>
      <c r="G15" s="77">
        <v>1077189.2519739999</v>
      </c>
      <c r="H15" s="77">
        <v>4.2166980000000001</v>
      </c>
      <c r="I15" s="77">
        <v>45.421822594999995</v>
      </c>
      <c r="J15" s="78">
        <f t="shared" si="0"/>
        <v>-1.1198060639992062E-2</v>
      </c>
      <c r="K15" s="78">
        <f>I15/'סכום נכסי הקרן'!$C$42</f>
        <v>5.0491612229592247E-5</v>
      </c>
    </row>
    <row r="16" spans="2:49">
      <c r="B16" t="s">
        <v>1361</v>
      </c>
      <c r="C16" t="s">
        <v>1362</v>
      </c>
      <c r="D16" t="s">
        <v>1355</v>
      </c>
      <c r="E16" t="s">
        <v>102</v>
      </c>
      <c r="F16" s="87">
        <v>44952</v>
      </c>
      <c r="G16" s="77">
        <v>679936.28415299999</v>
      </c>
      <c r="H16" s="77">
        <v>-35.108198000000002</v>
      </c>
      <c r="I16" s="77">
        <v>-238.71337979000003</v>
      </c>
      <c r="J16" s="78">
        <f t="shared" si="0"/>
        <v>5.8851158974852151E-2</v>
      </c>
      <c r="K16" s="78">
        <f>I16/'סכום נכסי הקרן'!$C$42</f>
        <v>-2.6535754661018059E-4</v>
      </c>
    </row>
    <row r="17" spans="2:11">
      <c r="B17" t="s">
        <v>1363</v>
      </c>
      <c r="C17" t="s">
        <v>1364</v>
      </c>
      <c r="D17" t="s">
        <v>1355</v>
      </c>
      <c r="E17" t="s">
        <v>102</v>
      </c>
      <c r="F17" s="87">
        <v>44952</v>
      </c>
      <c r="G17" s="77">
        <v>1131671.0404429999</v>
      </c>
      <c r="H17" s="77">
        <v>-6.1429830000000001</v>
      </c>
      <c r="I17" s="77">
        <v>-69.518356204</v>
      </c>
      <c r="J17" s="78">
        <f t="shared" si="0"/>
        <v>1.7138695100505589E-2</v>
      </c>
      <c r="K17" s="78">
        <f>I17/'סכום נכסי הקרן'!$C$42</f>
        <v>-7.7277697893994804E-5</v>
      </c>
    </row>
    <row r="18" spans="2:11">
      <c r="B18" t="s">
        <v>1357</v>
      </c>
      <c r="C18" t="s">
        <v>1365</v>
      </c>
      <c r="D18" t="s">
        <v>1355</v>
      </c>
      <c r="E18" t="s">
        <v>102</v>
      </c>
      <c r="F18" s="87">
        <v>44965</v>
      </c>
      <c r="G18" s="77">
        <v>318020.62370400003</v>
      </c>
      <c r="H18" s="77">
        <v>2.1593149999999999</v>
      </c>
      <c r="I18" s="77">
        <v>6.8670671910000003</v>
      </c>
      <c r="J18" s="78">
        <f t="shared" si="0"/>
        <v>-1.6929711409727276E-3</v>
      </c>
      <c r="K18" s="78">
        <f>I18/'סכום נכסי הקרן'!$C$42</f>
        <v>7.6335398703418615E-6</v>
      </c>
    </row>
    <row r="19" spans="2:11">
      <c r="B19" t="s">
        <v>1366</v>
      </c>
      <c r="C19" t="s">
        <v>1367</v>
      </c>
      <c r="D19" t="s">
        <v>1355</v>
      </c>
      <c r="E19" t="s">
        <v>102</v>
      </c>
      <c r="F19" s="87">
        <v>44965</v>
      </c>
      <c r="G19" s="77">
        <v>271969.14759000001</v>
      </c>
      <c r="H19" s="77">
        <v>19.176314000000001</v>
      </c>
      <c r="I19" s="77">
        <v>52.153657288000012</v>
      </c>
      <c r="J19" s="78">
        <f t="shared" si="0"/>
        <v>-1.2857692262059881E-2</v>
      </c>
      <c r="K19" s="78">
        <f>I19/'סכום נכסי הקרן'!$C$42</f>
        <v>5.7974825528701236E-5</v>
      </c>
    </row>
    <row r="20" spans="2:11">
      <c r="B20" t="s">
        <v>1366</v>
      </c>
      <c r="C20" t="s">
        <v>1368</v>
      </c>
      <c r="D20" t="s">
        <v>1355</v>
      </c>
      <c r="E20" t="s">
        <v>102</v>
      </c>
      <c r="F20" s="87">
        <v>44952</v>
      </c>
      <c r="G20" s="77">
        <v>783023.23180399998</v>
      </c>
      <c r="H20" s="77">
        <v>31.616206999999999</v>
      </c>
      <c r="I20" s="77">
        <v>247.56224220000004</v>
      </c>
      <c r="J20" s="78">
        <f t="shared" si="0"/>
        <v>-6.1032711633926519E-2</v>
      </c>
      <c r="K20" s="78">
        <f>I20/'סכום נכסי הקרן'!$C$42</f>
        <v>2.7519408120859446E-4</v>
      </c>
    </row>
    <row r="21" spans="2:11">
      <c r="B21" t="s">
        <v>1369</v>
      </c>
      <c r="C21" t="s">
        <v>1370</v>
      </c>
      <c r="D21" t="s">
        <v>1355</v>
      </c>
      <c r="E21" t="s">
        <v>102</v>
      </c>
      <c r="F21" s="87">
        <v>45091</v>
      </c>
      <c r="G21" s="77">
        <v>666299.83395500004</v>
      </c>
      <c r="H21" s="77">
        <v>14.644228</v>
      </c>
      <c r="I21" s="77">
        <v>97.574467917000007</v>
      </c>
      <c r="J21" s="78">
        <f t="shared" si="0"/>
        <v>-2.4055503417201134E-2</v>
      </c>
      <c r="K21" s="78">
        <f>I21/'סכום נכסי הקרן'!$C$42</f>
        <v>1.0846531284097528E-4</v>
      </c>
    </row>
    <row r="22" spans="2:11">
      <c r="B22" t="s">
        <v>1359</v>
      </c>
      <c r="C22" t="s">
        <v>1371</v>
      </c>
      <c r="D22" t="s">
        <v>1355</v>
      </c>
      <c r="E22" t="s">
        <v>102</v>
      </c>
      <c r="F22" s="87">
        <v>45043</v>
      </c>
      <c r="G22" s="77">
        <v>887744.37485999998</v>
      </c>
      <c r="H22" s="77">
        <v>10.422705000000001</v>
      </c>
      <c r="I22" s="77">
        <v>92.526973756999993</v>
      </c>
      <c r="J22" s="78">
        <f t="shared" si="0"/>
        <v>-2.2811120377188382E-2</v>
      </c>
      <c r="K22" s="78">
        <f>I22/'סכום נכסי הקרן'!$C$42</f>
        <v>1.0285443896367062E-4</v>
      </c>
    </row>
    <row r="23" spans="2:11" s="94" customFormat="1">
      <c r="B23" s="95" t="s">
        <v>1908</v>
      </c>
      <c r="C23" s="79"/>
      <c r="D23" s="79"/>
      <c r="E23" s="79"/>
      <c r="F23" s="96"/>
      <c r="G23" s="81"/>
      <c r="H23" s="81"/>
      <c r="I23" s="81">
        <f>SUM(I24:I238)</f>
        <v>-6958.3416170100427</v>
      </c>
      <c r="J23" s="80">
        <f t="shared" si="0"/>
        <v>1.7154734647225771</v>
      </c>
      <c r="K23" s="80">
        <f>I23/'סכום נכסי הקרן'!$C$42</f>
        <v>-7.7350019575343947E-3</v>
      </c>
    </row>
    <row r="24" spans="2:11">
      <c r="B24" t="s">
        <v>1372</v>
      </c>
      <c r="C24" t="s">
        <v>1373</v>
      </c>
      <c r="D24" t="s">
        <v>1355</v>
      </c>
      <c r="E24" t="s">
        <v>106</v>
      </c>
      <c r="F24" s="87">
        <v>44951</v>
      </c>
      <c r="G24" s="77">
        <v>959821.76815000002</v>
      </c>
      <c r="H24" s="77">
        <v>-16.205981999999999</v>
      </c>
      <c r="I24" s="77">
        <v>-155.548541761</v>
      </c>
      <c r="J24" s="78">
        <f t="shared" si="0"/>
        <v>3.8348130999343838E-2</v>
      </c>
      <c r="K24" s="78">
        <f>I24/'סכום נכסי הקרן'!$C$42</f>
        <v>-1.7291020493615111E-4</v>
      </c>
    </row>
    <row r="25" spans="2:11">
      <c r="B25" t="s">
        <v>1372</v>
      </c>
      <c r="C25" t="s">
        <v>1374</v>
      </c>
      <c r="D25" t="s">
        <v>1355</v>
      </c>
      <c r="E25" t="s">
        <v>106</v>
      </c>
      <c r="F25" s="87">
        <v>44951</v>
      </c>
      <c r="G25" s="77">
        <v>348651.38594999997</v>
      </c>
      <c r="H25" s="77">
        <v>-16.205981999999999</v>
      </c>
      <c r="I25" s="77">
        <v>-56.502380406999997</v>
      </c>
      <c r="J25" s="78">
        <f t="shared" si="0"/>
        <v>1.3929803912605093E-2</v>
      </c>
      <c r="K25" s="78">
        <f>I25/'סכום נכסי הקרן'!$C$42</f>
        <v>-6.2808934529042868E-5</v>
      </c>
    </row>
    <row r="26" spans="2:11">
      <c r="B26" t="s">
        <v>1375</v>
      </c>
      <c r="C26" t="s">
        <v>1376</v>
      </c>
      <c r="D26" t="s">
        <v>1355</v>
      </c>
      <c r="E26" t="s">
        <v>106</v>
      </c>
      <c r="F26" s="87">
        <v>44951</v>
      </c>
      <c r="G26" s="77">
        <v>1096939.1636000001</v>
      </c>
      <c r="H26" s="77">
        <v>-16.205981999999999</v>
      </c>
      <c r="I26" s="77">
        <v>-177.76976201200003</v>
      </c>
      <c r="J26" s="78">
        <f t="shared" si="0"/>
        <v>4.3826435427680659E-2</v>
      </c>
      <c r="K26" s="78">
        <f>I26/'סכום נכסי הקרן'!$C$42</f>
        <v>-1.9761166278353751E-4</v>
      </c>
    </row>
    <row r="27" spans="2:11">
      <c r="B27" t="s">
        <v>1377</v>
      </c>
      <c r="C27" t="s">
        <v>1378</v>
      </c>
      <c r="D27" t="s">
        <v>1355</v>
      </c>
      <c r="E27" t="s">
        <v>106</v>
      </c>
      <c r="F27" s="87">
        <v>44951</v>
      </c>
      <c r="G27" s="77">
        <v>2057692.9986380001</v>
      </c>
      <c r="H27" s="77">
        <v>-16.153344000000001</v>
      </c>
      <c r="I27" s="77">
        <v>-332.38623688500002</v>
      </c>
      <c r="J27" s="78">
        <f t="shared" si="0"/>
        <v>8.1944779489027397E-2</v>
      </c>
      <c r="K27" s="78">
        <f>I27/'סכום נכסי הקרן'!$C$42</f>
        <v>-3.6948576751075251E-4</v>
      </c>
    </row>
    <row r="28" spans="2:11">
      <c r="B28" t="s">
        <v>1379</v>
      </c>
      <c r="C28" t="s">
        <v>1380</v>
      </c>
      <c r="D28" t="s">
        <v>1355</v>
      </c>
      <c r="E28" t="s">
        <v>106</v>
      </c>
      <c r="F28" s="87">
        <v>44950</v>
      </c>
      <c r="G28" s="77">
        <v>1052906.1190200001</v>
      </c>
      <c r="H28" s="77">
        <v>-15.443427</v>
      </c>
      <c r="I28" s="77">
        <v>-162.604791775</v>
      </c>
      <c r="J28" s="78">
        <f t="shared" si="0"/>
        <v>4.0087742292625912E-2</v>
      </c>
      <c r="K28" s="78">
        <f>I28/'סכום נכסי הקרן'!$C$42</f>
        <v>-1.8075404340733481E-4</v>
      </c>
    </row>
    <row r="29" spans="2:11">
      <c r="B29" t="s">
        <v>1381</v>
      </c>
      <c r="C29" t="s">
        <v>1382</v>
      </c>
      <c r="D29" t="s">
        <v>1355</v>
      </c>
      <c r="E29" t="s">
        <v>106</v>
      </c>
      <c r="F29" s="87">
        <v>44950</v>
      </c>
      <c r="G29" s="77">
        <v>1658233.9857719999</v>
      </c>
      <c r="H29" s="77">
        <v>-15.311919</v>
      </c>
      <c r="I29" s="77">
        <v>-253.907447714</v>
      </c>
      <c r="J29" s="78">
        <f t="shared" si="0"/>
        <v>6.259702570279449E-2</v>
      </c>
      <c r="K29" s="78">
        <f>I29/'סכום נכסי הקרן'!$C$42</f>
        <v>-2.8224751143279738E-4</v>
      </c>
    </row>
    <row r="30" spans="2:11">
      <c r="B30" t="s">
        <v>1383</v>
      </c>
      <c r="C30" t="s">
        <v>1384</v>
      </c>
      <c r="D30" t="s">
        <v>1355</v>
      </c>
      <c r="E30" t="s">
        <v>106</v>
      </c>
      <c r="F30" s="87">
        <v>44950</v>
      </c>
      <c r="G30" s="77">
        <v>967361.15364000003</v>
      </c>
      <c r="H30" s="77">
        <v>-15.305006000000001</v>
      </c>
      <c r="I30" s="77">
        <v>-148.05468255999997</v>
      </c>
      <c r="J30" s="78">
        <f t="shared" si="0"/>
        <v>3.6500633806010208E-2</v>
      </c>
      <c r="K30" s="78">
        <f>I30/'סכום נכסי הקרן'!$C$42</f>
        <v>-1.6457991321153619E-4</v>
      </c>
    </row>
    <row r="31" spans="2:11">
      <c r="B31" t="s">
        <v>1385</v>
      </c>
      <c r="C31" t="s">
        <v>1386</v>
      </c>
      <c r="D31" t="s">
        <v>1355</v>
      </c>
      <c r="E31" t="s">
        <v>106</v>
      </c>
      <c r="F31" s="87">
        <v>44952</v>
      </c>
      <c r="G31" s="77">
        <v>1300273.904754</v>
      </c>
      <c r="H31" s="77">
        <v>-15.185104000000001</v>
      </c>
      <c r="I31" s="77">
        <v>-197.44794753799999</v>
      </c>
      <c r="J31" s="78">
        <f t="shared" si="0"/>
        <v>4.8677793260015166E-2</v>
      </c>
      <c r="K31" s="78">
        <f>I31/'סכום נכסי הקרן'!$C$42</f>
        <v>-2.19486243242802E-4</v>
      </c>
    </row>
    <row r="32" spans="2:11">
      <c r="B32" t="s">
        <v>1387</v>
      </c>
      <c r="C32" t="s">
        <v>1388</v>
      </c>
      <c r="D32" t="s">
        <v>1355</v>
      </c>
      <c r="E32" t="s">
        <v>106</v>
      </c>
      <c r="F32" s="87">
        <v>44952</v>
      </c>
      <c r="G32" s="77">
        <v>2628842.8747</v>
      </c>
      <c r="H32" s="77">
        <v>-15.157515</v>
      </c>
      <c r="I32" s="77">
        <v>-398.467252272</v>
      </c>
      <c r="J32" s="78">
        <f t="shared" si="0"/>
        <v>9.8236050406397643E-2</v>
      </c>
      <c r="K32" s="78">
        <f>I32/'סכום נכסי הקרן'!$C$42</f>
        <v>-4.4294246330229051E-4</v>
      </c>
    </row>
    <row r="33" spans="2:11">
      <c r="B33" t="s">
        <v>1389</v>
      </c>
      <c r="C33" t="s">
        <v>1390</v>
      </c>
      <c r="D33" t="s">
        <v>1355</v>
      </c>
      <c r="E33" t="s">
        <v>106</v>
      </c>
      <c r="F33" s="87">
        <v>44952</v>
      </c>
      <c r="G33" s="77">
        <v>1328774.4389140001</v>
      </c>
      <c r="H33" s="77">
        <v>-15.112710999999999</v>
      </c>
      <c r="I33" s="77">
        <v>-200.813835767</v>
      </c>
      <c r="J33" s="78">
        <f t="shared" si="0"/>
        <v>4.9507601892571591E-2</v>
      </c>
      <c r="K33" s="78">
        <f>I33/'סכום נכסי הקרן'!$C$42</f>
        <v>-2.2322781752488565E-4</v>
      </c>
    </row>
    <row r="34" spans="2:11">
      <c r="B34" t="s">
        <v>1391</v>
      </c>
      <c r="C34" t="s">
        <v>1392</v>
      </c>
      <c r="D34" t="s">
        <v>1355</v>
      </c>
      <c r="E34" t="s">
        <v>106</v>
      </c>
      <c r="F34" s="87">
        <v>44959</v>
      </c>
      <c r="G34" s="77">
        <v>1732925.2693650001</v>
      </c>
      <c r="H34" s="77">
        <v>-13.976167999999999</v>
      </c>
      <c r="I34" s="77">
        <v>-242.196545087</v>
      </c>
      <c r="J34" s="78">
        <f t="shared" si="0"/>
        <v>5.9709880487696397E-2</v>
      </c>
      <c r="K34" s="78">
        <f>I34/'סכום נכסי הקרן'!$C$42</f>
        <v>-2.6922948792516989E-4</v>
      </c>
    </row>
    <row r="35" spans="2:11">
      <c r="B35" t="s">
        <v>1393</v>
      </c>
      <c r="C35" t="s">
        <v>1394</v>
      </c>
      <c r="D35" t="s">
        <v>1355</v>
      </c>
      <c r="E35" t="s">
        <v>106</v>
      </c>
      <c r="F35" s="87">
        <v>44959</v>
      </c>
      <c r="G35" s="77">
        <v>1398804.559565</v>
      </c>
      <c r="H35" s="77">
        <v>-13.871530999999999</v>
      </c>
      <c r="I35" s="77">
        <v>-194.03561338</v>
      </c>
      <c r="J35" s="78">
        <f t="shared" si="0"/>
        <v>4.7836534088935435E-2</v>
      </c>
      <c r="K35" s="78">
        <f>I35/'סכום נכסי הקרן'!$C$42</f>
        <v>-2.1569303893570547E-4</v>
      </c>
    </row>
    <row r="36" spans="2:11">
      <c r="B36" t="s">
        <v>1393</v>
      </c>
      <c r="C36" t="s">
        <v>1395</v>
      </c>
      <c r="D36" t="s">
        <v>1355</v>
      </c>
      <c r="E36" t="s">
        <v>106</v>
      </c>
      <c r="F36" s="87">
        <v>44959</v>
      </c>
      <c r="G36" s="77">
        <v>948472.21344399999</v>
      </c>
      <c r="H36" s="77">
        <v>-13.871530999999999</v>
      </c>
      <c r="I36" s="77">
        <v>-131.56762068800001</v>
      </c>
      <c r="J36" s="78">
        <f t="shared" si="0"/>
        <v>3.2435999054029122E-2</v>
      </c>
      <c r="K36" s="78">
        <f>I36/'סכום נכסי הקרן'!$C$42</f>
        <v>-1.4625263598470924E-4</v>
      </c>
    </row>
    <row r="37" spans="2:11">
      <c r="B37" t="s">
        <v>1396</v>
      </c>
      <c r="C37" t="s">
        <v>1397</v>
      </c>
      <c r="D37" t="s">
        <v>1355</v>
      </c>
      <c r="E37" t="s">
        <v>106</v>
      </c>
      <c r="F37" s="87">
        <v>44958</v>
      </c>
      <c r="G37" s="77">
        <v>714472.00933499995</v>
      </c>
      <c r="H37" s="77">
        <v>-13.379503</v>
      </c>
      <c r="I37" s="77">
        <v>-95.592806609999997</v>
      </c>
      <c r="J37" s="78">
        <f t="shared" si="0"/>
        <v>2.356695491306967E-2</v>
      </c>
      <c r="K37" s="78">
        <f>I37/'סכום נכסי הקרן'!$C$42</f>
        <v>-1.0626246697158813E-4</v>
      </c>
    </row>
    <row r="38" spans="2:11">
      <c r="B38" t="s">
        <v>1396</v>
      </c>
      <c r="C38" t="s">
        <v>1398</v>
      </c>
      <c r="D38" t="s">
        <v>1355</v>
      </c>
      <c r="E38" t="s">
        <v>106</v>
      </c>
      <c r="F38" s="87">
        <v>44958</v>
      </c>
      <c r="G38" s="77">
        <v>2023107.1033320001</v>
      </c>
      <c r="H38" s="77">
        <v>-13.379503</v>
      </c>
      <c r="I38" s="77">
        <v>-270.68168315899999</v>
      </c>
      <c r="J38" s="78">
        <f t="shared" si="0"/>
        <v>6.6732458738528525E-2</v>
      </c>
      <c r="K38" s="78">
        <f>I38/'סכום נכסי הקרן'!$C$42</f>
        <v>-3.0089401531901646E-4</v>
      </c>
    </row>
    <row r="39" spans="2:11">
      <c r="B39" t="s">
        <v>1399</v>
      </c>
      <c r="C39" t="s">
        <v>1400</v>
      </c>
      <c r="D39" t="s">
        <v>1355</v>
      </c>
      <c r="E39" t="s">
        <v>106</v>
      </c>
      <c r="F39" s="87">
        <v>44958</v>
      </c>
      <c r="G39" s="77">
        <v>1265001.1797150001</v>
      </c>
      <c r="H39" s="77">
        <v>-13.32938</v>
      </c>
      <c r="I39" s="77">
        <v>-168.616811821</v>
      </c>
      <c r="J39" s="78">
        <f t="shared" si="0"/>
        <v>4.1569914543709618E-2</v>
      </c>
      <c r="K39" s="78">
        <f>I39/'סכום נכסי הקרן'!$C$42</f>
        <v>-1.8743709942615214E-4</v>
      </c>
    </row>
    <row r="40" spans="2:11">
      <c r="B40" t="s">
        <v>1401</v>
      </c>
      <c r="C40" t="s">
        <v>1402</v>
      </c>
      <c r="D40" t="s">
        <v>1355</v>
      </c>
      <c r="E40" t="s">
        <v>106</v>
      </c>
      <c r="F40" s="87">
        <v>44958</v>
      </c>
      <c r="G40" s="77">
        <v>1040204.0450320001</v>
      </c>
      <c r="H40" s="77">
        <v>-13.31936</v>
      </c>
      <c r="I40" s="77">
        <v>-138.548525829</v>
      </c>
      <c r="J40" s="78">
        <f t="shared" si="0"/>
        <v>3.4157035212969061E-2</v>
      </c>
      <c r="K40" s="78">
        <f>I40/'סכום נכסי הקרן'!$C$42</f>
        <v>-1.5401271991030975E-4</v>
      </c>
    </row>
    <row r="41" spans="2:11">
      <c r="B41" t="s">
        <v>1403</v>
      </c>
      <c r="C41" t="s">
        <v>1404</v>
      </c>
      <c r="D41" t="s">
        <v>1355</v>
      </c>
      <c r="E41" t="s">
        <v>106</v>
      </c>
      <c r="F41" s="87">
        <v>44963</v>
      </c>
      <c r="G41" s="77">
        <v>1265560.4198479999</v>
      </c>
      <c r="H41" s="77">
        <v>-13.249682</v>
      </c>
      <c r="I41" s="77">
        <v>-167.68272686399999</v>
      </c>
      <c r="J41" s="78">
        <f t="shared" si="0"/>
        <v>4.1339630081444513E-2</v>
      </c>
      <c r="K41" s="78">
        <f>I41/'סכום נכסי הקרן'!$C$42</f>
        <v>-1.8639875589998261E-4</v>
      </c>
    </row>
    <row r="42" spans="2:11">
      <c r="B42" t="s">
        <v>1405</v>
      </c>
      <c r="C42" t="s">
        <v>1406</v>
      </c>
      <c r="D42" t="s">
        <v>1355</v>
      </c>
      <c r="E42" t="s">
        <v>106</v>
      </c>
      <c r="F42" s="87">
        <v>44963</v>
      </c>
      <c r="G42" s="77">
        <v>1125771.09932</v>
      </c>
      <c r="H42" s="77">
        <v>-13.166335999999999</v>
      </c>
      <c r="I42" s="77">
        <v>-148.22280886799999</v>
      </c>
      <c r="J42" s="78">
        <f t="shared" si="0"/>
        <v>3.6542082794285044E-2</v>
      </c>
      <c r="K42" s="78">
        <f>I42/'סכום נכסי הקרן'!$C$42</f>
        <v>-1.6476680505920203E-4</v>
      </c>
    </row>
    <row r="43" spans="2:11">
      <c r="B43" t="s">
        <v>1407</v>
      </c>
      <c r="C43" t="s">
        <v>1408</v>
      </c>
      <c r="D43" t="s">
        <v>1355</v>
      </c>
      <c r="E43" t="s">
        <v>106</v>
      </c>
      <c r="F43" s="87">
        <v>44963</v>
      </c>
      <c r="G43" s="77">
        <v>1746486.2212</v>
      </c>
      <c r="H43" s="77">
        <v>-13.066484000000001</v>
      </c>
      <c r="I43" s="77">
        <v>-228.20433650800001</v>
      </c>
      <c r="J43" s="78">
        <f t="shared" si="0"/>
        <v>5.6260313931282897E-2</v>
      </c>
      <c r="K43" s="78">
        <f>I43/'סכום נכסי הקרן'!$C$42</f>
        <v>-2.5367552884902721E-4</v>
      </c>
    </row>
    <row r="44" spans="2:11">
      <c r="B44" t="s">
        <v>1409</v>
      </c>
      <c r="C44" t="s">
        <v>1410</v>
      </c>
      <c r="D44" t="s">
        <v>1355</v>
      </c>
      <c r="E44" t="s">
        <v>106</v>
      </c>
      <c r="F44" s="87">
        <v>44964</v>
      </c>
      <c r="G44" s="77">
        <v>567574.88173400005</v>
      </c>
      <c r="H44" s="77">
        <v>-12.219094999999999</v>
      </c>
      <c r="I44" s="77">
        <v>-69.352514983999995</v>
      </c>
      <c r="J44" s="78">
        <f t="shared" si="0"/>
        <v>1.7097809465978567E-2</v>
      </c>
      <c r="K44" s="78">
        <f>I44/'סכום נכסי הקרן'!$C$42</f>
        <v>-7.7093346186081512E-5</v>
      </c>
    </row>
    <row r="45" spans="2:11">
      <c r="B45" t="s">
        <v>1409</v>
      </c>
      <c r="C45" t="s">
        <v>1411</v>
      </c>
      <c r="D45" t="s">
        <v>1355</v>
      </c>
      <c r="E45" t="s">
        <v>106</v>
      </c>
      <c r="F45" s="87">
        <v>44964</v>
      </c>
      <c r="G45" s="77">
        <v>481061.66859800002</v>
      </c>
      <c r="H45" s="77">
        <v>-12.219094999999999</v>
      </c>
      <c r="I45" s="77">
        <v>-58.781383132000009</v>
      </c>
      <c r="J45" s="78">
        <f t="shared" si="0"/>
        <v>1.449165742827768E-2</v>
      </c>
      <c r="K45" s="78">
        <f>I45/'סכום נכסי הקרן'!$C$42</f>
        <v>-6.5342309794207837E-5</v>
      </c>
    </row>
    <row r="46" spans="2:11">
      <c r="B46" t="s">
        <v>1412</v>
      </c>
      <c r="C46" t="s">
        <v>1413</v>
      </c>
      <c r="D46" t="s">
        <v>1355</v>
      </c>
      <c r="E46" t="s">
        <v>106</v>
      </c>
      <c r="F46" s="87">
        <v>44964</v>
      </c>
      <c r="G46" s="77">
        <v>994299.95794899995</v>
      </c>
      <c r="H46" s="77">
        <v>-12.107398</v>
      </c>
      <c r="I46" s="77">
        <v>-120.383849157</v>
      </c>
      <c r="J46" s="78">
        <f t="shared" si="0"/>
        <v>2.9678810006275213E-2</v>
      </c>
      <c r="K46" s="78">
        <f>I46/'סכום נכסי הקרן'!$C$42</f>
        <v>-1.3382057969223968E-4</v>
      </c>
    </row>
    <row r="47" spans="2:11">
      <c r="B47" t="s">
        <v>1414</v>
      </c>
      <c r="C47" t="s">
        <v>1415</v>
      </c>
      <c r="D47" t="s">
        <v>1355</v>
      </c>
      <c r="E47" t="s">
        <v>106</v>
      </c>
      <c r="F47" s="87">
        <v>44956</v>
      </c>
      <c r="G47" s="77">
        <v>1278795.7696499999</v>
      </c>
      <c r="H47" s="77">
        <v>-12.116547000000001</v>
      </c>
      <c r="I47" s="77">
        <v>-154.94589374</v>
      </c>
      <c r="J47" s="78">
        <f t="shared" si="0"/>
        <v>3.8199557280849505E-2</v>
      </c>
      <c r="K47" s="78">
        <f>I47/'סכום נכסי הקרן'!$C$42</f>
        <v>-1.7224029191970132E-4</v>
      </c>
    </row>
    <row r="48" spans="2:11">
      <c r="B48" t="s">
        <v>1416</v>
      </c>
      <c r="C48" t="s">
        <v>1417</v>
      </c>
      <c r="D48" t="s">
        <v>1355</v>
      </c>
      <c r="E48" t="s">
        <v>106</v>
      </c>
      <c r="F48" s="87">
        <v>44956</v>
      </c>
      <c r="G48" s="77">
        <v>568353.67539999995</v>
      </c>
      <c r="H48" s="77">
        <v>-12.116547000000001</v>
      </c>
      <c r="I48" s="77">
        <v>-68.864841681000001</v>
      </c>
      <c r="J48" s="78">
        <f t="shared" si="0"/>
        <v>1.6977581018340265E-2</v>
      </c>
      <c r="K48" s="78">
        <f>I48/'סכום נכסי הקרן'!$C$42</f>
        <v>-7.655124087407426E-5</v>
      </c>
    </row>
    <row r="49" spans="2:11">
      <c r="B49" t="s">
        <v>1418</v>
      </c>
      <c r="C49" t="s">
        <v>1419</v>
      </c>
      <c r="D49" t="s">
        <v>1355</v>
      </c>
      <c r="E49" t="s">
        <v>106</v>
      </c>
      <c r="F49" s="87">
        <v>44957</v>
      </c>
      <c r="G49" s="77">
        <v>4407309.3464400005</v>
      </c>
      <c r="H49" s="77">
        <v>-12.046379</v>
      </c>
      <c r="I49" s="77">
        <v>-530.92117052100002</v>
      </c>
      <c r="J49" s="78">
        <f t="shared" si="0"/>
        <v>0.13089055266584962</v>
      </c>
      <c r="K49" s="78">
        <f>I49/'סכום נכסי הקרן'!$C$42</f>
        <v>-5.9018032159234535E-4</v>
      </c>
    </row>
    <row r="50" spans="2:11">
      <c r="B50" t="s">
        <v>1420</v>
      </c>
      <c r="C50" t="s">
        <v>1421</v>
      </c>
      <c r="D50" t="s">
        <v>1355</v>
      </c>
      <c r="E50" t="s">
        <v>106</v>
      </c>
      <c r="F50" s="87">
        <v>44956</v>
      </c>
      <c r="G50" s="77">
        <v>1308547.344699</v>
      </c>
      <c r="H50" s="77">
        <v>-12.002259</v>
      </c>
      <c r="I50" s="77">
        <v>-157.05524462000002</v>
      </c>
      <c r="J50" s="78">
        <f t="shared" si="0"/>
        <v>3.8719585710264862E-2</v>
      </c>
      <c r="K50" s="78">
        <f>I50/'סכום נכסי הקרן'!$C$42</f>
        <v>-1.7458507952628307E-4</v>
      </c>
    </row>
    <row r="51" spans="2:11">
      <c r="B51" t="s">
        <v>1422</v>
      </c>
      <c r="C51" t="s">
        <v>1423</v>
      </c>
      <c r="D51" t="s">
        <v>1355</v>
      </c>
      <c r="E51" t="s">
        <v>106</v>
      </c>
      <c r="F51" s="87">
        <v>44956</v>
      </c>
      <c r="G51" s="77">
        <v>1024110.356774</v>
      </c>
      <c r="H51" s="77">
        <v>-11.998996999999999</v>
      </c>
      <c r="I51" s="77">
        <v>-122.882974004</v>
      </c>
      <c r="J51" s="78">
        <f t="shared" si="0"/>
        <v>3.0294931288618855E-2</v>
      </c>
      <c r="K51" s="78">
        <f>I51/'סכום נכסי הקרן'!$C$42</f>
        <v>-1.3659864616951824E-4</v>
      </c>
    </row>
    <row r="52" spans="2:11">
      <c r="B52" t="s">
        <v>1424</v>
      </c>
      <c r="C52" t="s">
        <v>1425</v>
      </c>
      <c r="D52" t="s">
        <v>1355</v>
      </c>
      <c r="E52" t="s">
        <v>106</v>
      </c>
      <c r="F52" s="87">
        <v>44972</v>
      </c>
      <c r="G52" s="77">
        <v>1446153.55745</v>
      </c>
      <c r="H52" s="77">
        <v>-10.101139</v>
      </c>
      <c r="I52" s="77">
        <v>-146.077987417</v>
      </c>
      <c r="J52" s="78">
        <f t="shared" si="0"/>
        <v>3.6013309634202795E-2</v>
      </c>
      <c r="K52" s="78">
        <f>I52/'סכום נכסי הקרן'!$C$42</f>
        <v>-1.6238258780814166E-4</v>
      </c>
    </row>
    <row r="53" spans="2:11">
      <c r="B53" t="s">
        <v>1424</v>
      </c>
      <c r="C53" t="s">
        <v>1426</v>
      </c>
      <c r="D53" t="s">
        <v>1355</v>
      </c>
      <c r="E53" t="s">
        <v>106</v>
      </c>
      <c r="F53" s="87">
        <v>44972</v>
      </c>
      <c r="G53" s="77">
        <v>980577.63412000006</v>
      </c>
      <c r="H53" s="77">
        <v>-10.101139</v>
      </c>
      <c r="I53" s="77">
        <v>-99.049514181999996</v>
      </c>
      <c r="J53" s="78">
        <f t="shared" si="0"/>
        <v>2.4419153675570158E-2</v>
      </c>
      <c r="K53" s="78">
        <f>I53/'סכום נכסי הקרן'!$C$42</f>
        <v>-1.101049974634344E-4</v>
      </c>
    </row>
    <row r="54" spans="2:11">
      <c r="B54" t="s">
        <v>1427</v>
      </c>
      <c r="C54" t="s">
        <v>1428</v>
      </c>
      <c r="D54" t="s">
        <v>1355</v>
      </c>
      <c r="E54" t="s">
        <v>106</v>
      </c>
      <c r="F54" s="87">
        <v>44972</v>
      </c>
      <c r="G54" s="77">
        <v>289280.42172400001</v>
      </c>
      <c r="H54" s="77">
        <v>-10.08222</v>
      </c>
      <c r="I54" s="77">
        <v>-29.165887249000001</v>
      </c>
      <c r="J54" s="78">
        <f t="shared" si="0"/>
        <v>7.1904066233886739E-3</v>
      </c>
      <c r="K54" s="78">
        <f>I54/'סכום נכסי הקרן'!$C$42</f>
        <v>-3.2421258883403403E-5</v>
      </c>
    </row>
    <row r="55" spans="2:11">
      <c r="B55" t="s">
        <v>1429</v>
      </c>
      <c r="C55" t="s">
        <v>1430</v>
      </c>
      <c r="D55" t="s">
        <v>1355</v>
      </c>
      <c r="E55" t="s">
        <v>106</v>
      </c>
      <c r="F55" s="87">
        <v>44973</v>
      </c>
      <c r="G55" s="77">
        <v>1450710.3289000001</v>
      </c>
      <c r="H55" s="77">
        <v>-9.7217570000000002</v>
      </c>
      <c r="I55" s="77">
        <v>-141.03453413399998</v>
      </c>
      <c r="J55" s="78">
        <f t="shared" si="0"/>
        <v>3.4769922811054524E-2</v>
      </c>
      <c r="K55" s="78">
        <f>I55/'סכום נכסי הקרן'!$C$42</f>
        <v>-1.5677620583325074E-4</v>
      </c>
    </row>
    <row r="56" spans="2:11">
      <c r="B56" t="s">
        <v>1431</v>
      </c>
      <c r="C56" t="s">
        <v>1432</v>
      </c>
      <c r="D56" t="s">
        <v>1355</v>
      </c>
      <c r="E56" t="s">
        <v>106</v>
      </c>
      <c r="F56" s="87">
        <v>44973</v>
      </c>
      <c r="G56" s="77">
        <v>3598172.5536059998</v>
      </c>
      <c r="H56" s="77">
        <v>-9.7092259999999992</v>
      </c>
      <c r="I56" s="77">
        <v>-349.35470670199999</v>
      </c>
      <c r="J56" s="78">
        <f t="shared" si="0"/>
        <v>8.6128098059770022E-2</v>
      </c>
      <c r="K56" s="78">
        <f>I56/'סכום נכסי הקרן'!$C$42</f>
        <v>-3.8834818537911462E-4</v>
      </c>
    </row>
    <row r="57" spans="2:11">
      <c r="B57" t="s">
        <v>1433</v>
      </c>
      <c r="C57" t="s">
        <v>1434</v>
      </c>
      <c r="D57" t="s">
        <v>1355</v>
      </c>
      <c r="E57" t="s">
        <v>106</v>
      </c>
      <c r="F57" s="87">
        <v>44977</v>
      </c>
      <c r="G57" s="77">
        <v>2532236.834448</v>
      </c>
      <c r="H57" s="77">
        <v>-9.369707</v>
      </c>
      <c r="I57" s="77">
        <v>-237.26316500999999</v>
      </c>
      <c r="J57" s="78">
        <f t="shared" si="0"/>
        <v>5.8493630542048994E-2</v>
      </c>
      <c r="K57" s="78">
        <f>I57/'סכום נכסי הקרן'!$C$42</f>
        <v>-2.6374546505690874E-4</v>
      </c>
    </row>
    <row r="58" spans="2:11">
      <c r="B58" t="s">
        <v>1435</v>
      </c>
      <c r="C58" t="s">
        <v>1436</v>
      </c>
      <c r="D58" t="s">
        <v>1355</v>
      </c>
      <c r="E58" t="s">
        <v>106</v>
      </c>
      <c r="F58" s="87">
        <v>44977</v>
      </c>
      <c r="G58" s="77">
        <v>2319737.4253890002</v>
      </c>
      <c r="H58" s="77">
        <v>-9.3323610000000006</v>
      </c>
      <c r="I58" s="77">
        <v>-216.48627369299999</v>
      </c>
      <c r="J58" s="78">
        <f t="shared" si="0"/>
        <v>5.3371403480559354E-2</v>
      </c>
      <c r="K58" s="78">
        <f>I58/'סכום נכסי הקרן'!$C$42</f>
        <v>-2.4064954596382887E-4</v>
      </c>
    </row>
    <row r="59" spans="2:11">
      <c r="B59" t="s">
        <v>1437</v>
      </c>
      <c r="C59" t="s">
        <v>1438</v>
      </c>
      <c r="D59" t="s">
        <v>1355</v>
      </c>
      <c r="E59" t="s">
        <v>106</v>
      </c>
      <c r="F59" s="87">
        <v>45013</v>
      </c>
      <c r="G59" s="77">
        <v>1456924.10815</v>
      </c>
      <c r="H59" s="77">
        <v>-9.1732849999999999</v>
      </c>
      <c r="I59" s="77">
        <v>-133.647800488</v>
      </c>
      <c r="J59" s="78">
        <f t="shared" si="0"/>
        <v>3.294883579662717E-2</v>
      </c>
      <c r="K59" s="78">
        <f>I59/'סכום נכסי הקרן'!$C$42</f>
        <v>-1.4856499656006386E-4</v>
      </c>
    </row>
    <row r="60" spans="2:11">
      <c r="B60" t="s">
        <v>1437</v>
      </c>
      <c r="C60" t="s">
        <v>1439</v>
      </c>
      <c r="D60" t="s">
        <v>1355</v>
      </c>
      <c r="E60" t="s">
        <v>106</v>
      </c>
      <c r="F60" s="87">
        <v>45013</v>
      </c>
      <c r="G60" s="77">
        <v>370455.264165</v>
      </c>
      <c r="H60" s="77">
        <v>-9.1732849999999999</v>
      </c>
      <c r="I60" s="77">
        <v>-33.982917096999998</v>
      </c>
      <c r="J60" s="78">
        <f t="shared" si="0"/>
        <v>8.3779721868298372E-3</v>
      </c>
      <c r="K60" s="78">
        <f>I60/'סכום נכסי הקרן'!$C$42</f>
        <v>-3.7775945007565253E-5</v>
      </c>
    </row>
    <row r="61" spans="2:11">
      <c r="B61" t="s">
        <v>1440</v>
      </c>
      <c r="C61" t="s">
        <v>1441</v>
      </c>
      <c r="D61" t="s">
        <v>1355</v>
      </c>
      <c r="E61" t="s">
        <v>106</v>
      </c>
      <c r="F61" s="87">
        <v>45013</v>
      </c>
      <c r="G61" s="77">
        <v>495776.73375999997</v>
      </c>
      <c r="H61" s="77">
        <v>-9.0802399999999999</v>
      </c>
      <c r="I61" s="77">
        <v>-45.017715169000006</v>
      </c>
      <c r="J61" s="78">
        <f t="shared" si="0"/>
        <v>1.1098434090397879E-2</v>
      </c>
      <c r="K61" s="78">
        <f>I61/'סכום נכסי הקרן'!$C$42</f>
        <v>-5.0042400060485315E-5</v>
      </c>
    </row>
    <row r="62" spans="2:11">
      <c r="B62" t="s">
        <v>1442</v>
      </c>
      <c r="C62" t="s">
        <v>1443</v>
      </c>
      <c r="D62" t="s">
        <v>1355</v>
      </c>
      <c r="E62" t="s">
        <v>106</v>
      </c>
      <c r="F62" s="87">
        <v>45013</v>
      </c>
      <c r="G62" s="77">
        <v>583929.54871999996</v>
      </c>
      <c r="H62" s="77">
        <v>-8.9564249999999994</v>
      </c>
      <c r="I62" s="77">
        <v>-52.299214735</v>
      </c>
      <c r="J62" s="78">
        <f t="shared" si="0"/>
        <v>1.2893577240358566E-2</v>
      </c>
      <c r="K62" s="78">
        <f>I62/'סכום נכסי הקרן'!$C$42</f>
        <v>-5.8136629475596614E-5</v>
      </c>
    </row>
    <row r="63" spans="2:11">
      <c r="B63" t="s">
        <v>1444</v>
      </c>
      <c r="C63" t="s">
        <v>1445</v>
      </c>
      <c r="D63" t="s">
        <v>1355</v>
      </c>
      <c r="E63" t="s">
        <v>106</v>
      </c>
      <c r="F63" s="87">
        <v>45014</v>
      </c>
      <c r="G63" s="77">
        <v>619005.43145000003</v>
      </c>
      <c r="H63" s="77">
        <v>-8.8678559999999997</v>
      </c>
      <c r="I63" s="77">
        <v>-54.89250984400001</v>
      </c>
      <c r="J63" s="78">
        <f t="shared" si="0"/>
        <v>1.3532914770842727E-2</v>
      </c>
      <c r="K63" s="78">
        <f>I63/'סכום נכסי הקרן'!$C$42</f>
        <v>-6.1019377096889569E-5</v>
      </c>
    </row>
    <row r="64" spans="2:11">
      <c r="B64" t="s">
        <v>1444</v>
      </c>
      <c r="C64" t="s">
        <v>1446</v>
      </c>
      <c r="D64" t="s">
        <v>1355</v>
      </c>
      <c r="E64" t="s">
        <v>106</v>
      </c>
      <c r="F64" s="87">
        <v>45014</v>
      </c>
      <c r="G64" s="77">
        <v>496621.807738</v>
      </c>
      <c r="H64" s="77">
        <v>-8.8678559999999997</v>
      </c>
      <c r="I64" s="77">
        <v>-44.039706414000001</v>
      </c>
      <c r="J64" s="78">
        <f t="shared" si="0"/>
        <v>1.0857320882709494E-2</v>
      </c>
      <c r="K64" s="78">
        <f>I64/'סכום נכסי הקרן'!$C$42</f>
        <v>-4.8955230149781592E-5</v>
      </c>
    </row>
    <row r="65" spans="2:11">
      <c r="B65" t="s">
        <v>1447</v>
      </c>
      <c r="C65" t="s">
        <v>1448</v>
      </c>
      <c r="D65" t="s">
        <v>1355</v>
      </c>
      <c r="E65" t="s">
        <v>106</v>
      </c>
      <c r="F65" s="87">
        <v>45012</v>
      </c>
      <c r="G65" s="77">
        <v>2045783.255075</v>
      </c>
      <c r="H65" s="77">
        <v>-8.8269129999999993</v>
      </c>
      <c r="I65" s="77">
        <v>-180.57951443000002</v>
      </c>
      <c r="J65" s="78">
        <f t="shared" si="0"/>
        <v>4.4519137220840138E-2</v>
      </c>
      <c r="K65" s="78">
        <f>I65/'סכום נכסי הקרן'!$C$42</f>
        <v>-2.0073502775318607E-4</v>
      </c>
    </row>
    <row r="66" spans="2:11">
      <c r="B66" t="s">
        <v>1449</v>
      </c>
      <c r="C66" t="s">
        <v>1450</v>
      </c>
      <c r="D66" t="s">
        <v>1355</v>
      </c>
      <c r="E66" t="s">
        <v>106</v>
      </c>
      <c r="F66" s="87">
        <v>45014</v>
      </c>
      <c r="G66" s="77">
        <v>2484517.4953200002</v>
      </c>
      <c r="H66" s="77">
        <v>-8.8061389999999999</v>
      </c>
      <c r="I66" s="77">
        <v>-218.79007544099997</v>
      </c>
      <c r="J66" s="78">
        <f t="shared" si="0"/>
        <v>5.3939370818784645E-2</v>
      </c>
      <c r="K66" s="78">
        <f>I66/'סכום נכסי הקרן'!$C$42</f>
        <v>-2.4321048821291153E-4</v>
      </c>
    </row>
    <row r="67" spans="2:11">
      <c r="B67" t="s">
        <v>1451</v>
      </c>
      <c r="C67" t="s">
        <v>1452</v>
      </c>
      <c r="D67" t="s">
        <v>1355</v>
      </c>
      <c r="E67" t="s">
        <v>106</v>
      </c>
      <c r="F67" s="87">
        <v>45012</v>
      </c>
      <c r="G67" s="77">
        <v>877385.63009999995</v>
      </c>
      <c r="H67" s="77">
        <v>-8.7498400000000007</v>
      </c>
      <c r="I67" s="77">
        <v>-76.769842545000003</v>
      </c>
      <c r="J67" s="78">
        <f t="shared" si="0"/>
        <v>1.8926438945587026E-2</v>
      </c>
      <c r="K67" s="78">
        <f>I67/'סכום נכסי הקרן'!$C$42</f>
        <v>-8.5338564136254775E-5</v>
      </c>
    </row>
    <row r="68" spans="2:11">
      <c r="B68" t="s">
        <v>1453</v>
      </c>
      <c r="C68" t="s">
        <v>1454</v>
      </c>
      <c r="D68" t="s">
        <v>1355</v>
      </c>
      <c r="E68" t="s">
        <v>106</v>
      </c>
      <c r="F68" s="87">
        <v>44993</v>
      </c>
      <c r="G68" s="77">
        <v>826455.83835900004</v>
      </c>
      <c r="H68" s="77">
        <v>-7.7865029999999997</v>
      </c>
      <c r="I68" s="77">
        <v>-64.352011261000001</v>
      </c>
      <c r="J68" s="78">
        <f t="shared" si="0"/>
        <v>1.5865011204668288E-2</v>
      </c>
      <c r="K68" s="78">
        <f>I68/'סכום נכסי הקרן'!$C$42</f>
        <v>-7.1534707617444644E-5</v>
      </c>
    </row>
    <row r="69" spans="2:11">
      <c r="B69" t="s">
        <v>1455</v>
      </c>
      <c r="C69" t="s">
        <v>1456</v>
      </c>
      <c r="D69" t="s">
        <v>1355</v>
      </c>
      <c r="E69" t="s">
        <v>106</v>
      </c>
      <c r="F69" s="87">
        <v>44993</v>
      </c>
      <c r="G69" s="77">
        <v>1033939.7270440001</v>
      </c>
      <c r="H69" s="77">
        <v>-7.6958149999999996</v>
      </c>
      <c r="I69" s="77">
        <v>-79.570084898000005</v>
      </c>
      <c r="J69" s="78">
        <f t="shared" si="0"/>
        <v>1.9616796176629089E-2</v>
      </c>
      <c r="K69" s="78">
        <f>I69/'סכום נכסי הקרן'!$C$42</f>
        <v>-8.8451357568108854E-5</v>
      </c>
    </row>
    <row r="70" spans="2:11">
      <c r="B70" t="s">
        <v>1457</v>
      </c>
      <c r="C70" t="s">
        <v>1458</v>
      </c>
      <c r="D70" t="s">
        <v>1355</v>
      </c>
      <c r="E70" t="s">
        <v>106</v>
      </c>
      <c r="F70" s="87">
        <v>44993</v>
      </c>
      <c r="G70" s="77">
        <v>2437098.9959</v>
      </c>
      <c r="H70" s="77">
        <v>-7.6927940000000001</v>
      </c>
      <c r="I70" s="77">
        <v>-187.481013061</v>
      </c>
      <c r="J70" s="78">
        <f t="shared" si="0"/>
        <v>4.6220596910510697E-2</v>
      </c>
      <c r="K70" s="78">
        <f>I70/'סכום נכסי הקרן'!$C$42</f>
        <v>-2.0840684215364723E-4</v>
      </c>
    </row>
    <row r="71" spans="2:11">
      <c r="B71" t="s">
        <v>1459</v>
      </c>
      <c r="C71" t="s">
        <v>1460</v>
      </c>
      <c r="D71" t="s">
        <v>1355</v>
      </c>
      <c r="E71" t="s">
        <v>106</v>
      </c>
      <c r="F71" s="87">
        <v>44986</v>
      </c>
      <c r="G71" s="77">
        <v>1506851.4101719998</v>
      </c>
      <c r="H71" s="77">
        <v>-7.7094550000000002</v>
      </c>
      <c r="I71" s="77">
        <v>-116.170024137</v>
      </c>
      <c r="J71" s="78">
        <f t="shared" si="0"/>
        <v>2.8639955433639237E-2</v>
      </c>
      <c r="K71" s="78">
        <f>I71/'סכום נכסי הקרן'!$C$42</f>
        <v>-1.2913642553994428E-4</v>
      </c>
    </row>
    <row r="72" spans="2:11">
      <c r="B72" t="s">
        <v>1461</v>
      </c>
      <c r="C72" t="s">
        <v>1462</v>
      </c>
      <c r="D72" t="s">
        <v>1355</v>
      </c>
      <c r="E72" t="s">
        <v>106</v>
      </c>
      <c r="F72" s="87">
        <v>44986</v>
      </c>
      <c r="G72" s="77">
        <v>1359501.991557</v>
      </c>
      <c r="H72" s="77">
        <v>-7.6792600000000002</v>
      </c>
      <c r="I72" s="77">
        <v>-104.399694251</v>
      </c>
      <c r="J72" s="78">
        <f t="shared" si="0"/>
        <v>2.5738159330225108E-2</v>
      </c>
      <c r="K72" s="78">
        <f>I72/'סכום נכסי הקרן'!$C$42</f>
        <v>-1.1605234175675163E-4</v>
      </c>
    </row>
    <row r="73" spans="2:11">
      <c r="B73" t="s">
        <v>1463</v>
      </c>
      <c r="C73" t="s">
        <v>1464</v>
      </c>
      <c r="D73" t="s">
        <v>1355</v>
      </c>
      <c r="E73" t="s">
        <v>106</v>
      </c>
      <c r="F73" s="87">
        <v>44993</v>
      </c>
      <c r="G73" s="77">
        <v>1774655.3537999999</v>
      </c>
      <c r="H73" s="77">
        <v>-7.5630800000000002</v>
      </c>
      <c r="I73" s="77">
        <v>-134.21860960000001</v>
      </c>
      <c r="J73" s="78">
        <f t="shared" si="0"/>
        <v>3.3089560115574686E-2</v>
      </c>
      <c r="K73" s="78">
        <f>I73/'סכום נכסי הקרן'!$C$42</f>
        <v>-1.4919951694462006E-4</v>
      </c>
    </row>
    <row r="74" spans="2:11">
      <c r="B74" t="s">
        <v>1463</v>
      </c>
      <c r="C74" t="s">
        <v>1465</v>
      </c>
      <c r="D74" t="s">
        <v>1355</v>
      </c>
      <c r="E74" t="s">
        <v>106</v>
      </c>
      <c r="F74" s="87">
        <v>44993</v>
      </c>
      <c r="G74" s="77">
        <v>250691.93309999999</v>
      </c>
      <c r="H74" s="77">
        <v>-7.5630800000000002</v>
      </c>
      <c r="I74" s="77">
        <v>-18.960032225999999</v>
      </c>
      <c r="J74" s="78">
        <f t="shared" si="0"/>
        <v>4.6743080412260524E-3</v>
      </c>
      <c r="K74" s="78">
        <f>I74/'סכום נכסי הקרן'!$C$42</f>
        <v>-2.1076269958421837E-5</v>
      </c>
    </row>
    <row r="75" spans="2:11">
      <c r="B75" t="s">
        <v>1466</v>
      </c>
      <c r="C75" t="s">
        <v>1467</v>
      </c>
      <c r="D75" t="s">
        <v>1355</v>
      </c>
      <c r="E75" t="s">
        <v>106</v>
      </c>
      <c r="F75" s="87">
        <v>44980</v>
      </c>
      <c r="G75" s="77">
        <v>1128650.89595</v>
      </c>
      <c r="H75" s="77">
        <v>-7.5541650000000002</v>
      </c>
      <c r="I75" s="77">
        <v>-85.260147382</v>
      </c>
      <c r="J75" s="78">
        <f t="shared" si="0"/>
        <v>2.1019594679659432E-2</v>
      </c>
      <c r="K75" s="78">
        <f>I75/'סכום נכסי הקרן'!$C$42</f>
        <v>-9.4776520498402708E-5</v>
      </c>
    </row>
    <row r="76" spans="2:11">
      <c r="B76" t="s">
        <v>1466</v>
      </c>
      <c r="C76" t="s">
        <v>1468</v>
      </c>
      <c r="D76" t="s">
        <v>1355</v>
      </c>
      <c r="E76" t="s">
        <v>106</v>
      </c>
      <c r="F76" s="87">
        <v>44980</v>
      </c>
      <c r="G76" s="77">
        <v>1183666.9518520001</v>
      </c>
      <c r="H76" s="77">
        <v>-7.5541650000000002</v>
      </c>
      <c r="I76" s="77">
        <v>-89.416150846999997</v>
      </c>
      <c r="J76" s="78">
        <f t="shared" ref="J76:J139" si="1">I76/$I$11</f>
        <v>2.2044194225918284E-2</v>
      </c>
      <c r="K76" s="78">
        <f>I76/'סכום נכסי הקרן'!$C$42</f>
        <v>-9.939639930094819E-5</v>
      </c>
    </row>
    <row r="77" spans="2:11">
      <c r="B77" t="s">
        <v>1469</v>
      </c>
      <c r="C77" t="s">
        <v>1470</v>
      </c>
      <c r="D77" t="s">
        <v>1355</v>
      </c>
      <c r="E77" t="s">
        <v>106</v>
      </c>
      <c r="F77" s="87">
        <v>44998</v>
      </c>
      <c r="G77" s="77">
        <v>887824.77923999995</v>
      </c>
      <c r="H77" s="77">
        <v>-7.3144119999999999</v>
      </c>
      <c r="I77" s="77">
        <v>-64.939163027000006</v>
      </c>
      <c r="J77" s="78">
        <f t="shared" si="1"/>
        <v>1.6009764556799741E-2</v>
      </c>
      <c r="K77" s="78">
        <f>I77/'סכום נכסי הקרן'!$C$42</f>
        <v>-7.2187394753166412E-5</v>
      </c>
    </row>
    <row r="78" spans="2:11">
      <c r="B78" t="s">
        <v>1471</v>
      </c>
      <c r="C78" t="s">
        <v>1472</v>
      </c>
      <c r="D78" t="s">
        <v>1355</v>
      </c>
      <c r="E78" t="s">
        <v>106</v>
      </c>
      <c r="F78" s="87">
        <v>44998</v>
      </c>
      <c r="G78" s="77">
        <v>1486418.84699</v>
      </c>
      <c r="H78" s="77">
        <v>-6.8299089999999998</v>
      </c>
      <c r="I78" s="77">
        <v>-101.521056788</v>
      </c>
      <c r="J78" s="78">
        <f t="shared" si="1"/>
        <v>2.502847497522577E-2</v>
      </c>
      <c r="K78" s="78">
        <f>I78/'סכום נכסי הקרן'!$C$42</f>
        <v>-1.1285240308790189E-4</v>
      </c>
    </row>
    <row r="79" spans="2:11">
      <c r="B79" t="s">
        <v>1471</v>
      </c>
      <c r="C79" t="s">
        <v>1473</v>
      </c>
      <c r="D79" t="s">
        <v>1355</v>
      </c>
      <c r="E79" t="s">
        <v>106</v>
      </c>
      <c r="F79" s="87">
        <v>44998</v>
      </c>
      <c r="G79" s="77">
        <v>1259849.85203</v>
      </c>
      <c r="H79" s="77">
        <v>-6.8299089999999998</v>
      </c>
      <c r="I79" s="77">
        <v>-86.046600278</v>
      </c>
      <c r="J79" s="78">
        <f t="shared" si="1"/>
        <v>2.1213482699046722E-2</v>
      </c>
      <c r="K79" s="78">
        <f>I79/'סכום נכסי הקרן'!$C$42</f>
        <v>-9.5650753904132299E-5</v>
      </c>
    </row>
    <row r="80" spans="2:11">
      <c r="B80" t="s">
        <v>1474</v>
      </c>
      <c r="C80" t="s">
        <v>1475</v>
      </c>
      <c r="D80" t="s">
        <v>1355</v>
      </c>
      <c r="E80" t="s">
        <v>106</v>
      </c>
      <c r="F80" s="87">
        <v>44987</v>
      </c>
      <c r="G80" s="77">
        <v>883566.17597500002</v>
      </c>
      <c r="H80" s="77">
        <v>-6.9160159999999999</v>
      </c>
      <c r="I80" s="77">
        <v>-61.107578789000002</v>
      </c>
      <c r="J80" s="78">
        <f t="shared" si="1"/>
        <v>1.5065145644720133E-2</v>
      </c>
      <c r="K80" s="78">
        <f>I80/'סכום נכסי הקרן'!$C$42</f>
        <v>-6.7928145464666697E-5</v>
      </c>
    </row>
    <row r="81" spans="2:11">
      <c r="B81" t="s">
        <v>1476</v>
      </c>
      <c r="C81" t="s">
        <v>1477</v>
      </c>
      <c r="D81" t="s">
        <v>1355</v>
      </c>
      <c r="E81" t="s">
        <v>106</v>
      </c>
      <c r="F81" s="87">
        <v>44987</v>
      </c>
      <c r="G81" s="77">
        <v>1313079.261032</v>
      </c>
      <c r="H81" s="77">
        <v>-6.6336979999999999</v>
      </c>
      <c r="I81" s="77">
        <v>-87.10571196299999</v>
      </c>
      <c r="J81" s="78">
        <f t="shared" si="1"/>
        <v>2.1474590602595701E-2</v>
      </c>
      <c r="K81" s="78">
        <f>I81/'סכום נכסי הקרן'!$C$42</f>
        <v>-9.6828079107122642E-5</v>
      </c>
    </row>
    <row r="82" spans="2:11">
      <c r="B82" t="s">
        <v>1478</v>
      </c>
      <c r="C82" t="s">
        <v>1479</v>
      </c>
      <c r="D82" t="s">
        <v>1355</v>
      </c>
      <c r="E82" t="s">
        <v>106</v>
      </c>
      <c r="F82" s="87">
        <v>44987</v>
      </c>
      <c r="G82" s="77">
        <v>1790562.6286800001</v>
      </c>
      <c r="H82" s="77">
        <v>-6.6336979999999999</v>
      </c>
      <c r="I82" s="77">
        <v>-118.78051631300001</v>
      </c>
      <c r="J82" s="78">
        <f t="shared" si="1"/>
        <v>2.9283532639858407E-2</v>
      </c>
      <c r="K82" s="78">
        <f>I82/'סכום נכסי הקרן'!$C$42</f>
        <v>-1.3203828969132877E-4</v>
      </c>
    </row>
    <row r="83" spans="2:11">
      <c r="B83" t="s">
        <v>1480</v>
      </c>
      <c r="C83" t="s">
        <v>1481</v>
      </c>
      <c r="D83" t="s">
        <v>1355</v>
      </c>
      <c r="E83" t="s">
        <v>106</v>
      </c>
      <c r="F83" s="87">
        <v>44987</v>
      </c>
      <c r="G83" s="77">
        <v>1492549.7758500001</v>
      </c>
      <c r="H83" s="77">
        <v>-6.6041020000000001</v>
      </c>
      <c r="I83" s="77">
        <v>-98.569511644000002</v>
      </c>
      <c r="J83" s="78">
        <f t="shared" si="1"/>
        <v>2.4300816338563656E-2</v>
      </c>
      <c r="K83" s="78">
        <f>I83/'סכום נכסי הקרן'!$C$42</f>
        <v>-1.0957141909441969E-4</v>
      </c>
    </row>
    <row r="84" spans="2:11">
      <c r="B84" t="s">
        <v>1482</v>
      </c>
      <c r="C84" t="s">
        <v>1483</v>
      </c>
      <c r="D84" t="s">
        <v>1355</v>
      </c>
      <c r="E84" t="s">
        <v>106</v>
      </c>
      <c r="F84" s="87">
        <v>44987</v>
      </c>
      <c r="G84" s="77">
        <v>2030431.0778079999</v>
      </c>
      <c r="H84" s="77">
        <v>-6.5745230000000001</v>
      </c>
      <c r="I84" s="77">
        <v>-133.49115318399998</v>
      </c>
      <c r="J84" s="78">
        <f t="shared" si="1"/>
        <v>3.2910216782482273E-2</v>
      </c>
      <c r="K84" s="78">
        <f>I84/'סכום נכסי הקרן'!$C$42</f>
        <v>-1.4839086495374541E-4</v>
      </c>
    </row>
    <row r="85" spans="2:11">
      <c r="B85" t="s">
        <v>1484</v>
      </c>
      <c r="C85" t="s">
        <v>1485</v>
      </c>
      <c r="D85" t="s">
        <v>1355</v>
      </c>
      <c r="E85" t="s">
        <v>106</v>
      </c>
      <c r="F85" s="87">
        <v>45007</v>
      </c>
      <c r="G85" s="77">
        <v>1735201.9980820001</v>
      </c>
      <c r="H85" s="77">
        <v>-6.1623479999999997</v>
      </c>
      <c r="I85" s="77">
        <v>-106.929192218</v>
      </c>
      <c r="J85" s="78">
        <f t="shared" si="1"/>
        <v>2.6361768644095323E-2</v>
      </c>
      <c r="K85" s="78">
        <f>I85/'סכום נכסי הקרן'!$C$42</f>
        <v>-1.1886417147182267E-4</v>
      </c>
    </row>
    <row r="86" spans="2:11">
      <c r="B86" t="s">
        <v>1486</v>
      </c>
      <c r="C86" t="s">
        <v>1487</v>
      </c>
      <c r="D86" t="s">
        <v>1355</v>
      </c>
      <c r="E86" t="s">
        <v>106</v>
      </c>
      <c r="F86" s="87">
        <v>45007</v>
      </c>
      <c r="G86" s="77">
        <v>2244417.0650999998</v>
      </c>
      <c r="H86" s="77">
        <v>-6.1329570000000002</v>
      </c>
      <c r="I86" s="77">
        <v>-137.64912925299998</v>
      </c>
      <c r="J86" s="78">
        <f t="shared" si="1"/>
        <v>3.393530264430375E-2</v>
      </c>
      <c r="K86" s="78">
        <f>I86/'סכום נכסי הקרן'!$C$42</f>
        <v>-1.5301293653391539E-4</v>
      </c>
    </row>
    <row r="87" spans="2:11">
      <c r="B87" t="s">
        <v>1488</v>
      </c>
      <c r="C87" t="s">
        <v>1489</v>
      </c>
      <c r="D87" t="s">
        <v>1355</v>
      </c>
      <c r="E87" t="s">
        <v>106</v>
      </c>
      <c r="F87" s="87">
        <v>44985</v>
      </c>
      <c r="G87" s="77">
        <v>897891.10162499989</v>
      </c>
      <c r="H87" s="77">
        <v>-6.3342099999999997</v>
      </c>
      <c r="I87" s="77">
        <v>-56.874307139999999</v>
      </c>
      <c r="J87" s="78">
        <f t="shared" si="1"/>
        <v>1.4021496800997173E-2</v>
      </c>
      <c r="K87" s="78">
        <f>I87/'סכום נכסי הקרן'!$C$42</f>
        <v>-6.322237413378744E-5</v>
      </c>
    </row>
    <row r="88" spans="2:11">
      <c r="B88" t="s">
        <v>1490</v>
      </c>
      <c r="C88" t="s">
        <v>1491</v>
      </c>
      <c r="D88" t="s">
        <v>1355</v>
      </c>
      <c r="E88" t="s">
        <v>106</v>
      </c>
      <c r="F88" s="87">
        <v>44985</v>
      </c>
      <c r="G88" s="77">
        <v>380556.906143</v>
      </c>
      <c r="H88" s="77">
        <v>-6.3223719999999997</v>
      </c>
      <c r="I88" s="77">
        <v>-24.06022492</v>
      </c>
      <c r="J88" s="78">
        <f t="shared" si="1"/>
        <v>5.9316831045803653E-3</v>
      </c>
      <c r="K88" s="78">
        <f>I88/'סכום נכסי הקרן'!$C$42</f>
        <v>-2.6745724354776131E-5</v>
      </c>
    </row>
    <row r="89" spans="2:11">
      <c r="B89" t="s">
        <v>1492</v>
      </c>
      <c r="C89" t="s">
        <v>1493</v>
      </c>
      <c r="D89" t="s">
        <v>1355</v>
      </c>
      <c r="E89" t="s">
        <v>106</v>
      </c>
      <c r="F89" s="87">
        <v>44985</v>
      </c>
      <c r="G89" s="77">
        <v>898015.37721000006</v>
      </c>
      <c r="H89" s="77">
        <v>-6.3194939999999997</v>
      </c>
      <c r="I89" s="77">
        <v>-56.750031555</v>
      </c>
      <c r="J89" s="78">
        <f t="shared" si="1"/>
        <v>1.3990858542613994E-2</v>
      </c>
      <c r="K89" s="78">
        <f>I89/'סכום נכסי הקרן'!$C$42</f>
        <v>-6.3084227439336727E-5</v>
      </c>
    </row>
    <row r="90" spans="2:11">
      <c r="B90" t="s">
        <v>1494</v>
      </c>
      <c r="C90" t="s">
        <v>1495</v>
      </c>
      <c r="D90" t="s">
        <v>1355</v>
      </c>
      <c r="E90" t="s">
        <v>106</v>
      </c>
      <c r="F90" s="87">
        <v>44985</v>
      </c>
      <c r="G90" s="77">
        <v>3413969.624512</v>
      </c>
      <c r="H90" s="77">
        <v>-6.2724320000000002</v>
      </c>
      <c r="I90" s="77">
        <v>-214.138928781</v>
      </c>
      <c r="J90" s="78">
        <f t="shared" si="1"/>
        <v>5.2792701236443633E-2</v>
      </c>
      <c r="K90" s="78">
        <f>I90/'סכום נכסי הקרן'!$C$42</f>
        <v>-2.3804020044895173E-4</v>
      </c>
    </row>
    <row r="91" spans="2:11">
      <c r="B91" t="s">
        <v>1494</v>
      </c>
      <c r="C91" t="s">
        <v>1496</v>
      </c>
      <c r="D91" t="s">
        <v>1355</v>
      </c>
      <c r="E91" t="s">
        <v>106</v>
      </c>
      <c r="F91" s="87">
        <v>44985</v>
      </c>
      <c r="G91" s="77">
        <v>25382.382672</v>
      </c>
      <c r="H91" s="77">
        <v>-6.2724320000000002</v>
      </c>
      <c r="I91" s="77">
        <v>-1.5920927139999999</v>
      </c>
      <c r="J91" s="78">
        <f t="shared" si="1"/>
        <v>3.9250628304431074E-4</v>
      </c>
      <c r="K91" s="78">
        <f>I91/'סכום נכסי הקרן'!$C$42</f>
        <v>-1.7697952956580851E-6</v>
      </c>
    </row>
    <row r="92" spans="2:11">
      <c r="B92" t="s">
        <v>1497</v>
      </c>
      <c r="C92" t="s">
        <v>1498</v>
      </c>
      <c r="D92" t="s">
        <v>1355</v>
      </c>
      <c r="E92" t="s">
        <v>106</v>
      </c>
      <c r="F92" s="87">
        <v>44991</v>
      </c>
      <c r="G92" s="77">
        <v>1015379.573068</v>
      </c>
      <c r="H92" s="77">
        <v>-6.2322810000000004</v>
      </c>
      <c r="I92" s="77">
        <v>-63.281310213000005</v>
      </c>
      <c r="J92" s="78">
        <f t="shared" si="1"/>
        <v>1.5601046119653692E-2</v>
      </c>
      <c r="K92" s="78">
        <f>I92/'סכום נכסי הקרן'!$C$42</f>
        <v>-7.0344499496307193E-5</v>
      </c>
    </row>
    <row r="93" spans="2:11">
      <c r="B93" t="s">
        <v>1499</v>
      </c>
      <c r="C93" t="s">
        <v>1500</v>
      </c>
      <c r="D93" t="s">
        <v>1355</v>
      </c>
      <c r="E93" t="s">
        <v>106</v>
      </c>
      <c r="F93" s="87">
        <v>45007</v>
      </c>
      <c r="G93" s="77">
        <v>1198679.44252</v>
      </c>
      <c r="H93" s="77">
        <v>-6.1549469999999999</v>
      </c>
      <c r="I93" s="77">
        <v>-73.778084390000004</v>
      </c>
      <c r="J93" s="78">
        <f t="shared" si="1"/>
        <v>1.8188866401688958E-2</v>
      </c>
      <c r="K93" s="78">
        <f>I93/'סכום נכסי הקרן'!$C$42</f>
        <v>-8.201287872741764E-5</v>
      </c>
    </row>
    <row r="94" spans="2:11">
      <c r="B94" t="s">
        <v>1501</v>
      </c>
      <c r="C94" t="s">
        <v>1502</v>
      </c>
      <c r="D94" t="s">
        <v>1355</v>
      </c>
      <c r="E94" t="s">
        <v>106</v>
      </c>
      <c r="F94" s="87">
        <v>44984</v>
      </c>
      <c r="G94" s="77">
        <v>900997.99124999996</v>
      </c>
      <c r="H94" s="77">
        <v>-5.9675399999999996</v>
      </c>
      <c r="I94" s="77">
        <v>-53.767417514999998</v>
      </c>
      <c r="J94" s="78">
        <f t="shared" si="1"/>
        <v>1.325554034141772E-2</v>
      </c>
      <c r="K94" s="78">
        <f>I94/'סכום נכסי הקרן'!$C$42</f>
        <v>-5.9768706772519736E-5</v>
      </c>
    </row>
    <row r="95" spans="2:11">
      <c r="B95" t="s">
        <v>1503</v>
      </c>
      <c r="C95" t="s">
        <v>1504</v>
      </c>
      <c r="D95" t="s">
        <v>1355</v>
      </c>
      <c r="E95" t="s">
        <v>106</v>
      </c>
      <c r="F95" s="87">
        <v>45005</v>
      </c>
      <c r="G95" s="77">
        <v>1355970.907935</v>
      </c>
      <c r="H95" s="77">
        <v>-5.5763870000000004</v>
      </c>
      <c r="I95" s="77">
        <v>-75.614187227000002</v>
      </c>
      <c r="J95" s="78">
        <f t="shared" si="1"/>
        <v>1.8641529675316619E-2</v>
      </c>
      <c r="K95" s="78">
        <f>I95/'סכום נכסי הקרן'!$C$42</f>
        <v>-8.4053919512726489E-5</v>
      </c>
    </row>
    <row r="96" spans="2:11">
      <c r="B96" t="s">
        <v>1505</v>
      </c>
      <c r="C96" t="s">
        <v>1506</v>
      </c>
      <c r="D96" t="s">
        <v>1355</v>
      </c>
      <c r="E96" t="s">
        <v>106</v>
      </c>
      <c r="F96" s="87">
        <v>45090</v>
      </c>
      <c r="G96" s="77">
        <v>2490855.5501549998</v>
      </c>
      <c r="H96" s="77">
        <v>-8.4759170000000008</v>
      </c>
      <c r="I96" s="77">
        <v>-211.12286008400002</v>
      </c>
      <c r="J96" s="78">
        <f t="shared" si="1"/>
        <v>5.2049135297565934E-2</v>
      </c>
      <c r="K96" s="78">
        <f>I96/'סכום נכסי הקרן'!$C$42</f>
        <v>-2.3468749105935759E-4</v>
      </c>
    </row>
    <row r="97" spans="2:11">
      <c r="B97" t="s">
        <v>1507</v>
      </c>
      <c r="C97" t="s">
        <v>1508</v>
      </c>
      <c r="D97" t="s">
        <v>1355</v>
      </c>
      <c r="E97" t="s">
        <v>106</v>
      </c>
      <c r="F97" s="87">
        <v>45090</v>
      </c>
      <c r="G97" s="77">
        <v>1027096.2848299999</v>
      </c>
      <c r="H97" s="77">
        <v>-8.3227890000000002</v>
      </c>
      <c r="I97" s="77">
        <v>-85.483060563000009</v>
      </c>
      <c r="J97" s="78">
        <f t="shared" si="1"/>
        <v>2.1074550539545302E-2</v>
      </c>
      <c r="K97" s="78">
        <f>I97/'סכום נכסי הקרן'!$C$42</f>
        <v>-9.5024314295588568E-5</v>
      </c>
    </row>
    <row r="98" spans="2:11">
      <c r="B98" t="s">
        <v>1509</v>
      </c>
      <c r="C98" t="s">
        <v>1510</v>
      </c>
      <c r="D98" t="s">
        <v>1355</v>
      </c>
      <c r="E98" t="s">
        <v>106</v>
      </c>
      <c r="F98" s="87">
        <v>45090</v>
      </c>
      <c r="G98" s="77">
        <v>498153.66201999999</v>
      </c>
      <c r="H98" s="77">
        <v>-8.1700929999999996</v>
      </c>
      <c r="I98" s="77">
        <v>-40.699617650999997</v>
      </c>
      <c r="J98" s="78">
        <f t="shared" si="1"/>
        <v>1.0033872716735913E-2</v>
      </c>
      <c r="K98" s="78">
        <f>I98/'סכום נכסי הקרן'!$C$42</f>
        <v>-4.5242334959785865E-5</v>
      </c>
    </row>
    <row r="99" spans="2:11">
      <c r="B99" t="s">
        <v>1511</v>
      </c>
      <c r="C99" t="s">
        <v>1512</v>
      </c>
      <c r="D99" t="s">
        <v>1355</v>
      </c>
      <c r="E99" t="s">
        <v>106</v>
      </c>
      <c r="F99" s="87">
        <v>45019</v>
      </c>
      <c r="G99" s="77">
        <v>2503531.659825</v>
      </c>
      <c r="H99" s="77">
        <v>-7.9744539999999997</v>
      </c>
      <c r="I99" s="77">
        <v>-199.64297591099998</v>
      </c>
      <c r="J99" s="78">
        <f t="shared" si="1"/>
        <v>4.9218944174334991E-2</v>
      </c>
      <c r="K99" s="78">
        <f>I99/'סכום נכסי הקרן'!$C$42</f>
        <v>-2.2192627129783359E-4</v>
      </c>
    </row>
    <row r="100" spans="2:11">
      <c r="B100" t="s">
        <v>1511</v>
      </c>
      <c r="C100" t="s">
        <v>1513</v>
      </c>
      <c r="D100" t="s">
        <v>1355</v>
      </c>
      <c r="E100" t="s">
        <v>106</v>
      </c>
      <c r="F100" s="87">
        <v>45019</v>
      </c>
      <c r="G100" s="77">
        <v>873735.11977500003</v>
      </c>
      <c r="H100" s="77">
        <v>-7.9744539999999997</v>
      </c>
      <c r="I100" s="77">
        <v>-69.675603596999991</v>
      </c>
      <c r="J100" s="78">
        <f t="shared" si="1"/>
        <v>1.7177462057481208E-2</v>
      </c>
      <c r="K100" s="78">
        <f>I100/'סכום נכסי הקרן'!$C$42</f>
        <v>-7.7452496568681712E-5</v>
      </c>
    </row>
    <row r="101" spans="2:11">
      <c r="B101" t="s">
        <v>1514</v>
      </c>
      <c r="C101" t="s">
        <v>1515</v>
      </c>
      <c r="D101" t="s">
        <v>1355</v>
      </c>
      <c r="E101" t="s">
        <v>106</v>
      </c>
      <c r="F101" s="87">
        <v>45019</v>
      </c>
      <c r="G101" s="77">
        <v>374647.50741600001</v>
      </c>
      <c r="H101" s="77">
        <v>-7.9198110000000002</v>
      </c>
      <c r="I101" s="77">
        <v>-29.671373979000002</v>
      </c>
      <c r="J101" s="78">
        <f t="shared" si="1"/>
        <v>7.315026700960691E-3</v>
      </c>
      <c r="K101" s="78">
        <f>I101/'סכום נכסי הקרן'!$C$42</f>
        <v>-3.2983165880970126E-5</v>
      </c>
    </row>
    <row r="102" spans="2:11">
      <c r="B102" t="s">
        <v>1514</v>
      </c>
      <c r="C102" t="s">
        <v>1516</v>
      </c>
      <c r="D102" t="s">
        <v>1355</v>
      </c>
      <c r="E102" t="s">
        <v>106</v>
      </c>
      <c r="F102" s="87">
        <v>45019</v>
      </c>
      <c r="G102" s="77">
        <v>589364.53430399997</v>
      </c>
      <c r="H102" s="77">
        <v>-7.9198110000000002</v>
      </c>
      <c r="I102" s="77">
        <v>-46.676556447999992</v>
      </c>
      <c r="J102" s="78">
        <f t="shared" si="1"/>
        <v>1.1507396218580041E-2</v>
      </c>
      <c r="K102" s="78">
        <f>I102/'סכום נכסי הקרן'!$C$42</f>
        <v>-5.1886394110581583E-5</v>
      </c>
    </row>
    <row r="103" spans="2:11">
      <c r="B103" t="s">
        <v>1517</v>
      </c>
      <c r="C103" t="s">
        <v>1518</v>
      </c>
      <c r="D103" t="s">
        <v>1355</v>
      </c>
      <c r="E103" t="s">
        <v>106</v>
      </c>
      <c r="F103" s="87">
        <v>45091</v>
      </c>
      <c r="G103" s="77">
        <v>1349186.064156</v>
      </c>
      <c r="H103" s="77">
        <v>-8.0831250000000008</v>
      </c>
      <c r="I103" s="77">
        <v>-109.056389763</v>
      </c>
      <c r="J103" s="78">
        <f t="shared" si="1"/>
        <v>2.6886196897768579E-2</v>
      </c>
      <c r="K103" s="78">
        <f>I103/'סכום נכסי הקרן'!$C$42</f>
        <v>-1.212287977118473E-4</v>
      </c>
    </row>
    <row r="104" spans="2:11">
      <c r="B104" t="s">
        <v>1519</v>
      </c>
      <c r="C104" t="s">
        <v>1520</v>
      </c>
      <c r="D104" t="s">
        <v>1355</v>
      </c>
      <c r="E104" t="s">
        <v>106</v>
      </c>
      <c r="F104" s="87">
        <v>45019</v>
      </c>
      <c r="G104" s="77">
        <v>294781.68761999998</v>
      </c>
      <c r="H104" s="77">
        <v>-7.883413</v>
      </c>
      <c r="I104" s="77">
        <v>-23.238857756000002</v>
      </c>
      <c r="J104" s="78">
        <f t="shared" si="1"/>
        <v>5.7291875025834793E-3</v>
      </c>
      <c r="K104" s="78">
        <f>I104/'סכום נכסי הקרן'!$C$42</f>
        <v>-2.5832679699730232E-5</v>
      </c>
    </row>
    <row r="105" spans="2:11">
      <c r="B105" t="s">
        <v>1521</v>
      </c>
      <c r="C105" t="s">
        <v>1522</v>
      </c>
      <c r="D105" t="s">
        <v>1355</v>
      </c>
      <c r="E105" t="s">
        <v>106</v>
      </c>
      <c r="F105" s="87">
        <v>45091</v>
      </c>
      <c r="G105" s="77">
        <v>1124953.7165999999</v>
      </c>
      <c r="H105" s="77">
        <v>-8.0224039999999999</v>
      </c>
      <c r="I105" s="77">
        <v>-90.248328321000002</v>
      </c>
      <c r="J105" s="78">
        <f t="shared" si="1"/>
        <v>2.2249354945693394E-2</v>
      </c>
      <c r="K105" s="78">
        <f>I105/'סכום נכסי הקרן'!$C$42</f>
        <v>-1.0032146086657623E-4</v>
      </c>
    </row>
    <row r="106" spans="2:11">
      <c r="B106" t="s">
        <v>1523</v>
      </c>
      <c r="C106" t="s">
        <v>1524</v>
      </c>
      <c r="D106" t="s">
        <v>1355</v>
      </c>
      <c r="E106" t="s">
        <v>106</v>
      </c>
      <c r="F106" s="87">
        <v>45092</v>
      </c>
      <c r="G106" s="77">
        <v>1509207.5703600002</v>
      </c>
      <c r="H106" s="77">
        <v>-7.3543190000000003</v>
      </c>
      <c r="I106" s="77">
        <v>-110.99194222300001</v>
      </c>
      <c r="J106" s="78">
        <f t="shared" si="1"/>
        <v>2.736337796582532E-2</v>
      </c>
      <c r="K106" s="78">
        <f>I106/'סכום נכסי הקרן'!$C$42</f>
        <v>-1.2338038826187317E-4</v>
      </c>
    </row>
    <row r="107" spans="2:11">
      <c r="B107" t="s">
        <v>1525</v>
      </c>
      <c r="C107" t="s">
        <v>1526</v>
      </c>
      <c r="D107" t="s">
        <v>1355</v>
      </c>
      <c r="E107" t="s">
        <v>106</v>
      </c>
      <c r="F107" s="87">
        <v>45097</v>
      </c>
      <c r="G107" s="77">
        <v>893790.00731999998</v>
      </c>
      <c r="H107" s="77">
        <v>-6.897958</v>
      </c>
      <c r="I107" s="77">
        <v>-61.653255913000002</v>
      </c>
      <c r="J107" s="78">
        <f t="shared" si="1"/>
        <v>1.5199674053650187E-2</v>
      </c>
      <c r="K107" s="78">
        <f>I107/'סכום נכסי הקרן'!$C$42</f>
        <v>-6.8534728736175494E-5</v>
      </c>
    </row>
    <row r="108" spans="2:11">
      <c r="B108" t="s">
        <v>1527</v>
      </c>
      <c r="C108" t="s">
        <v>1528</v>
      </c>
      <c r="D108" t="s">
        <v>1355</v>
      </c>
      <c r="E108" t="s">
        <v>106</v>
      </c>
      <c r="F108" s="87">
        <v>45033</v>
      </c>
      <c r="G108" s="77">
        <v>1493005.4529949999</v>
      </c>
      <c r="H108" s="77">
        <v>-6.5715659999999998</v>
      </c>
      <c r="I108" s="77">
        <v>-98.113834499000021</v>
      </c>
      <c r="J108" s="78">
        <f t="shared" si="1"/>
        <v>2.4188476057825342E-2</v>
      </c>
      <c r="K108" s="78">
        <f>I108/'סכום נכסי הקרן'!$C$42</f>
        <v>-1.090648812147671E-4</v>
      </c>
    </row>
    <row r="109" spans="2:11">
      <c r="B109" t="s">
        <v>1529</v>
      </c>
      <c r="C109" t="s">
        <v>1530</v>
      </c>
      <c r="D109" t="s">
        <v>1355</v>
      </c>
      <c r="E109" t="s">
        <v>106</v>
      </c>
      <c r="F109" s="87">
        <v>45034</v>
      </c>
      <c r="G109" s="77">
        <v>1194868.32458</v>
      </c>
      <c r="H109" s="77">
        <v>-6.4359450000000002</v>
      </c>
      <c r="I109" s="77">
        <v>-76.901069195000005</v>
      </c>
      <c r="J109" s="78">
        <f t="shared" si="1"/>
        <v>1.8958790883495495E-2</v>
      </c>
      <c r="K109" s="78">
        <f>I109/'סכום נכסי הקרן'!$C$42</f>
        <v>-8.5484437743861135E-5</v>
      </c>
    </row>
    <row r="110" spans="2:11">
      <c r="B110" t="s">
        <v>1531</v>
      </c>
      <c r="C110" t="s">
        <v>1532</v>
      </c>
      <c r="D110" t="s">
        <v>1355</v>
      </c>
      <c r="E110" t="s">
        <v>106</v>
      </c>
      <c r="F110" s="87">
        <v>45033</v>
      </c>
      <c r="G110" s="77">
        <v>1195564.267856</v>
      </c>
      <c r="H110" s="77">
        <v>-6.4681730000000002</v>
      </c>
      <c r="I110" s="77">
        <v>-77.331162138999986</v>
      </c>
      <c r="J110" s="78">
        <f t="shared" si="1"/>
        <v>1.9064823767967962E-2</v>
      </c>
      <c r="K110" s="78">
        <f>I110/'סכום נכסי הקרן'!$C$42</f>
        <v>-8.5962535823384727E-5</v>
      </c>
    </row>
    <row r="111" spans="2:11">
      <c r="B111" t="s">
        <v>1533</v>
      </c>
      <c r="C111" t="s">
        <v>1534</v>
      </c>
      <c r="D111" t="s">
        <v>1355</v>
      </c>
      <c r="E111" t="s">
        <v>106</v>
      </c>
      <c r="F111" s="87">
        <v>45034</v>
      </c>
      <c r="G111" s="77">
        <v>1161200.9749779999</v>
      </c>
      <c r="H111" s="77">
        <v>-6.3621949999999998</v>
      </c>
      <c r="I111" s="77">
        <v>-73.877871803000005</v>
      </c>
      <c r="J111" s="78">
        <f t="shared" si="1"/>
        <v>1.8213467473113271E-2</v>
      </c>
      <c r="K111" s="78">
        <f>I111/'סכום נכסי הקרן'!$C$42</f>
        <v>-8.2123803984810218E-5</v>
      </c>
    </row>
    <row r="112" spans="2:11">
      <c r="B112" t="s">
        <v>1535</v>
      </c>
      <c r="C112" t="s">
        <v>1536</v>
      </c>
      <c r="D112" t="s">
        <v>1355</v>
      </c>
      <c r="E112" t="s">
        <v>106</v>
      </c>
      <c r="F112" s="87">
        <v>45034</v>
      </c>
      <c r="G112" s="77">
        <v>1494828.161575</v>
      </c>
      <c r="H112" s="77">
        <v>-6.3474570000000003</v>
      </c>
      <c r="I112" s="77">
        <v>-94.883580644000006</v>
      </c>
      <c r="J112" s="78">
        <f t="shared" si="1"/>
        <v>2.3392106020599223E-2</v>
      </c>
      <c r="K112" s="78">
        <f>I112/'סכום נכסי הקרן'!$C$42</f>
        <v>-1.0547408023559723E-4</v>
      </c>
    </row>
    <row r="113" spans="2:11">
      <c r="B113" t="s">
        <v>1535</v>
      </c>
      <c r="C113" t="s">
        <v>1537</v>
      </c>
      <c r="D113" t="s">
        <v>1355</v>
      </c>
      <c r="E113" t="s">
        <v>106</v>
      </c>
      <c r="F113" s="87">
        <v>45034</v>
      </c>
      <c r="G113" s="77">
        <v>1520372.84133</v>
      </c>
      <c r="H113" s="77">
        <v>-6.3474570000000003</v>
      </c>
      <c r="I113" s="77">
        <v>-96.505018307</v>
      </c>
      <c r="J113" s="78">
        <f t="shared" si="1"/>
        <v>2.3791846855222613E-2</v>
      </c>
      <c r="K113" s="78">
        <f>I113/'סכום נכסי הקרן'!$C$42</f>
        <v>-1.0727649583799678E-4</v>
      </c>
    </row>
    <row r="114" spans="2:11">
      <c r="B114" t="s">
        <v>1538</v>
      </c>
      <c r="C114" t="s">
        <v>1539</v>
      </c>
      <c r="D114" t="s">
        <v>1355</v>
      </c>
      <c r="E114" t="s">
        <v>106</v>
      </c>
      <c r="F114" s="87">
        <v>45034</v>
      </c>
      <c r="G114" s="77">
        <v>1345345.3454179999</v>
      </c>
      <c r="H114" s="77">
        <v>-6.3474570000000003</v>
      </c>
      <c r="I114" s="77">
        <v>-85.395222578999991</v>
      </c>
      <c r="J114" s="78">
        <f t="shared" si="1"/>
        <v>2.1052895418391376E-2</v>
      </c>
      <c r="K114" s="78">
        <f>I114/'סכום נכסי הקרן'!$C$42</f>
        <v>-9.492667221137053E-5</v>
      </c>
    </row>
    <row r="115" spans="2:11">
      <c r="B115" t="s">
        <v>1540</v>
      </c>
      <c r="C115" t="s">
        <v>1541</v>
      </c>
      <c r="D115" t="s">
        <v>1355</v>
      </c>
      <c r="E115" t="s">
        <v>106</v>
      </c>
      <c r="F115" s="87">
        <v>45034</v>
      </c>
      <c r="G115" s="77">
        <v>1196094.5103519999</v>
      </c>
      <c r="H115" s="77">
        <v>-6.3895929999999996</v>
      </c>
      <c r="I115" s="77">
        <v>-76.425574236999992</v>
      </c>
      <c r="J115" s="78">
        <f t="shared" si="1"/>
        <v>1.8841564821891338E-2</v>
      </c>
      <c r="K115" s="78">
        <f>I115/'סכום נכסי הקרן'!$C$42</f>
        <v>-8.4955870071653589E-5</v>
      </c>
    </row>
    <row r="116" spans="2:11">
      <c r="B116" t="s">
        <v>1542</v>
      </c>
      <c r="C116" t="s">
        <v>1543</v>
      </c>
      <c r="D116" t="s">
        <v>1355</v>
      </c>
      <c r="E116" t="s">
        <v>106</v>
      </c>
      <c r="F116" s="87">
        <v>45034</v>
      </c>
      <c r="G116" s="77">
        <v>1496360.8937899999</v>
      </c>
      <c r="H116" s="77">
        <v>-6.3012350000000001</v>
      </c>
      <c r="I116" s="77">
        <v>-94.289211945999995</v>
      </c>
      <c r="J116" s="78">
        <f t="shared" si="1"/>
        <v>2.3245573443470759E-2</v>
      </c>
      <c r="K116" s="78">
        <f>I116/'סכום נכסי הקרן'!$C$42</f>
        <v>-1.0481337064478201E-4</v>
      </c>
    </row>
    <row r="117" spans="2:11">
      <c r="B117" t="s">
        <v>1544</v>
      </c>
      <c r="C117" t="s">
        <v>1545</v>
      </c>
      <c r="D117" t="s">
        <v>1355</v>
      </c>
      <c r="E117" t="s">
        <v>106</v>
      </c>
      <c r="F117" s="87">
        <v>45035</v>
      </c>
      <c r="G117" s="77">
        <v>3983405.3260049997</v>
      </c>
      <c r="H117" s="77">
        <v>-6.1492779999999998</v>
      </c>
      <c r="I117" s="77">
        <v>-244.95066769299999</v>
      </c>
      <c r="J117" s="78">
        <f t="shared" si="1"/>
        <v>6.0388867595434249E-2</v>
      </c>
      <c r="K117" s="78">
        <f>I117/'סכום נכסי הקרן'!$C$42</f>
        <v>-2.7229101392105124E-4</v>
      </c>
    </row>
    <row r="118" spans="2:11">
      <c r="B118" t="s">
        <v>1546</v>
      </c>
      <c r="C118" t="s">
        <v>1547</v>
      </c>
      <c r="D118" t="s">
        <v>1355</v>
      </c>
      <c r="E118" t="s">
        <v>106</v>
      </c>
      <c r="F118" s="87">
        <v>45036</v>
      </c>
      <c r="G118" s="77">
        <v>2397358.8850400001</v>
      </c>
      <c r="H118" s="77">
        <v>-6.0836269999999999</v>
      </c>
      <c r="I118" s="77">
        <v>-145.84637997999999</v>
      </c>
      <c r="J118" s="78">
        <f t="shared" si="1"/>
        <v>3.5956210337520569E-2</v>
      </c>
      <c r="K118" s="78">
        <f>I118/'סכום נכסי הקרן'!$C$42</f>
        <v>-1.6212512933927385E-4</v>
      </c>
    </row>
    <row r="119" spans="2:11">
      <c r="B119" t="s">
        <v>1548</v>
      </c>
      <c r="C119" t="s">
        <v>1549</v>
      </c>
      <c r="D119" t="s">
        <v>1355</v>
      </c>
      <c r="E119" t="s">
        <v>106</v>
      </c>
      <c r="F119" s="87">
        <v>45036</v>
      </c>
      <c r="G119" s="77">
        <v>1199673.6472</v>
      </c>
      <c r="H119" s="77">
        <v>-5.9957130000000003</v>
      </c>
      <c r="I119" s="77">
        <v>-71.928985310000002</v>
      </c>
      <c r="J119" s="78">
        <f t="shared" si="1"/>
        <v>1.773299910169486E-2</v>
      </c>
      <c r="K119" s="78">
        <f>I119/'סכום נכסי הקרן'!$C$42</f>
        <v>-7.9957391114031265E-5</v>
      </c>
    </row>
    <row r="120" spans="2:11">
      <c r="B120" t="s">
        <v>1550</v>
      </c>
      <c r="C120" t="s">
        <v>1551</v>
      </c>
      <c r="D120" t="s">
        <v>1355</v>
      </c>
      <c r="E120" t="s">
        <v>106</v>
      </c>
      <c r="F120" s="87">
        <v>45036</v>
      </c>
      <c r="G120" s="77">
        <v>1499592.0589999997</v>
      </c>
      <c r="H120" s="77">
        <v>-5.9957130000000003</v>
      </c>
      <c r="I120" s="77">
        <v>-89.911231637000014</v>
      </c>
      <c r="J120" s="78">
        <f t="shared" si="1"/>
        <v>2.2166248876995313E-2</v>
      </c>
      <c r="K120" s="78">
        <f>I120/'סכום נכסי הקרן'!$C$42</f>
        <v>-9.9946738891983292E-5</v>
      </c>
    </row>
    <row r="121" spans="2:11">
      <c r="B121" t="s">
        <v>1552</v>
      </c>
      <c r="C121" t="s">
        <v>1553</v>
      </c>
      <c r="D121" t="s">
        <v>1355</v>
      </c>
      <c r="E121" t="s">
        <v>106</v>
      </c>
      <c r="F121" s="87">
        <v>45036</v>
      </c>
      <c r="G121" s="77">
        <v>1199673.6472</v>
      </c>
      <c r="H121" s="77">
        <v>-5.9957130000000003</v>
      </c>
      <c r="I121" s="77">
        <v>-71.928985310000002</v>
      </c>
      <c r="J121" s="78">
        <f t="shared" si="1"/>
        <v>1.773299910169486E-2</v>
      </c>
      <c r="K121" s="78">
        <f>I121/'סכום נכסי הקרן'!$C$42</f>
        <v>-7.9957391114031265E-5</v>
      </c>
    </row>
    <row r="122" spans="2:11">
      <c r="B122" t="s">
        <v>1554</v>
      </c>
      <c r="C122" t="s">
        <v>1555</v>
      </c>
      <c r="D122" t="s">
        <v>1355</v>
      </c>
      <c r="E122" t="s">
        <v>106</v>
      </c>
      <c r="F122" s="87">
        <v>45061</v>
      </c>
      <c r="G122" s="77">
        <v>1202987.6628</v>
      </c>
      <c r="H122" s="77">
        <v>-5.6967819999999998</v>
      </c>
      <c r="I122" s="77">
        <v>-68.531589076999992</v>
      </c>
      <c r="J122" s="78">
        <f t="shared" si="1"/>
        <v>1.6895422649194636E-2</v>
      </c>
      <c r="K122" s="78">
        <f>I122/'סכום נכסי הקרן'!$C$42</f>
        <v>-7.6180792039255328E-5</v>
      </c>
    </row>
    <row r="123" spans="2:11">
      <c r="B123" t="s">
        <v>1556</v>
      </c>
      <c r="C123" t="s">
        <v>1557</v>
      </c>
      <c r="D123" t="s">
        <v>1355</v>
      </c>
      <c r="E123" t="s">
        <v>106</v>
      </c>
      <c r="F123" s="87">
        <v>45061</v>
      </c>
      <c r="G123" s="77">
        <v>1804481.4942000001</v>
      </c>
      <c r="H123" s="77">
        <v>-5.6967819999999998</v>
      </c>
      <c r="I123" s="77">
        <v>-102.797383616</v>
      </c>
      <c r="J123" s="78">
        <f t="shared" si="1"/>
        <v>2.5343133973915223E-2</v>
      </c>
      <c r="K123" s="78">
        <f>I123/'סכום נכסי הקרן'!$C$42</f>
        <v>-1.1427118805943881E-4</v>
      </c>
    </row>
    <row r="124" spans="2:11">
      <c r="B124" t="s">
        <v>1558</v>
      </c>
      <c r="C124" t="s">
        <v>1559</v>
      </c>
      <c r="D124" t="s">
        <v>1355</v>
      </c>
      <c r="E124" t="s">
        <v>106</v>
      </c>
      <c r="F124" s="87">
        <v>45061</v>
      </c>
      <c r="G124" s="77">
        <v>2407102.0909040002</v>
      </c>
      <c r="H124" s="77">
        <v>-5.6473060000000004</v>
      </c>
      <c r="I124" s="77">
        <v>-135.936412851</v>
      </c>
      <c r="J124" s="78">
        <f t="shared" si="1"/>
        <v>3.3513058422628327E-2</v>
      </c>
      <c r="K124" s="78">
        <f>I124/'סכום נכסי הקרן'!$C$42</f>
        <v>-1.5110905404993585E-4</v>
      </c>
    </row>
    <row r="125" spans="2:11">
      <c r="B125" t="s">
        <v>1560</v>
      </c>
      <c r="C125" t="s">
        <v>1561</v>
      </c>
      <c r="D125" t="s">
        <v>1355</v>
      </c>
      <c r="E125" t="s">
        <v>106</v>
      </c>
      <c r="F125" s="87">
        <v>45106</v>
      </c>
      <c r="G125" s="77">
        <v>2872050.1945449994</v>
      </c>
      <c r="H125" s="77">
        <v>-5.0981639999999997</v>
      </c>
      <c r="I125" s="77">
        <v>-146.421825649</v>
      </c>
      <c r="J125" s="78">
        <f t="shared" si="1"/>
        <v>3.609807772919129E-2</v>
      </c>
      <c r="K125" s="78">
        <f>I125/'סכום נכסי הקרן'!$C$42</f>
        <v>-1.6276480379349853E-4</v>
      </c>
    </row>
    <row r="126" spans="2:11">
      <c r="B126" t="s">
        <v>1562</v>
      </c>
      <c r="C126" t="s">
        <v>1563</v>
      </c>
      <c r="D126" t="s">
        <v>1355</v>
      </c>
      <c r="E126" t="s">
        <v>106</v>
      </c>
      <c r="F126" s="87">
        <v>45090</v>
      </c>
      <c r="G126" s="77">
        <v>956673.45333000005</v>
      </c>
      <c r="H126" s="77">
        <v>7.8681419999999997</v>
      </c>
      <c r="I126" s="77">
        <v>75.27242936799999</v>
      </c>
      <c r="J126" s="78">
        <f t="shared" si="1"/>
        <v>-1.8557274464701241E-2</v>
      </c>
      <c r="K126" s="78">
        <f>I126/'סכום נכסי הקרן'!$C$42</f>
        <v>8.3674016102709131E-5</v>
      </c>
    </row>
    <row r="127" spans="2:11">
      <c r="B127" t="s">
        <v>1564</v>
      </c>
      <c r="C127" t="s">
        <v>1565</v>
      </c>
      <c r="D127" t="s">
        <v>1355</v>
      </c>
      <c r="E127" t="s">
        <v>106</v>
      </c>
      <c r="F127" s="87">
        <v>45090</v>
      </c>
      <c r="G127" s="77">
        <v>956673.45333000005</v>
      </c>
      <c r="H127" s="77">
        <v>7.7434349999999998</v>
      </c>
      <c r="I127" s="77">
        <v>74.079383751999998</v>
      </c>
      <c r="J127" s="78">
        <f t="shared" si="1"/>
        <v>-1.8263147184222735E-2</v>
      </c>
      <c r="K127" s="78">
        <f>I127/'סכום נכסי הקרן'!$C$42</f>
        <v>8.2347807835982342E-5</v>
      </c>
    </row>
    <row r="128" spans="2:11">
      <c r="B128" t="s">
        <v>1566</v>
      </c>
      <c r="C128" t="s">
        <v>1567</v>
      </c>
      <c r="D128" t="s">
        <v>1355</v>
      </c>
      <c r="E128" t="s">
        <v>106</v>
      </c>
      <c r="F128" s="87">
        <v>45089</v>
      </c>
      <c r="G128" s="77">
        <v>1594455.7555499999</v>
      </c>
      <c r="H128" s="77">
        <v>7.2556719999999997</v>
      </c>
      <c r="I128" s="77">
        <v>115.68847347800001</v>
      </c>
      <c r="J128" s="78">
        <f t="shared" si="1"/>
        <v>-2.8521236430908078E-2</v>
      </c>
      <c r="K128" s="78">
        <f>I128/'סכום נכסי הקרן'!$C$42</f>
        <v>1.2860112625528262E-4</v>
      </c>
    </row>
    <row r="129" spans="2:11">
      <c r="B129" t="s">
        <v>1568</v>
      </c>
      <c r="C129" t="s">
        <v>1569</v>
      </c>
      <c r="D129" t="s">
        <v>1355</v>
      </c>
      <c r="E129" t="s">
        <v>106</v>
      </c>
      <c r="F129" s="87">
        <v>45089</v>
      </c>
      <c r="G129" s="77">
        <v>2551129.2088799998</v>
      </c>
      <c r="H129" s="77">
        <v>7.2692439999999996</v>
      </c>
      <c r="I129" s="77">
        <v>185.447805915</v>
      </c>
      <c r="J129" s="78">
        <f t="shared" si="1"/>
        <v>-4.5719340562486492E-2</v>
      </c>
      <c r="K129" s="78">
        <f>I129/'סכום נכסי הקרן'!$C$42</f>
        <v>2.0614669711909795E-4</v>
      </c>
    </row>
    <row r="130" spans="2:11">
      <c r="B130" t="s">
        <v>1570</v>
      </c>
      <c r="C130" t="s">
        <v>1571</v>
      </c>
      <c r="D130" t="s">
        <v>1355</v>
      </c>
      <c r="E130" t="s">
        <v>106</v>
      </c>
      <c r="F130" s="87">
        <v>45089</v>
      </c>
      <c r="G130" s="77">
        <v>1275564.6044399999</v>
      </c>
      <c r="H130" s="77">
        <v>7.2692439999999996</v>
      </c>
      <c r="I130" s="77">
        <v>92.723902957000007</v>
      </c>
      <c r="J130" s="78">
        <f t="shared" si="1"/>
        <v>-2.285967028111998E-2</v>
      </c>
      <c r="K130" s="78">
        <f>I130/'סכום נכסי הקרן'!$C$42</f>
        <v>1.0307334855899317E-4</v>
      </c>
    </row>
    <row r="131" spans="2:11">
      <c r="B131" t="s">
        <v>1572</v>
      </c>
      <c r="C131" t="s">
        <v>1573</v>
      </c>
      <c r="D131" t="s">
        <v>1355</v>
      </c>
      <c r="E131" t="s">
        <v>106</v>
      </c>
      <c r="F131" s="87">
        <v>45089</v>
      </c>
      <c r="G131" s="77">
        <v>1594455.7555499999</v>
      </c>
      <c r="H131" s="77">
        <v>7.2019219999999997</v>
      </c>
      <c r="I131" s="77">
        <v>114.831455374</v>
      </c>
      <c r="J131" s="78">
        <f t="shared" si="1"/>
        <v>-2.8309951631006202E-2</v>
      </c>
      <c r="K131" s="78">
        <f>I131/'סכום נכסי הקרן'!$C$42</f>
        <v>1.2764845145474144E-4</v>
      </c>
    </row>
    <row r="132" spans="2:11">
      <c r="B132" t="s">
        <v>1574</v>
      </c>
      <c r="C132" t="s">
        <v>1575</v>
      </c>
      <c r="D132" t="s">
        <v>1355</v>
      </c>
      <c r="E132" t="s">
        <v>106</v>
      </c>
      <c r="F132" s="87">
        <v>45089</v>
      </c>
      <c r="G132" s="77">
        <v>1275564.6044399999</v>
      </c>
      <c r="H132" s="77">
        <v>6.9371809999999998</v>
      </c>
      <c r="I132" s="77">
        <v>88.488226479000005</v>
      </c>
      <c r="J132" s="78">
        <f t="shared" si="1"/>
        <v>-2.1815428563323889E-2</v>
      </c>
      <c r="K132" s="78">
        <f>I132/'סכום נכסי הקרן'!$C$42</f>
        <v>9.8364903982382909E-5</v>
      </c>
    </row>
    <row r="133" spans="2:11">
      <c r="B133" t="s">
        <v>1576</v>
      </c>
      <c r="C133" t="s">
        <v>1577</v>
      </c>
      <c r="D133" t="s">
        <v>1355</v>
      </c>
      <c r="E133" t="s">
        <v>106</v>
      </c>
      <c r="F133" s="87">
        <v>45089</v>
      </c>
      <c r="G133" s="77">
        <v>1275564.6044399999</v>
      </c>
      <c r="H133" s="77">
        <v>6.9192859999999996</v>
      </c>
      <c r="I133" s="77">
        <v>88.259968020999992</v>
      </c>
      <c r="J133" s="78">
        <f t="shared" si="1"/>
        <v>-2.1759154906560576E-2</v>
      </c>
      <c r="K133" s="78">
        <f>I133/'סכום נכסי הקרן'!$C$42</f>
        <v>9.8111168291232332E-5</v>
      </c>
    </row>
    <row r="134" spans="2:11">
      <c r="B134" t="s">
        <v>1578</v>
      </c>
      <c r="C134" t="s">
        <v>1579</v>
      </c>
      <c r="D134" t="s">
        <v>1355</v>
      </c>
      <c r="E134" t="s">
        <v>106</v>
      </c>
      <c r="F134" s="87">
        <v>45098</v>
      </c>
      <c r="G134" s="77">
        <v>4241252.3097630003</v>
      </c>
      <c r="H134" s="77">
        <v>6.6847599999999998</v>
      </c>
      <c r="I134" s="77">
        <v>283.51752423799996</v>
      </c>
      <c r="J134" s="78">
        <f t="shared" si="1"/>
        <v>-6.9896940447013861E-2</v>
      </c>
      <c r="K134" s="78">
        <f>I134/'סכום נכסי הקרן'!$C$42</f>
        <v>3.1516253809892096E-4</v>
      </c>
    </row>
    <row r="135" spans="2:11">
      <c r="B135" t="s">
        <v>1580</v>
      </c>
      <c r="C135" t="s">
        <v>1581</v>
      </c>
      <c r="D135" t="s">
        <v>1355</v>
      </c>
      <c r="E135" t="s">
        <v>106</v>
      </c>
      <c r="F135" s="87">
        <v>45098</v>
      </c>
      <c r="G135" s="77">
        <v>1594455.7555499999</v>
      </c>
      <c r="H135" s="77">
        <v>6.7402119999999996</v>
      </c>
      <c r="I135" s="77">
        <v>107.46970567700001</v>
      </c>
      <c r="J135" s="78">
        <f t="shared" si="1"/>
        <v>-2.6495024029828795E-2</v>
      </c>
      <c r="K135" s="78">
        <f>I135/'סכום נכסי הקרן'!$C$42</f>
        <v>1.194650147321217E-4</v>
      </c>
    </row>
    <row r="136" spans="2:11">
      <c r="B136" t="s">
        <v>1582</v>
      </c>
      <c r="C136" t="s">
        <v>1583</v>
      </c>
      <c r="D136" t="s">
        <v>1355</v>
      </c>
      <c r="E136" t="s">
        <v>106</v>
      </c>
      <c r="F136" s="87">
        <v>45098</v>
      </c>
      <c r="G136" s="77">
        <v>1275564.6044399999</v>
      </c>
      <c r="H136" s="77">
        <v>6.7409829999999999</v>
      </c>
      <c r="I136" s="77">
        <v>85.985595900000007</v>
      </c>
      <c r="J136" s="78">
        <f t="shared" si="1"/>
        <v>-2.1198442995989449E-2</v>
      </c>
      <c r="K136" s="78">
        <f>I136/'סכום נכסי הקרן'!$C$42</f>
        <v>9.5582940478287473E-5</v>
      </c>
    </row>
    <row r="137" spans="2:11">
      <c r="B137" t="s">
        <v>1584</v>
      </c>
      <c r="C137" t="s">
        <v>1585</v>
      </c>
      <c r="D137" t="s">
        <v>1355</v>
      </c>
      <c r="E137" t="s">
        <v>106</v>
      </c>
      <c r="F137" s="87">
        <v>45097</v>
      </c>
      <c r="G137" s="77">
        <v>2551129.2088799998</v>
      </c>
      <c r="H137" s="77">
        <v>6.4184150000000004</v>
      </c>
      <c r="I137" s="77">
        <v>163.74206422</v>
      </c>
      <c r="J137" s="78">
        <f t="shared" si="1"/>
        <v>-4.0368119544698225E-2</v>
      </c>
      <c r="K137" s="78">
        <f>I137/'סכום נכסי הקרן'!$C$42</f>
        <v>1.8201825334017581E-4</v>
      </c>
    </row>
    <row r="138" spans="2:11">
      <c r="B138" t="s">
        <v>1586</v>
      </c>
      <c r="C138" t="s">
        <v>1587</v>
      </c>
      <c r="D138" t="s">
        <v>1355</v>
      </c>
      <c r="E138" t="s">
        <v>106</v>
      </c>
      <c r="F138" s="87">
        <v>45097</v>
      </c>
      <c r="G138" s="77">
        <v>2710574.7844349998</v>
      </c>
      <c r="H138" s="77">
        <v>6.4118779999999997</v>
      </c>
      <c r="I138" s="77">
        <v>173.79875938900003</v>
      </c>
      <c r="J138" s="78">
        <f t="shared" si="1"/>
        <v>-4.2847445029818104E-2</v>
      </c>
      <c r="K138" s="78">
        <f>I138/'סכום נכסי הקרן'!$C$42</f>
        <v>1.9319743382599494E-4</v>
      </c>
    </row>
    <row r="139" spans="2:11">
      <c r="B139" t="s">
        <v>1588</v>
      </c>
      <c r="C139" t="s">
        <v>1589</v>
      </c>
      <c r="D139" t="s">
        <v>1355</v>
      </c>
      <c r="E139" t="s">
        <v>106</v>
      </c>
      <c r="F139" s="87">
        <v>45097</v>
      </c>
      <c r="G139" s="77">
        <v>3029465.9355449998</v>
      </c>
      <c r="H139" s="77">
        <v>6.4118779999999997</v>
      </c>
      <c r="I139" s="77">
        <v>194.245672259</v>
      </c>
      <c r="J139" s="78">
        <f t="shared" si="1"/>
        <v>-4.7888320915853072E-2</v>
      </c>
      <c r="K139" s="78">
        <f>I139/'סכום נכסי הקרן'!$C$42</f>
        <v>2.1592654368866136E-4</v>
      </c>
    </row>
    <row r="140" spans="2:11">
      <c r="B140" t="s">
        <v>1590</v>
      </c>
      <c r="C140" t="s">
        <v>1591</v>
      </c>
      <c r="D140" t="s">
        <v>1355</v>
      </c>
      <c r="E140" t="s">
        <v>106</v>
      </c>
      <c r="F140" s="87">
        <v>45098</v>
      </c>
      <c r="G140" s="77">
        <v>1351419.1183499999</v>
      </c>
      <c r="H140" s="77">
        <v>6.1826660000000002</v>
      </c>
      <c r="I140" s="77">
        <v>83.553725313000001</v>
      </c>
      <c r="J140" s="78">
        <f t="shared" ref="J140:J203" si="2">I140/$I$11</f>
        <v>-2.0598902230207036E-2</v>
      </c>
      <c r="K140" s="78">
        <f>I140/'סכום נכסי הקרן'!$C$42</f>
        <v>9.287963489396088E-5</v>
      </c>
    </row>
    <row r="141" spans="2:11">
      <c r="B141" t="s">
        <v>1592</v>
      </c>
      <c r="C141" t="s">
        <v>1593</v>
      </c>
      <c r="D141" t="s">
        <v>1355</v>
      </c>
      <c r="E141" t="s">
        <v>106</v>
      </c>
      <c r="F141" s="87">
        <v>45050</v>
      </c>
      <c r="G141" s="77">
        <v>1913346.9066600001</v>
      </c>
      <c r="H141" s="77">
        <v>5.9883559999999996</v>
      </c>
      <c r="I141" s="77">
        <v>114.578029535</v>
      </c>
      <c r="J141" s="78">
        <f t="shared" si="2"/>
        <v>-2.8247473338618715E-2</v>
      </c>
      <c r="K141" s="78">
        <f>I141/'סכום נכסי הקרן'!$C$42</f>
        <v>1.2736673930712814E-4</v>
      </c>
    </row>
    <row r="142" spans="2:11">
      <c r="B142" t="s">
        <v>1594</v>
      </c>
      <c r="C142" t="s">
        <v>1595</v>
      </c>
      <c r="D142" t="s">
        <v>1355</v>
      </c>
      <c r="E142" t="s">
        <v>106</v>
      </c>
      <c r="F142" s="87">
        <v>45050</v>
      </c>
      <c r="G142" s="77">
        <v>1116119.0288849999</v>
      </c>
      <c r="H142" s="77">
        <v>5.932658</v>
      </c>
      <c r="I142" s="77">
        <v>66.215522995000001</v>
      </c>
      <c r="J142" s="78">
        <f t="shared" si="2"/>
        <v>-1.6324431725652969E-2</v>
      </c>
      <c r="K142" s="78">
        <f>I142/'סכום נכסי הקרן'!$C$42</f>
        <v>7.3606216563648416E-5</v>
      </c>
    </row>
    <row r="143" spans="2:11">
      <c r="B143" t="s">
        <v>1596</v>
      </c>
      <c r="C143" t="s">
        <v>1597</v>
      </c>
      <c r="D143" t="s">
        <v>1355</v>
      </c>
      <c r="E143" t="s">
        <v>106</v>
      </c>
      <c r="F143" s="87">
        <v>45131</v>
      </c>
      <c r="G143" s="77">
        <v>1061810.59824</v>
      </c>
      <c r="H143" s="77">
        <v>-7.4373379999999996</v>
      </c>
      <c r="I143" s="77">
        <v>-78.970443187000001</v>
      </c>
      <c r="J143" s="78">
        <f t="shared" si="2"/>
        <v>1.9468963618215068E-2</v>
      </c>
      <c r="K143" s="78">
        <f>I143/'סכום נכסי הקרן'!$C$42</f>
        <v>-8.7784786413127623E-5</v>
      </c>
    </row>
    <row r="144" spans="2:11">
      <c r="B144" t="s">
        <v>1598</v>
      </c>
      <c r="C144" t="s">
        <v>1599</v>
      </c>
      <c r="D144" t="s">
        <v>1355</v>
      </c>
      <c r="E144" t="s">
        <v>106</v>
      </c>
      <c r="F144" s="87">
        <v>45131</v>
      </c>
      <c r="G144" s="77">
        <v>1064571.5742309999</v>
      </c>
      <c r="H144" s="77">
        <v>-7.316757</v>
      </c>
      <c r="I144" s="77">
        <v>-77.892119180999998</v>
      </c>
      <c r="J144" s="78">
        <f t="shared" si="2"/>
        <v>1.9203119208658585E-2</v>
      </c>
      <c r="K144" s="78">
        <f>I144/'סכום נכסי הקרן'!$C$42</f>
        <v>-8.6586104492010572E-5</v>
      </c>
    </row>
    <row r="145" spans="2:11">
      <c r="B145" t="s">
        <v>1600</v>
      </c>
      <c r="C145" t="s">
        <v>1601</v>
      </c>
      <c r="D145" t="s">
        <v>1355</v>
      </c>
      <c r="E145" t="s">
        <v>106</v>
      </c>
      <c r="F145" s="87">
        <v>45126</v>
      </c>
      <c r="G145" s="77">
        <v>1831076.3503479999</v>
      </c>
      <c r="H145" s="77">
        <v>-7.4711470000000002</v>
      </c>
      <c r="I145" s="77">
        <v>-136.802403841</v>
      </c>
      <c r="J145" s="78">
        <f t="shared" si="2"/>
        <v>3.3726555351322123E-2</v>
      </c>
      <c r="K145" s="78">
        <f>I145/'סכום נכסי הקרן'!$C$42</f>
        <v>-1.5207170325164831E-4</v>
      </c>
    </row>
    <row r="146" spans="2:11">
      <c r="B146" t="s">
        <v>1602</v>
      </c>
      <c r="C146" t="s">
        <v>1603</v>
      </c>
      <c r="D146" t="s">
        <v>1355</v>
      </c>
      <c r="E146" t="s">
        <v>106</v>
      </c>
      <c r="F146" s="87">
        <v>45138</v>
      </c>
      <c r="G146" s="77">
        <v>2269707.146648</v>
      </c>
      <c r="H146" s="77">
        <v>-4.6942180000000002</v>
      </c>
      <c r="I146" s="77">
        <v>-106.544990353</v>
      </c>
      <c r="J146" s="78">
        <f t="shared" si="2"/>
        <v>2.6267049508303938E-2</v>
      </c>
      <c r="K146" s="78">
        <f>I146/'סכום נכסי הקרן'!$C$42</f>
        <v>-1.1843708663732725E-4</v>
      </c>
    </row>
    <row r="147" spans="2:11">
      <c r="B147" t="s">
        <v>1604</v>
      </c>
      <c r="C147" t="s">
        <v>1605</v>
      </c>
      <c r="D147" t="s">
        <v>1355</v>
      </c>
      <c r="E147" t="s">
        <v>106</v>
      </c>
      <c r="F147" s="87">
        <v>45132</v>
      </c>
      <c r="G147" s="77">
        <v>797912.39661399985</v>
      </c>
      <c r="H147" s="77">
        <v>-4.3424469999999999</v>
      </c>
      <c r="I147" s="77">
        <v>-34.648922420000005</v>
      </c>
      <c r="J147" s="78">
        <f t="shared" si="2"/>
        <v>8.5421656860649939E-3</v>
      </c>
      <c r="K147" s="78">
        <f>I147/'סכום נכסי הקרן'!$C$42</f>
        <v>-3.8516286997176704E-5</v>
      </c>
    </row>
    <row r="148" spans="2:11">
      <c r="B148" t="s">
        <v>1606</v>
      </c>
      <c r="C148" t="s">
        <v>1607</v>
      </c>
      <c r="D148" t="s">
        <v>1355</v>
      </c>
      <c r="E148" t="s">
        <v>106</v>
      </c>
      <c r="F148" s="87">
        <v>45132</v>
      </c>
      <c r="G148" s="77">
        <v>774195.67575000005</v>
      </c>
      <c r="H148" s="77">
        <v>-4.0698790000000002</v>
      </c>
      <c r="I148" s="77">
        <v>-31.508826541999998</v>
      </c>
      <c r="J148" s="78">
        <f t="shared" si="2"/>
        <v>7.7680227290383439E-3</v>
      </c>
      <c r="K148" s="78">
        <f>I148/'סכום נכסי הקרן'!$C$42</f>
        <v>-3.5025707042924267E-5</v>
      </c>
    </row>
    <row r="149" spans="2:11">
      <c r="B149" t="s">
        <v>1608</v>
      </c>
      <c r="C149" t="s">
        <v>1609</v>
      </c>
      <c r="D149" t="s">
        <v>1355</v>
      </c>
      <c r="E149" t="s">
        <v>106</v>
      </c>
      <c r="F149" s="87">
        <v>45132</v>
      </c>
      <c r="G149" s="77">
        <v>2218332.0971920001</v>
      </c>
      <c r="H149" s="77">
        <v>-4.0472289999999997</v>
      </c>
      <c r="I149" s="77">
        <v>-89.78098386500001</v>
      </c>
      <c r="J149" s="78">
        <f t="shared" si="2"/>
        <v>2.2134138266593686E-2</v>
      </c>
      <c r="K149" s="78">
        <f>I149/'סכום נכסי הקרן'!$C$42</f>
        <v>-9.9801953420554043E-5</v>
      </c>
    </row>
    <row r="150" spans="2:11">
      <c r="B150" t="s">
        <v>1610</v>
      </c>
      <c r="C150" t="s">
        <v>1611</v>
      </c>
      <c r="D150" t="s">
        <v>1355</v>
      </c>
      <c r="E150" t="s">
        <v>106</v>
      </c>
      <c r="F150" s="87">
        <v>45132</v>
      </c>
      <c r="G150" s="77">
        <v>1218265.2747160001</v>
      </c>
      <c r="H150" s="77">
        <v>-4.0387380000000004</v>
      </c>
      <c r="I150" s="77">
        <v>-49.202543380000002</v>
      </c>
      <c r="J150" s="78">
        <f t="shared" si="2"/>
        <v>1.2130139940085338E-2</v>
      </c>
      <c r="K150" s="78">
        <f>I150/'סכום נכסי הקרן'!$C$42</f>
        <v>-5.4694320903937546E-5</v>
      </c>
    </row>
    <row r="151" spans="2:11">
      <c r="B151" t="s">
        <v>1612</v>
      </c>
      <c r="C151" t="s">
        <v>1613</v>
      </c>
      <c r="D151" t="s">
        <v>1355</v>
      </c>
      <c r="E151" t="s">
        <v>106</v>
      </c>
      <c r="F151" s="87">
        <v>45132</v>
      </c>
      <c r="G151" s="77">
        <v>914693.16071700002</v>
      </c>
      <c r="H151" s="77">
        <v>-3.925656</v>
      </c>
      <c r="I151" s="77">
        <v>-35.907702855000004</v>
      </c>
      <c r="J151" s="78">
        <f t="shared" si="2"/>
        <v>8.8524988879985778E-3</v>
      </c>
      <c r="K151" s="78">
        <f>I151/'סכום נכסי הקרן'!$C$42</f>
        <v>-3.9915567122347503E-5</v>
      </c>
    </row>
    <row r="152" spans="2:11">
      <c r="B152" t="s">
        <v>1614</v>
      </c>
      <c r="C152" t="s">
        <v>1615</v>
      </c>
      <c r="D152" t="s">
        <v>1355</v>
      </c>
      <c r="E152" t="s">
        <v>106</v>
      </c>
      <c r="F152" s="87">
        <v>45110</v>
      </c>
      <c r="G152" s="77">
        <v>612098.68131999997</v>
      </c>
      <c r="H152" s="77">
        <v>-3.8723550000000002</v>
      </c>
      <c r="I152" s="77">
        <v>-23.702634934999999</v>
      </c>
      <c r="J152" s="78">
        <f t="shared" si="2"/>
        <v>5.8435247237071889E-3</v>
      </c>
      <c r="K152" s="78">
        <f>I152/'סכום נכסי הקרן'!$C$42</f>
        <v>-2.634822170454577E-5</v>
      </c>
    </row>
    <row r="153" spans="2:11">
      <c r="B153" t="s">
        <v>1616</v>
      </c>
      <c r="C153" t="s">
        <v>1617</v>
      </c>
      <c r="D153" t="s">
        <v>1355</v>
      </c>
      <c r="E153" t="s">
        <v>106</v>
      </c>
      <c r="F153" s="87">
        <v>45110</v>
      </c>
      <c r="G153" s="77">
        <v>2174126.7942240001</v>
      </c>
      <c r="H153" s="77">
        <v>-3.7616879999999999</v>
      </c>
      <c r="I153" s="77">
        <v>-81.783873499999999</v>
      </c>
      <c r="J153" s="78">
        <f t="shared" si="2"/>
        <v>2.0162572140538737E-2</v>
      </c>
      <c r="K153" s="78">
        <f>I153/'סכום נכסי הקרן'!$C$42</f>
        <v>-9.0912239788691059E-5</v>
      </c>
    </row>
    <row r="154" spans="2:11">
      <c r="B154" t="s">
        <v>1618</v>
      </c>
      <c r="C154" t="s">
        <v>1619</v>
      </c>
      <c r="D154" t="s">
        <v>1355</v>
      </c>
      <c r="E154" t="s">
        <v>106</v>
      </c>
      <c r="F154" s="87">
        <v>45110</v>
      </c>
      <c r="G154" s="77">
        <v>648990.15286000003</v>
      </c>
      <c r="H154" s="77">
        <v>-3.7936809999999999</v>
      </c>
      <c r="I154" s="77">
        <v>-24.620616259999995</v>
      </c>
      <c r="J154" s="78">
        <f t="shared" si="2"/>
        <v>6.0698390800329478E-3</v>
      </c>
      <c r="K154" s="78">
        <f>I154/'סכום נכסי הקרן'!$C$42</f>
        <v>-2.7368664180163412E-5</v>
      </c>
    </row>
    <row r="155" spans="2:11">
      <c r="B155" t="s">
        <v>1620</v>
      </c>
      <c r="C155" t="s">
        <v>1621</v>
      </c>
      <c r="D155" t="s">
        <v>1355</v>
      </c>
      <c r="E155" t="s">
        <v>106</v>
      </c>
      <c r="F155" s="87">
        <v>45152</v>
      </c>
      <c r="G155" s="77">
        <v>3095207.7200099998</v>
      </c>
      <c r="H155" s="77">
        <v>-2.8117939999999999</v>
      </c>
      <c r="I155" s="77">
        <v>-87.030854978999997</v>
      </c>
      <c r="J155" s="78">
        <f t="shared" si="2"/>
        <v>2.1456135749878029E-2</v>
      </c>
      <c r="K155" s="78">
        <f>I155/'סכום נכסי הקרן'!$C$42</f>
        <v>-9.6744866906623656E-5</v>
      </c>
    </row>
    <row r="156" spans="2:11">
      <c r="B156" t="s">
        <v>1622</v>
      </c>
      <c r="C156" t="s">
        <v>1623</v>
      </c>
      <c r="D156" t="s">
        <v>1355</v>
      </c>
      <c r="E156" t="s">
        <v>106</v>
      </c>
      <c r="F156" s="87">
        <v>45160</v>
      </c>
      <c r="G156" s="77">
        <v>1084801.5814650001</v>
      </c>
      <c r="H156" s="77">
        <v>-2.2028210000000001</v>
      </c>
      <c r="I156" s="77">
        <v>-23.896241797999998</v>
      </c>
      <c r="J156" s="78">
        <f t="shared" si="2"/>
        <v>5.8912555559004192E-3</v>
      </c>
      <c r="K156" s="78">
        <f>I156/'סכום נכסי הקרן'!$C$42</f>
        <v>-2.6563438137817205E-5</v>
      </c>
    </row>
    <row r="157" spans="2:11">
      <c r="B157" t="s">
        <v>1624</v>
      </c>
      <c r="C157" t="s">
        <v>1625</v>
      </c>
      <c r="D157" t="s">
        <v>1355</v>
      </c>
      <c r="E157" t="s">
        <v>106</v>
      </c>
      <c r="F157" s="87">
        <v>45155</v>
      </c>
      <c r="G157" s="77">
        <v>1861002.0302579999</v>
      </c>
      <c r="H157" s="77">
        <v>-2.149362</v>
      </c>
      <c r="I157" s="77">
        <v>-39.999679309000001</v>
      </c>
      <c r="J157" s="78">
        <f t="shared" si="2"/>
        <v>9.8613135469320518E-3</v>
      </c>
      <c r="K157" s="78">
        <f>I157/'סכום נכסי הקרן'!$C$42</f>
        <v>-4.4464272492676108E-5</v>
      </c>
    </row>
    <row r="158" spans="2:11">
      <c r="B158" t="s">
        <v>1626</v>
      </c>
      <c r="C158" t="s">
        <v>1627</v>
      </c>
      <c r="D158" t="s">
        <v>1355</v>
      </c>
      <c r="E158" t="s">
        <v>106</v>
      </c>
      <c r="F158" s="87">
        <v>45155</v>
      </c>
      <c r="G158" s="77">
        <v>1861151.1609600002</v>
      </c>
      <c r="H158" s="77">
        <v>-2.1411769999999999</v>
      </c>
      <c r="I158" s="77">
        <v>-39.850548607</v>
      </c>
      <c r="J158" s="78">
        <f t="shared" si="2"/>
        <v>9.8245476368722384E-3</v>
      </c>
      <c r="K158" s="78">
        <f>I158/'סכום נכסי הקרן'!$C$42</f>
        <v>-4.4298496459335259E-5</v>
      </c>
    </row>
    <row r="159" spans="2:11">
      <c r="B159" t="s">
        <v>1628</v>
      </c>
      <c r="C159" t="s">
        <v>1629</v>
      </c>
      <c r="D159" t="s">
        <v>1355</v>
      </c>
      <c r="E159" t="s">
        <v>106</v>
      </c>
      <c r="F159" s="87">
        <v>45160</v>
      </c>
      <c r="G159" s="77">
        <v>1550959.3008000001</v>
      </c>
      <c r="H159" s="77">
        <v>-2.1209280000000001</v>
      </c>
      <c r="I159" s="77">
        <v>-32.894732431999998</v>
      </c>
      <c r="J159" s="78">
        <f t="shared" si="2"/>
        <v>8.1096967815289314E-3</v>
      </c>
      <c r="K159" s="78">
        <f>I159/'סכום נכסי הקרן'!$C$42</f>
        <v>-3.6566301822850399E-5</v>
      </c>
    </row>
    <row r="160" spans="2:11">
      <c r="B160" t="s">
        <v>1630</v>
      </c>
      <c r="C160" t="s">
        <v>1631</v>
      </c>
      <c r="D160" t="s">
        <v>1355</v>
      </c>
      <c r="E160" t="s">
        <v>106</v>
      </c>
      <c r="F160" s="87">
        <v>45160</v>
      </c>
      <c r="G160" s="77">
        <v>1550959.3008000001</v>
      </c>
      <c r="H160" s="77">
        <v>-2.1209280000000001</v>
      </c>
      <c r="I160" s="77">
        <v>-32.894732431999998</v>
      </c>
      <c r="J160" s="78">
        <f t="shared" si="2"/>
        <v>8.1096967815289314E-3</v>
      </c>
      <c r="K160" s="78">
        <f>I160/'סכום נכסי הקרן'!$C$42</f>
        <v>-3.6566301822850399E-5</v>
      </c>
    </row>
    <row r="161" spans="2:11">
      <c r="B161" t="s">
        <v>1632</v>
      </c>
      <c r="C161" t="s">
        <v>1633</v>
      </c>
      <c r="D161" t="s">
        <v>1355</v>
      </c>
      <c r="E161" t="s">
        <v>106</v>
      </c>
      <c r="F161" s="87">
        <v>45168</v>
      </c>
      <c r="G161" s="77">
        <v>2175402.6902299998</v>
      </c>
      <c r="H161" s="77">
        <v>-1.930353</v>
      </c>
      <c r="I161" s="77">
        <v>-41.992956295000013</v>
      </c>
      <c r="J161" s="78">
        <f t="shared" si="2"/>
        <v>1.035272572033933E-2</v>
      </c>
      <c r="K161" s="78">
        <f>I161/'סכום נכסי הקרן'!$C$42</f>
        <v>-4.6680030533489772E-5</v>
      </c>
    </row>
    <row r="162" spans="2:11">
      <c r="B162" t="s">
        <v>1634</v>
      </c>
      <c r="C162" t="s">
        <v>1635</v>
      </c>
      <c r="D162" t="s">
        <v>1355</v>
      </c>
      <c r="E162" t="s">
        <v>106</v>
      </c>
      <c r="F162" s="87">
        <v>45174</v>
      </c>
      <c r="G162" s="77">
        <v>2035765.9626150001</v>
      </c>
      <c r="H162" s="77">
        <v>-1.437918</v>
      </c>
      <c r="I162" s="77">
        <v>-29.272638347000001</v>
      </c>
      <c r="J162" s="78">
        <f t="shared" si="2"/>
        <v>7.2167244856076443E-3</v>
      </c>
      <c r="K162" s="78">
        <f>I162/'סכום נכסי הקרן'!$C$42</f>
        <v>-3.2539925082542065E-5</v>
      </c>
    </row>
    <row r="163" spans="2:11">
      <c r="B163" t="s">
        <v>1634</v>
      </c>
      <c r="C163" t="s">
        <v>1636</v>
      </c>
      <c r="D163" t="s">
        <v>1355</v>
      </c>
      <c r="E163" t="s">
        <v>106</v>
      </c>
      <c r="F163" s="87">
        <v>45174</v>
      </c>
      <c r="G163" s="77">
        <v>311931.71834999998</v>
      </c>
      <c r="H163" s="77">
        <v>-1.437918</v>
      </c>
      <c r="I163" s="77">
        <v>-4.4853212739999995</v>
      </c>
      <c r="J163" s="78">
        <f t="shared" si="2"/>
        <v>1.1057878514462648E-3</v>
      </c>
      <c r="K163" s="78">
        <f>I163/'סכום נכסי הקרן'!$C$42</f>
        <v>-4.9859536573699367E-6</v>
      </c>
    </row>
    <row r="164" spans="2:11">
      <c r="B164" t="s">
        <v>1637</v>
      </c>
      <c r="C164" t="s">
        <v>1638</v>
      </c>
      <c r="D164" t="s">
        <v>1355</v>
      </c>
      <c r="E164" t="s">
        <v>106</v>
      </c>
      <c r="F164" s="87">
        <v>45169</v>
      </c>
      <c r="G164" s="77">
        <v>936018.85110299999</v>
      </c>
      <c r="H164" s="77">
        <v>-1.4481839999999999</v>
      </c>
      <c r="I164" s="77">
        <v>-13.555272441000001</v>
      </c>
      <c r="J164" s="78">
        <f t="shared" si="2"/>
        <v>3.3418465863727909E-3</v>
      </c>
      <c r="K164" s="78">
        <f>I164/'סכום נכסי הקרן'!$C$42</f>
        <v>-1.5068253994563216E-5</v>
      </c>
    </row>
    <row r="165" spans="2:11">
      <c r="B165" t="s">
        <v>1639</v>
      </c>
      <c r="C165" t="s">
        <v>1640</v>
      </c>
      <c r="D165" t="s">
        <v>1355</v>
      </c>
      <c r="E165" t="s">
        <v>106</v>
      </c>
      <c r="F165" s="87">
        <v>45174</v>
      </c>
      <c r="G165" s="77">
        <v>780657.79977499996</v>
      </c>
      <c r="H165" s="77">
        <v>-1.330263</v>
      </c>
      <c r="I165" s="77">
        <v>-10.384799284000001</v>
      </c>
      <c r="J165" s="78">
        <f t="shared" si="2"/>
        <v>2.5602145724812737E-3</v>
      </c>
      <c r="K165" s="78">
        <f>I165/'סכום נכסי הקרן'!$C$42</f>
        <v>-1.1543906179308509E-5</v>
      </c>
    </row>
    <row r="166" spans="2:11">
      <c r="B166" t="s">
        <v>1639</v>
      </c>
      <c r="C166" t="s">
        <v>1641</v>
      </c>
      <c r="D166" t="s">
        <v>1355</v>
      </c>
      <c r="E166" t="s">
        <v>106</v>
      </c>
      <c r="F166" s="87">
        <v>45174</v>
      </c>
      <c r="G166" s="77">
        <v>26466.607727000002</v>
      </c>
      <c r="H166" s="77">
        <v>-1.330263</v>
      </c>
      <c r="I166" s="77">
        <v>-0.35207540200000004</v>
      </c>
      <c r="J166" s="78">
        <f t="shared" si="2"/>
        <v>8.6798844172307122E-5</v>
      </c>
      <c r="K166" s="78">
        <f>I166/'סכום נכסי הקרן'!$C$42</f>
        <v>-3.9137255305379738E-7</v>
      </c>
    </row>
    <row r="167" spans="2:11">
      <c r="B167" t="s">
        <v>1642</v>
      </c>
      <c r="C167" t="s">
        <v>1643</v>
      </c>
      <c r="D167" t="s">
        <v>1355</v>
      </c>
      <c r="E167" t="s">
        <v>106</v>
      </c>
      <c r="F167" s="87">
        <v>45181</v>
      </c>
      <c r="G167" s="77">
        <v>1058945.1964</v>
      </c>
      <c r="H167" s="77">
        <v>-1.2697689999999999</v>
      </c>
      <c r="I167" s="77">
        <v>-13.446160275</v>
      </c>
      <c r="J167" s="78">
        <f t="shared" si="2"/>
        <v>3.3149466386907401E-3</v>
      </c>
      <c r="K167" s="78">
        <f>I167/'סכום נכסי הקרן'!$C$42</f>
        <v>-1.4946963195109269E-5</v>
      </c>
    </row>
    <row r="168" spans="2:11">
      <c r="B168" t="s">
        <v>1642</v>
      </c>
      <c r="C168" t="s">
        <v>1644</v>
      </c>
      <c r="D168" t="s">
        <v>1355</v>
      </c>
      <c r="E168" t="s">
        <v>106</v>
      </c>
      <c r="F168" s="87">
        <v>45181</v>
      </c>
      <c r="G168" s="77">
        <v>687161.13465999987</v>
      </c>
      <c r="H168" s="77">
        <v>-1.2697689999999999</v>
      </c>
      <c r="I168" s="77">
        <v>-8.7253606539999993</v>
      </c>
      <c r="J168" s="78">
        <f t="shared" si="2"/>
        <v>2.1511051764807063E-3</v>
      </c>
      <c r="K168" s="78">
        <f>I168/'סכום נכסי הקרן'!$C$42</f>
        <v>-9.6992481044476106E-6</v>
      </c>
    </row>
    <row r="169" spans="2:11">
      <c r="B169" t="s">
        <v>1645</v>
      </c>
      <c r="C169" t="s">
        <v>1646</v>
      </c>
      <c r="D169" t="s">
        <v>1355</v>
      </c>
      <c r="E169" t="s">
        <v>106</v>
      </c>
      <c r="F169" s="87">
        <v>45181</v>
      </c>
      <c r="G169" s="77">
        <v>937162.18648499995</v>
      </c>
      <c r="H169" s="77">
        <v>-1.25634</v>
      </c>
      <c r="I169" s="77">
        <v>-11.773943488</v>
      </c>
      <c r="J169" s="78">
        <f t="shared" si="2"/>
        <v>2.9026869821154448E-3</v>
      </c>
      <c r="K169" s="78">
        <f>I169/'סכום נכסי הקרן'!$C$42</f>
        <v>-1.3088100719997735E-5</v>
      </c>
    </row>
    <row r="170" spans="2:11">
      <c r="B170" t="s">
        <v>1647</v>
      </c>
      <c r="C170" t="s">
        <v>1648</v>
      </c>
      <c r="D170" t="s">
        <v>1355</v>
      </c>
      <c r="E170" t="s">
        <v>106</v>
      </c>
      <c r="F170" s="87">
        <v>45159</v>
      </c>
      <c r="G170" s="77">
        <v>1250212.3851000001</v>
      </c>
      <c r="H170" s="77">
        <v>-1.369534</v>
      </c>
      <c r="I170" s="77">
        <v>-17.122087945000001</v>
      </c>
      <c r="J170" s="78">
        <f t="shared" si="2"/>
        <v>4.2211907875421327E-3</v>
      </c>
      <c r="K170" s="78">
        <f>I170/'סכום נכסי הקרן'!$C$42</f>
        <v>-1.90331821950069E-5</v>
      </c>
    </row>
    <row r="171" spans="2:11">
      <c r="B171" t="s">
        <v>1649</v>
      </c>
      <c r="C171" t="s">
        <v>1650</v>
      </c>
      <c r="D171" t="s">
        <v>1355</v>
      </c>
      <c r="E171" t="s">
        <v>106</v>
      </c>
      <c r="F171" s="87">
        <v>45167</v>
      </c>
      <c r="G171" s="77">
        <v>1094138.820418</v>
      </c>
      <c r="H171" s="77">
        <v>-1.3306359999999999</v>
      </c>
      <c r="I171" s="77">
        <v>-14.559002845</v>
      </c>
      <c r="J171" s="78">
        <f t="shared" si="2"/>
        <v>3.5893010760443041E-3</v>
      </c>
      <c r="K171" s="78">
        <f>I171/'סכום נכסי הקרן'!$C$42</f>
        <v>-1.6184016494754011E-5</v>
      </c>
    </row>
    <row r="172" spans="2:11">
      <c r="B172" t="s">
        <v>1651</v>
      </c>
      <c r="C172" t="s">
        <v>1652</v>
      </c>
      <c r="D172" t="s">
        <v>1355</v>
      </c>
      <c r="E172" t="s">
        <v>106</v>
      </c>
      <c r="F172" s="87">
        <v>45189</v>
      </c>
      <c r="G172" s="77">
        <v>4621819.6772800004</v>
      </c>
      <c r="H172" s="77">
        <v>-1.13608</v>
      </c>
      <c r="I172" s="77">
        <v>-52.507550739999999</v>
      </c>
      <c r="J172" s="78">
        <f t="shared" si="2"/>
        <v>1.294493931885298E-2</v>
      </c>
      <c r="K172" s="78">
        <f>I172/'סכום נכסי הקרן'!$C$42</f>
        <v>-5.8368219054722848E-5</v>
      </c>
    </row>
    <row r="173" spans="2:11">
      <c r="B173" t="s">
        <v>1653</v>
      </c>
      <c r="C173" t="s">
        <v>1654</v>
      </c>
      <c r="D173" t="s">
        <v>1355</v>
      </c>
      <c r="E173" t="s">
        <v>106</v>
      </c>
      <c r="F173" s="87">
        <v>45174</v>
      </c>
      <c r="G173" s="77">
        <v>656970.452544</v>
      </c>
      <c r="H173" s="77">
        <v>-1.142415</v>
      </c>
      <c r="I173" s="77">
        <v>-7.5053306659999999</v>
      </c>
      <c r="J173" s="78">
        <f t="shared" si="2"/>
        <v>1.8503253088375993E-3</v>
      </c>
      <c r="K173" s="78">
        <f>I173/'סכום נכסי הקרן'!$C$42</f>
        <v>-8.3430435854913185E-6</v>
      </c>
    </row>
    <row r="174" spans="2:11">
      <c r="B174" t="s">
        <v>1655</v>
      </c>
      <c r="C174" t="s">
        <v>1656</v>
      </c>
      <c r="D174" t="s">
        <v>1355</v>
      </c>
      <c r="E174" t="s">
        <v>106</v>
      </c>
      <c r="F174" s="87">
        <v>45167</v>
      </c>
      <c r="G174" s="77">
        <v>1193209.3353599999</v>
      </c>
      <c r="H174" s="77">
        <v>-1.2554970000000001</v>
      </c>
      <c r="I174" s="77">
        <v>-14.980702126000001</v>
      </c>
      <c r="J174" s="78">
        <f t="shared" si="2"/>
        <v>3.693264630360129E-3</v>
      </c>
      <c r="K174" s="78">
        <f>I174/'סכום נכסי הקרן'!$C$42</f>
        <v>-1.6652784046501123E-5</v>
      </c>
    </row>
    <row r="175" spans="2:11">
      <c r="B175" t="s">
        <v>1657</v>
      </c>
      <c r="C175" t="s">
        <v>1658</v>
      </c>
      <c r="D175" t="s">
        <v>1355</v>
      </c>
      <c r="E175" t="s">
        <v>106</v>
      </c>
      <c r="F175" s="87">
        <v>45189</v>
      </c>
      <c r="G175" s="77">
        <v>1591198.579068</v>
      </c>
      <c r="H175" s="77">
        <v>-1.055741</v>
      </c>
      <c r="I175" s="77">
        <v>-16.798929637000001</v>
      </c>
      <c r="J175" s="78">
        <f t="shared" si="2"/>
        <v>4.1415210137955467E-3</v>
      </c>
      <c r="K175" s="78">
        <f>I175/'סכום נכסי הקרן'!$C$42</f>
        <v>-1.8673954338348783E-5</v>
      </c>
    </row>
    <row r="176" spans="2:11">
      <c r="B176" t="s">
        <v>1659</v>
      </c>
      <c r="C176" t="s">
        <v>1660</v>
      </c>
      <c r="D176" t="s">
        <v>1355</v>
      </c>
      <c r="E176" t="s">
        <v>106</v>
      </c>
      <c r="F176" s="87">
        <v>45189</v>
      </c>
      <c r="G176" s="77">
        <v>1095124.740059</v>
      </c>
      <c r="H176" s="77">
        <v>-1.055741</v>
      </c>
      <c r="I176" s="77">
        <v>-11.561676647000001</v>
      </c>
      <c r="J176" s="78">
        <f t="shared" si="2"/>
        <v>2.8503558156941482E-3</v>
      </c>
      <c r="K176" s="78">
        <f>I176/'סכום נכסי הקרן'!$C$42</f>
        <v>-1.2852141561763686E-5</v>
      </c>
    </row>
    <row r="177" spans="2:11">
      <c r="B177" t="s">
        <v>1661</v>
      </c>
      <c r="C177" t="s">
        <v>1662</v>
      </c>
      <c r="D177" t="s">
        <v>1355</v>
      </c>
      <c r="E177" t="s">
        <v>106</v>
      </c>
      <c r="F177" s="87">
        <v>45190</v>
      </c>
      <c r="G177" s="77">
        <v>1251703.69212</v>
      </c>
      <c r="H177" s="77">
        <v>-1.0218849999999999</v>
      </c>
      <c r="I177" s="77">
        <v>-12.790973450999999</v>
      </c>
      <c r="J177" s="78">
        <f t="shared" si="2"/>
        <v>3.1534202761074066E-3</v>
      </c>
      <c r="K177" s="78">
        <f>I177/'סכום נכסי הקרן'!$C$42</f>
        <v>-1.4218647219101125E-5</v>
      </c>
    </row>
    <row r="178" spans="2:11">
      <c r="B178" t="s">
        <v>1663</v>
      </c>
      <c r="C178" t="s">
        <v>1664</v>
      </c>
      <c r="D178" t="s">
        <v>1355</v>
      </c>
      <c r="E178" t="s">
        <v>106</v>
      </c>
      <c r="F178" s="87">
        <v>45188</v>
      </c>
      <c r="G178" s="77">
        <v>1565872.371</v>
      </c>
      <c r="H178" s="77">
        <v>-0.96947099999999997</v>
      </c>
      <c r="I178" s="77">
        <v>-15.180676960000001</v>
      </c>
      <c r="J178" s="78">
        <f t="shared" si="2"/>
        <v>3.7425653891071122E-3</v>
      </c>
      <c r="K178" s="78">
        <f>I178/'סכום נכסי הקרן'!$C$42</f>
        <v>-1.6875079216468976E-5</v>
      </c>
    </row>
    <row r="179" spans="2:11">
      <c r="B179" t="s">
        <v>1665</v>
      </c>
      <c r="C179" t="s">
        <v>1666</v>
      </c>
      <c r="D179" t="s">
        <v>1355</v>
      </c>
      <c r="E179" t="s">
        <v>106</v>
      </c>
      <c r="F179" s="87">
        <v>45188</v>
      </c>
      <c r="G179" s="77">
        <v>3131744.7420000001</v>
      </c>
      <c r="H179" s="77">
        <v>-0.96947099999999997</v>
      </c>
      <c r="I179" s="77">
        <v>-30.361353919000003</v>
      </c>
      <c r="J179" s="78">
        <f t="shared" si="2"/>
        <v>7.485130777967689E-3</v>
      </c>
      <c r="K179" s="78">
        <f>I179/'סכום נכסי הקרן'!$C$42</f>
        <v>-3.3750158431826334E-5</v>
      </c>
    </row>
    <row r="180" spans="2:11">
      <c r="B180" t="s">
        <v>1667</v>
      </c>
      <c r="C180" t="s">
        <v>1668</v>
      </c>
      <c r="D180" t="s">
        <v>1355</v>
      </c>
      <c r="E180" t="s">
        <v>106</v>
      </c>
      <c r="F180" s="87">
        <v>45190</v>
      </c>
      <c r="G180" s="77">
        <v>2192221.3193999999</v>
      </c>
      <c r="H180" s="77">
        <v>-0.94170900000000002</v>
      </c>
      <c r="I180" s="77">
        <v>-20.644345348999998</v>
      </c>
      <c r="J180" s="78">
        <f t="shared" si="2"/>
        <v>5.0895498657618343E-3</v>
      </c>
      <c r="K180" s="78">
        <f>I180/'סכום נכסי הקרן'!$C$42</f>
        <v>-2.2948578910839152E-5</v>
      </c>
    </row>
    <row r="181" spans="2:11">
      <c r="B181" t="s">
        <v>1669</v>
      </c>
      <c r="C181" t="s">
        <v>1670</v>
      </c>
      <c r="D181" t="s">
        <v>1355</v>
      </c>
      <c r="E181" t="s">
        <v>106</v>
      </c>
      <c r="F181" s="87">
        <v>45182</v>
      </c>
      <c r="G181" s="77">
        <v>1567115.1268500001</v>
      </c>
      <c r="H181" s="77">
        <v>-0.91713999999999996</v>
      </c>
      <c r="I181" s="77">
        <v>-14.372637106000003</v>
      </c>
      <c r="J181" s="78">
        <f t="shared" si="2"/>
        <v>3.5433554330183319E-3</v>
      </c>
      <c r="K181" s="78">
        <f>I181/'סכום נכסי הקרן'!$C$42</f>
        <v>-1.597684940878364E-5</v>
      </c>
    </row>
    <row r="182" spans="2:11">
      <c r="B182" t="s">
        <v>1671</v>
      </c>
      <c r="C182" t="s">
        <v>1672</v>
      </c>
      <c r="D182" t="s">
        <v>1355</v>
      </c>
      <c r="E182" t="s">
        <v>106</v>
      </c>
      <c r="F182" s="87">
        <v>45182</v>
      </c>
      <c r="G182" s="77">
        <v>940691.61309899995</v>
      </c>
      <c r="H182" s="77">
        <v>-0.87180999999999997</v>
      </c>
      <c r="I182" s="77">
        <v>-8.2010452750000002</v>
      </c>
      <c r="J182" s="78">
        <f t="shared" si="2"/>
        <v>2.0218431814068073E-3</v>
      </c>
      <c r="K182" s="78">
        <f>I182/'סכום נכסי הקרן'!$C$42</f>
        <v>-9.1164108845824213E-6</v>
      </c>
    </row>
    <row r="183" spans="2:11">
      <c r="B183" t="s">
        <v>1673</v>
      </c>
      <c r="C183" t="s">
        <v>1674</v>
      </c>
      <c r="D183" t="s">
        <v>1355</v>
      </c>
      <c r="E183" t="s">
        <v>106</v>
      </c>
      <c r="F183" s="87">
        <v>45182</v>
      </c>
      <c r="G183" s="77">
        <v>1254354.9046</v>
      </c>
      <c r="H183" s="77">
        <v>-0.863815</v>
      </c>
      <c r="I183" s="77">
        <v>-10.835306565000002</v>
      </c>
      <c r="J183" s="78">
        <f t="shared" si="2"/>
        <v>2.6712803017536891E-3</v>
      </c>
      <c r="K183" s="78">
        <f>I183/'סכום נכסי הקרן'!$C$42</f>
        <v>-1.2044697156845459E-5</v>
      </c>
    </row>
    <row r="184" spans="2:11">
      <c r="B184" t="s">
        <v>1675</v>
      </c>
      <c r="C184" t="s">
        <v>1676</v>
      </c>
      <c r="D184" t="s">
        <v>1355</v>
      </c>
      <c r="E184" t="s">
        <v>106</v>
      </c>
      <c r="F184" s="87">
        <v>45173</v>
      </c>
      <c r="G184" s="77">
        <v>2979879.97713</v>
      </c>
      <c r="H184" s="77">
        <v>-0.90468800000000005</v>
      </c>
      <c r="I184" s="77">
        <v>-26.958626263999999</v>
      </c>
      <c r="J184" s="78">
        <f t="shared" si="2"/>
        <v>6.6462399443298842E-3</v>
      </c>
      <c r="K184" s="78">
        <f>I184/'סכום נכסי הקרן'!$C$42</f>
        <v>-2.9967632864521543E-5</v>
      </c>
    </row>
    <row r="185" spans="2:11">
      <c r="B185" t="s">
        <v>1677</v>
      </c>
      <c r="C185" t="s">
        <v>1678</v>
      </c>
      <c r="D185" t="s">
        <v>1355</v>
      </c>
      <c r="E185" t="s">
        <v>106</v>
      </c>
      <c r="F185" s="87">
        <v>45173</v>
      </c>
      <c r="G185" s="77">
        <v>2666208.4005900002</v>
      </c>
      <c r="H185" s="77">
        <v>-0.90468800000000005</v>
      </c>
      <c r="I185" s="77">
        <v>-24.120876130999999</v>
      </c>
      <c r="J185" s="78">
        <f t="shared" si="2"/>
        <v>5.9466357396765566E-3</v>
      </c>
      <c r="K185" s="78">
        <f>I185/'סכום נכסי הקרן'!$C$42</f>
        <v>-2.6813145194630413E-5</v>
      </c>
    </row>
    <row r="186" spans="2:11">
      <c r="B186" t="s">
        <v>1679</v>
      </c>
      <c r="C186" t="s">
        <v>1680</v>
      </c>
      <c r="D186" t="s">
        <v>1355</v>
      </c>
      <c r="E186" t="s">
        <v>106</v>
      </c>
      <c r="F186" s="87">
        <v>45173</v>
      </c>
      <c r="G186" s="77">
        <v>1063860.7245</v>
      </c>
      <c r="H186" s="77">
        <v>-0.86472599999999999</v>
      </c>
      <c r="I186" s="77">
        <v>-9.1994810610000002</v>
      </c>
      <c r="J186" s="78">
        <f t="shared" si="2"/>
        <v>2.2679923634080792E-3</v>
      </c>
      <c r="K186" s="78">
        <f>I186/'סכום נכסי הקרן'!$C$42</f>
        <v>-1.0226287804149484E-5</v>
      </c>
    </row>
    <row r="187" spans="2:11">
      <c r="B187" t="s">
        <v>1679</v>
      </c>
      <c r="C187" t="s">
        <v>1681</v>
      </c>
      <c r="D187" t="s">
        <v>1355</v>
      </c>
      <c r="E187" t="s">
        <v>106</v>
      </c>
      <c r="F187" s="87">
        <v>45173</v>
      </c>
      <c r="G187" s="77">
        <v>941387.55637500004</v>
      </c>
      <c r="H187" s="77">
        <v>-0.86472599999999999</v>
      </c>
      <c r="I187" s="77">
        <v>-8.1404236440000002</v>
      </c>
      <c r="J187" s="78">
        <f t="shared" si="2"/>
        <v>2.00689783881045E-3</v>
      </c>
      <c r="K187" s="78">
        <f>I187/'סכום נכסי הקרן'!$C$42</f>
        <v>-9.0490229263212665E-6</v>
      </c>
    </row>
    <row r="188" spans="2:11">
      <c r="B188" t="s">
        <v>1682</v>
      </c>
      <c r="C188" t="s">
        <v>1683</v>
      </c>
      <c r="D188" t="s">
        <v>1355</v>
      </c>
      <c r="E188" t="s">
        <v>106</v>
      </c>
      <c r="F188" s="87">
        <v>45195</v>
      </c>
      <c r="G188" s="77">
        <v>2592295.9106629998</v>
      </c>
      <c r="H188" s="77">
        <v>-0.72391000000000005</v>
      </c>
      <c r="I188" s="77">
        <v>-18.765881936000003</v>
      </c>
      <c r="J188" s="78">
        <f t="shared" si="2"/>
        <v>4.6264432353577975E-3</v>
      </c>
      <c r="K188" s="78">
        <f>I188/'סכום נכסי הקרן'!$C$42</f>
        <v>-2.0860449443152119E-5</v>
      </c>
    </row>
    <row r="189" spans="2:11">
      <c r="B189" t="s">
        <v>1684</v>
      </c>
      <c r="C189" t="s">
        <v>1685</v>
      </c>
      <c r="D189" t="s">
        <v>1355</v>
      </c>
      <c r="E189" t="s">
        <v>106</v>
      </c>
      <c r="F189" s="87">
        <v>45173</v>
      </c>
      <c r="G189" s="77">
        <v>1569186.3865999999</v>
      </c>
      <c r="H189" s="77">
        <v>-0.85141199999999995</v>
      </c>
      <c r="I189" s="77">
        <v>-13.360246764999999</v>
      </c>
      <c r="J189" s="78">
        <f t="shared" si="2"/>
        <v>3.2937659673787866E-3</v>
      </c>
      <c r="K189" s="78">
        <f>I189/'סכום נכסי הקרן'!$C$42</f>
        <v>-1.4851460386450931E-5</v>
      </c>
    </row>
    <row r="190" spans="2:11">
      <c r="B190" t="s">
        <v>1686</v>
      </c>
      <c r="C190" t="s">
        <v>1687</v>
      </c>
      <c r="D190" t="s">
        <v>1355</v>
      </c>
      <c r="E190" t="s">
        <v>106</v>
      </c>
      <c r="F190" s="87">
        <v>45195</v>
      </c>
      <c r="G190" s="77">
        <v>1726834.1086919999</v>
      </c>
      <c r="H190" s="77">
        <v>-0.68138299999999996</v>
      </c>
      <c r="I190" s="77">
        <v>-11.766358535</v>
      </c>
      <c r="J190" s="78">
        <f t="shared" si="2"/>
        <v>2.9008170271292077E-3</v>
      </c>
      <c r="K190" s="78">
        <f>I190/'סכום נכסי הקרן'!$C$42</f>
        <v>-1.3079669166973751E-5</v>
      </c>
    </row>
    <row r="191" spans="2:11">
      <c r="B191" t="s">
        <v>1686</v>
      </c>
      <c r="C191" t="s">
        <v>1688</v>
      </c>
      <c r="D191" t="s">
        <v>1355</v>
      </c>
      <c r="E191" t="s">
        <v>106</v>
      </c>
      <c r="F191" s="87">
        <v>45195</v>
      </c>
      <c r="G191" s="77">
        <v>532225.29393599997</v>
      </c>
      <c r="H191" s="77">
        <v>-0.68138299999999996</v>
      </c>
      <c r="I191" s="77">
        <v>-3.6264940550000002</v>
      </c>
      <c r="J191" s="78">
        <f t="shared" si="2"/>
        <v>8.9405704171217036E-4</v>
      </c>
      <c r="K191" s="78">
        <f>I191/'סכום נכסי הקרן'!$C$42</f>
        <v>-4.0312678161474295E-6</v>
      </c>
    </row>
    <row r="192" spans="2:11">
      <c r="B192" t="s">
        <v>1689</v>
      </c>
      <c r="C192" t="s">
        <v>1690</v>
      </c>
      <c r="D192" t="s">
        <v>1355</v>
      </c>
      <c r="E192" t="s">
        <v>106</v>
      </c>
      <c r="F192" s="87">
        <v>45187</v>
      </c>
      <c r="G192" s="77">
        <v>628005.95620000002</v>
      </c>
      <c r="H192" s="77">
        <v>-0.70767500000000005</v>
      </c>
      <c r="I192" s="77">
        <v>-4.44424405</v>
      </c>
      <c r="J192" s="78">
        <f t="shared" si="2"/>
        <v>1.0956608856180559E-3</v>
      </c>
      <c r="K192" s="78">
        <f>I192/'סכום נכסי הקרן'!$C$42</f>
        <v>-4.940291569254952E-6</v>
      </c>
    </row>
    <row r="193" spans="2:11">
      <c r="B193" t="s">
        <v>1691</v>
      </c>
      <c r="C193" t="s">
        <v>1692</v>
      </c>
      <c r="D193" t="s">
        <v>1355</v>
      </c>
      <c r="E193" t="s">
        <v>106</v>
      </c>
      <c r="F193" s="87">
        <v>45195</v>
      </c>
      <c r="G193" s="77">
        <v>3297031.2700499999</v>
      </c>
      <c r="H193" s="77">
        <v>-0.67075700000000005</v>
      </c>
      <c r="I193" s="77">
        <v>-22.115076474000002</v>
      </c>
      <c r="J193" s="78">
        <f t="shared" si="2"/>
        <v>5.4521362918883527E-3</v>
      </c>
      <c r="K193" s="78">
        <f>I193/'סכום נכסי הקרן'!$C$42</f>
        <v>-2.4583466755821105E-5</v>
      </c>
    </row>
    <row r="194" spans="2:11">
      <c r="B194" t="s">
        <v>1693</v>
      </c>
      <c r="C194" t="s">
        <v>1694</v>
      </c>
      <c r="D194" t="s">
        <v>1355</v>
      </c>
      <c r="E194" t="s">
        <v>106</v>
      </c>
      <c r="F194" s="87">
        <v>45175</v>
      </c>
      <c r="G194" s="77">
        <v>1256011.9124</v>
      </c>
      <c r="H194" s="77">
        <v>-0.76390400000000003</v>
      </c>
      <c r="I194" s="77">
        <v>-9.5947213950000005</v>
      </c>
      <c r="J194" s="78">
        <f t="shared" si="2"/>
        <v>2.3654328661145891E-3</v>
      </c>
      <c r="K194" s="78">
        <f>I194/'סכום נכסי הקרן'!$C$42</f>
        <v>-1.0665643174359118E-5</v>
      </c>
    </row>
    <row r="195" spans="2:11">
      <c r="B195" t="s">
        <v>1695</v>
      </c>
      <c r="C195" t="s">
        <v>1696</v>
      </c>
      <c r="D195" t="s">
        <v>1355</v>
      </c>
      <c r="E195" t="s">
        <v>106</v>
      </c>
      <c r="F195" s="87">
        <v>45173</v>
      </c>
      <c r="G195" s="77">
        <v>376823.45781400002</v>
      </c>
      <c r="H195" s="77">
        <v>-0.91206900000000002</v>
      </c>
      <c r="I195" s="77">
        <v>-3.436889356</v>
      </c>
      <c r="J195" s="78">
        <f t="shared" si="2"/>
        <v>8.4731288228112264E-4</v>
      </c>
      <c r="K195" s="78">
        <f>I195/'סכום נכסי הקרן'!$C$42</f>
        <v>-3.8205002513102049E-6</v>
      </c>
    </row>
    <row r="196" spans="2:11">
      <c r="B196" t="s">
        <v>1697</v>
      </c>
      <c r="C196" t="s">
        <v>1698</v>
      </c>
      <c r="D196" t="s">
        <v>1355</v>
      </c>
      <c r="E196" t="s">
        <v>106</v>
      </c>
      <c r="F196" s="87">
        <v>45175</v>
      </c>
      <c r="G196" s="77">
        <v>1099387.3926250001</v>
      </c>
      <c r="H196" s="77">
        <v>-0.72935300000000003</v>
      </c>
      <c r="I196" s="77">
        <v>-8.0184119460000005</v>
      </c>
      <c r="J196" s="78">
        <f t="shared" si="2"/>
        <v>1.9768177073904748E-3</v>
      </c>
      <c r="K196" s="78">
        <f>I196/'סכום נכסי הקרן'!$C$42</f>
        <v>-8.9133928042581272E-6</v>
      </c>
    </row>
    <row r="197" spans="2:11">
      <c r="B197" t="s">
        <v>1699</v>
      </c>
      <c r="C197" t="s">
        <v>1700</v>
      </c>
      <c r="D197" t="s">
        <v>1355</v>
      </c>
      <c r="E197" t="s">
        <v>106</v>
      </c>
      <c r="F197" s="87">
        <v>45175</v>
      </c>
      <c r="G197" s="77">
        <v>3455855.4676800002</v>
      </c>
      <c r="H197" s="77">
        <v>-0.710758</v>
      </c>
      <c r="I197" s="77">
        <v>-24.562775256000005</v>
      </c>
      <c r="J197" s="78">
        <f t="shared" si="2"/>
        <v>6.055579258800208E-3</v>
      </c>
      <c r="K197" s="78">
        <f>I197/'סכום נכסי הקרן'!$C$42</f>
        <v>-2.7304367210599288E-5</v>
      </c>
    </row>
    <row r="198" spans="2:11">
      <c r="B198" t="s">
        <v>1701</v>
      </c>
      <c r="C198" t="s">
        <v>1702</v>
      </c>
      <c r="D198" t="s">
        <v>1355</v>
      </c>
      <c r="E198" t="s">
        <v>106</v>
      </c>
      <c r="F198" s="87">
        <v>45187</v>
      </c>
      <c r="G198" s="77">
        <v>1571050.5203749998</v>
      </c>
      <c r="H198" s="77">
        <v>-0.641289</v>
      </c>
      <c r="I198" s="77">
        <v>-10.074980251000001</v>
      </c>
      <c r="J198" s="78">
        <f t="shared" si="2"/>
        <v>2.4838333944318574E-3</v>
      </c>
      <c r="K198" s="78">
        <f>I198/'סכום נכסי הקרן'!$C$42</f>
        <v>-1.1199506470493097E-5</v>
      </c>
    </row>
    <row r="199" spans="2:11">
      <c r="B199" t="s">
        <v>1703</v>
      </c>
      <c r="C199" t="s">
        <v>1704</v>
      </c>
      <c r="D199" t="s">
        <v>1355</v>
      </c>
      <c r="E199" t="s">
        <v>106</v>
      </c>
      <c r="F199" s="87">
        <v>45175</v>
      </c>
      <c r="G199" s="77">
        <v>3928144.1158750001</v>
      </c>
      <c r="H199" s="77">
        <v>-0.68420599999999998</v>
      </c>
      <c r="I199" s="77">
        <v>-26.876614735</v>
      </c>
      <c r="J199" s="78">
        <f t="shared" si="2"/>
        <v>6.6260212471827215E-3</v>
      </c>
      <c r="K199" s="78">
        <f>I199/'סכום נכסי הקרן'!$C$42</f>
        <v>-2.9876467559299298E-5</v>
      </c>
    </row>
    <row r="200" spans="2:11">
      <c r="B200" t="s">
        <v>1705</v>
      </c>
      <c r="C200" t="s">
        <v>1706</v>
      </c>
      <c r="D200" t="s">
        <v>1355</v>
      </c>
      <c r="E200" t="s">
        <v>106</v>
      </c>
      <c r="F200" s="87">
        <v>45187</v>
      </c>
      <c r="G200" s="77">
        <v>2200108.6765279998</v>
      </c>
      <c r="H200" s="77">
        <v>-0.61210699999999996</v>
      </c>
      <c r="I200" s="77">
        <v>-13.467024348000001</v>
      </c>
      <c r="J200" s="78">
        <f t="shared" si="2"/>
        <v>3.3200903590723382E-3</v>
      </c>
      <c r="K200" s="78">
        <f>I200/'סכום נכסי הקרן'!$C$42</f>
        <v>-1.4970156026732054E-5</v>
      </c>
    </row>
    <row r="201" spans="2:11">
      <c r="B201" t="s">
        <v>1707</v>
      </c>
      <c r="C201" t="s">
        <v>1708</v>
      </c>
      <c r="D201" t="s">
        <v>1355</v>
      </c>
      <c r="E201" t="s">
        <v>106</v>
      </c>
      <c r="F201" s="87">
        <v>45180</v>
      </c>
      <c r="G201" s="77">
        <v>3949063.83935</v>
      </c>
      <c r="H201" s="77">
        <v>-0.13165099999999999</v>
      </c>
      <c r="I201" s="77">
        <v>-5.1989655350000001</v>
      </c>
      <c r="J201" s="78">
        <f t="shared" si="2"/>
        <v>1.2817260074580849E-3</v>
      </c>
      <c r="K201" s="78">
        <f>I201/'סכום נכסי הקרן'!$C$42</f>
        <v>-5.7792518395580831E-6</v>
      </c>
    </row>
    <row r="202" spans="2:11">
      <c r="B202" t="s">
        <v>1709</v>
      </c>
      <c r="C202" t="s">
        <v>1710</v>
      </c>
      <c r="D202" t="s">
        <v>1355</v>
      </c>
      <c r="E202" t="s">
        <v>106</v>
      </c>
      <c r="F202" s="87">
        <v>45197</v>
      </c>
      <c r="G202" s="77">
        <v>1265291.1560800001</v>
      </c>
      <c r="H202" s="77">
        <v>-2.4933E-2</v>
      </c>
      <c r="I202" s="77">
        <v>-0.31547771499999999</v>
      </c>
      <c r="J202" s="78">
        <f t="shared" si="2"/>
        <v>7.7776240170622629E-5</v>
      </c>
      <c r="K202" s="78">
        <f>I202/'סכום נכסי הקרן'!$C$42</f>
        <v>-3.5068998870624949E-7</v>
      </c>
    </row>
    <row r="203" spans="2:11">
      <c r="B203" t="s">
        <v>1711</v>
      </c>
      <c r="C203" t="s">
        <v>1712</v>
      </c>
      <c r="D203" t="s">
        <v>1355</v>
      </c>
      <c r="E203" t="s">
        <v>106</v>
      </c>
      <c r="F203" s="87">
        <v>45126</v>
      </c>
      <c r="G203" s="77">
        <v>3029465.9355449998</v>
      </c>
      <c r="H203" s="77">
        <v>7.376773</v>
      </c>
      <c r="I203" s="77">
        <v>223.47683086799998</v>
      </c>
      <c r="J203" s="78">
        <f t="shared" si="2"/>
        <v>-5.5094819201917895E-2</v>
      </c>
      <c r="K203" s="78">
        <f>I203/'סכום נכסי הקרן'!$C$42</f>
        <v>2.4842035924219671E-4</v>
      </c>
    </row>
    <row r="204" spans="2:11">
      <c r="B204" t="s">
        <v>1713</v>
      </c>
      <c r="C204" t="s">
        <v>1714</v>
      </c>
      <c r="D204" t="s">
        <v>1355</v>
      </c>
      <c r="E204" t="s">
        <v>106</v>
      </c>
      <c r="F204" s="87">
        <v>45126</v>
      </c>
      <c r="G204" s="77">
        <v>1594455.7555499999</v>
      </c>
      <c r="H204" s="77">
        <v>7.0523720000000001</v>
      </c>
      <c r="I204" s="77">
        <v>112.446951969</v>
      </c>
      <c r="J204" s="78">
        <f t="shared" ref="J204:J267" si="3">I204/$I$11</f>
        <v>-2.7722088524685211E-2</v>
      </c>
      <c r="K204" s="78">
        <f>I204/'סכום נכסי הקרן'!$C$42</f>
        <v>1.2499779997474875E-4</v>
      </c>
    </row>
    <row r="205" spans="2:11">
      <c r="B205" t="s">
        <v>1715</v>
      </c>
      <c r="C205" t="s">
        <v>1716</v>
      </c>
      <c r="D205" t="s">
        <v>1355</v>
      </c>
      <c r="E205" t="s">
        <v>106</v>
      </c>
      <c r="F205" s="87">
        <v>45126</v>
      </c>
      <c r="G205" s="77">
        <v>2168459.827548</v>
      </c>
      <c r="H205" s="77">
        <v>7.0393819999999998</v>
      </c>
      <c r="I205" s="77">
        <v>152.646163352</v>
      </c>
      <c r="J205" s="78">
        <f t="shared" si="3"/>
        <v>-3.7632593674609464E-2</v>
      </c>
      <c r="K205" s="78">
        <f>I205/'סכום נכסי הקרן'!$C$42</f>
        <v>1.6968387545841454E-4</v>
      </c>
    </row>
    <row r="206" spans="2:11">
      <c r="B206" t="s">
        <v>1717</v>
      </c>
      <c r="C206" t="s">
        <v>1718</v>
      </c>
      <c r="D206" t="s">
        <v>1355</v>
      </c>
      <c r="E206" t="s">
        <v>106</v>
      </c>
      <c r="F206" s="87">
        <v>45126</v>
      </c>
      <c r="G206" s="77">
        <v>2678685.6693239999</v>
      </c>
      <c r="H206" s="77">
        <v>7.0393819999999998</v>
      </c>
      <c r="I206" s="77">
        <v>188.56290766999999</v>
      </c>
      <c r="J206" s="78">
        <f t="shared" si="3"/>
        <v>-4.648732159801798E-2</v>
      </c>
      <c r="K206" s="78">
        <f>I206/'סכום נכסי הקרן'!$C$42</f>
        <v>2.0960949321320482E-4</v>
      </c>
    </row>
    <row r="207" spans="2:11">
      <c r="B207" t="s">
        <v>1719</v>
      </c>
      <c r="C207" t="s">
        <v>1720</v>
      </c>
      <c r="D207" t="s">
        <v>1355</v>
      </c>
      <c r="E207" t="s">
        <v>106</v>
      </c>
      <c r="F207" s="87">
        <v>45127</v>
      </c>
      <c r="G207" s="77">
        <v>2870020.3599899993</v>
      </c>
      <c r="H207" s="77">
        <v>6.8930420000000003</v>
      </c>
      <c r="I207" s="77">
        <v>197.83171882899998</v>
      </c>
      <c r="J207" s="78">
        <f t="shared" si="3"/>
        <v>-4.8772406244325023E-2</v>
      </c>
      <c r="K207" s="78">
        <f>I207/'סכום נכסי הקרן'!$C$42</f>
        <v>2.1991284944446846E-4</v>
      </c>
    </row>
    <row r="208" spans="2:11">
      <c r="B208" t="s">
        <v>1721</v>
      </c>
      <c r="C208" t="s">
        <v>1722</v>
      </c>
      <c r="D208" t="s">
        <v>1355</v>
      </c>
      <c r="E208" t="s">
        <v>106</v>
      </c>
      <c r="F208" s="87">
        <v>45127</v>
      </c>
      <c r="G208" s="77">
        <v>2232238.0577699998</v>
      </c>
      <c r="H208" s="77">
        <v>6.8399419999999997</v>
      </c>
      <c r="I208" s="77">
        <v>152.68378811699998</v>
      </c>
      <c r="J208" s="78">
        <f t="shared" si="3"/>
        <v>-3.7641869489096078E-2</v>
      </c>
      <c r="K208" s="78">
        <f>I208/'סכום נכסי הקרן'!$C$42</f>
        <v>1.6972569973881709E-4</v>
      </c>
    </row>
    <row r="209" spans="2:11">
      <c r="B209" t="s">
        <v>1723</v>
      </c>
      <c r="C209" t="s">
        <v>1724</v>
      </c>
      <c r="D209" t="s">
        <v>1355</v>
      </c>
      <c r="E209" t="s">
        <v>106</v>
      </c>
      <c r="F209" s="87">
        <v>45131</v>
      </c>
      <c r="G209" s="77">
        <v>1626344.870661</v>
      </c>
      <c r="H209" s="77">
        <v>4.8554060000000003</v>
      </c>
      <c r="I209" s="77">
        <v>78.96564225600001</v>
      </c>
      <c r="J209" s="78">
        <f t="shared" si="3"/>
        <v>-1.9467780021578146E-2</v>
      </c>
      <c r="K209" s="78">
        <f>I209/'סכום נכסי הקרן'!$C$42</f>
        <v>8.7779449622736057E-5</v>
      </c>
    </row>
    <row r="210" spans="2:11">
      <c r="B210" t="s">
        <v>1725</v>
      </c>
      <c r="C210" t="s">
        <v>1726</v>
      </c>
      <c r="D210" t="s">
        <v>1355</v>
      </c>
      <c r="E210" t="s">
        <v>106</v>
      </c>
      <c r="F210" s="87">
        <v>44991</v>
      </c>
      <c r="G210" s="77">
        <v>1596735</v>
      </c>
      <c r="H210" s="77">
        <v>-8.3006919999999997</v>
      </c>
      <c r="I210" s="77">
        <v>-132.54006000000001</v>
      </c>
      <c r="J210" s="78">
        <f t="shared" si="3"/>
        <v>3.2675739200116669E-2</v>
      </c>
      <c r="K210" s="78">
        <f>I210/'סכום נכסי הקרן'!$C$42</f>
        <v>-1.4733361481499775E-4</v>
      </c>
    </row>
    <row r="211" spans="2:11">
      <c r="B211" t="s">
        <v>1727</v>
      </c>
      <c r="C211" t="s">
        <v>1728</v>
      </c>
      <c r="D211" t="s">
        <v>1355</v>
      </c>
      <c r="E211" t="s">
        <v>106</v>
      </c>
      <c r="F211" s="87">
        <v>45019</v>
      </c>
      <c r="G211" s="77">
        <v>5324100</v>
      </c>
      <c r="H211" s="77">
        <v>-8.2671290000000006</v>
      </c>
      <c r="I211" s="77">
        <v>-440.15019999999998</v>
      </c>
      <c r="J211" s="78">
        <f t="shared" si="3"/>
        <v>0.10851234822195788</v>
      </c>
      <c r="K211" s="78">
        <f>I211/'סכום נכסי הקרן'!$C$42</f>
        <v>-4.8927788343799006E-4</v>
      </c>
    </row>
    <row r="212" spans="2:11">
      <c r="B212" t="s">
        <v>1729</v>
      </c>
      <c r="C212" t="s">
        <v>1730</v>
      </c>
      <c r="D212" t="s">
        <v>1355</v>
      </c>
      <c r="E212" t="s">
        <v>106</v>
      </c>
      <c r="F212" s="87">
        <v>45020</v>
      </c>
      <c r="G212" s="77">
        <v>3195090</v>
      </c>
      <c r="H212" s="77">
        <v>-8.2457809999999991</v>
      </c>
      <c r="I212" s="77">
        <v>-263.46012000000002</v>
      </c>
      <c r="J212" s="78">
        <f t="shared" si="3"/>
        <v>6.4952091999591982E-2</v>
      </c>
      <c r="K212" s="78">
        <f>I212/'סכום נכסי הקרן'!$C$42</f>
        <v>-2.9286641215639319E-4</v>
      </c>
    </row>
    <row r="213" spans="2:11">
      <c r="B213" t="s">
        <v>1731</v>
      </c>
      <c r="C213" t="s">
        <v>1732</v>
      </c>
      <c r="D213" t="s">
        <v>1355</v>
      </c>
      <c r="E213" t="s">
        <v>106</v>
      </c>
      <c r="F213" s="87">
        <v>45089</v>
      </c>
      <c r="G213" s="77">
        <v>4634500</v>
      </c>
      <c r="H213" s="77">
        <v>-7.581588</v>
      </c>
      <c r="I213" s="77">
        <v>-351.36867999999998</v>
      </c>
      <c r="J213" s="78">
        <f t="shared" si="3"/>
        <v>8.6624612594631764E-2</v>
      </c>
      <c r="K213" s="78">
        <f>I213/'סכום נכסי הקרן'!$C$42</f>
        <v>-3.905869497657855E-4</v>
      </c>
    </row>
    <row r="214" spans="2:11">
      <c r="B214" t="s">
        <v>1733</v>
      </c>
      <c r="C214" t="s">
        <v>1734</v>
      </c>
      <c r="D214" t="s">
        <v>1355</v>
      </c>
      <c r="E214" t="s">
        <v>106</v>
      </c>
      <c r="F214" s="87">
        <v>45097</v>
      </c>
      <c r="G214" s="77">
        <v>3578700</v>
      </c>
      <c r="H214" s="77">
        <v>-7.1697430000000004</v>
      </c>
      <c r="I214" s="77">
        <v>-256.58359999999999</v>
      </c>
      <c r="J214" s="78">
        <f t="shared" si="3"/>
        <v>6.3256790412099223E-2</v>
      </c>
      <c r="K214" s="78">
        <f>I214/'סכום נכסי הקרן'!$C$42</f>
        <v>-2.8522236439492674E-4</v>
      </c>
    </row>
    <row r="215" spans="2:11">
      <c r="B215" t="s">
        <v>1735</v>
      </c>
      <c r="C215" t="s">
        <v>1736</v>
      </c>
      <c r="D215" t="s">
        <v>1355</v>
      </c>
      <c r="E215" t="s">
        <v>106</v>
      </c>
      <c r="F215" s="87">
        <v>45091</v>
      </c>
      <c r="G215" s="77">
        <v>3054135</v>
      </c>
      <c r="H215" s="77">
        <v>-6.9503620000000002</v>
      </c>
      <c r="I215" s="77">
        <v>-212.27345000000003</v>
      </c>
      <c r="J215" s="78">
        <f t="shared" si="3"/>
        <v>5.2332795769890299E-2</v>
      </c>
      <c r="K215" s="78">
        <f>I215/'סכום נכסי הקרן'!$C$42</f>
        <v>-2.3596650490237205E-4</v>
      </c>
    </row>
    <row r="216" spans="2:11">
      <c r="B216" t="s">
        <v>1737</v>
      </c>
      <c r="C216" t="s">
        <v>1738</v>
      </c>
      <c r="D216" t="s">
        <v>1355</v>
      </c>
      <c r="E216" t="s">
        <v>106</v>
      </c>
      <c r="F216" s="87">
        <v>45124</v>
      </c>
      <c r="G216" s="77">
        <v>5416800</v>
      </c>
      <c r="H216" s="77">
        <v>-6.2052389999999997</v>
      </c>
      <c r="I216" s="77">
        <v>-336.12540000000001</v>
      </c>
      <c r="J216" s="78">
        <f t="shared" si="3"/>
        <v>8.2866613376626624E-2</v>
      </c>
      <c r="K216" s="78">
        <f>I216/'סכום נכסי הקרן'!$C$42</f>
        <v>-3.7364228002565445E-4</v>
      </c>
    </row>
    <row r="217" spans="2:11">
      <c r="B217" t="s">
        <v>1739</v>
      </c>
      <c r="C217" t="s">
        <v>1740</v>
      </c>
      <c r="D217" t="s">
        <v>1355</v>
      </c>
      <c r="E217" t="s">
        <v>106</v>
      </c>
      <c r="F217" s="87">
        <v>45132</v>
      </c>
      <c r="G217" s="77">
        <v>5539200</v>
      </c>
      <c r="H217" s="77">
        <v>-4.0628650000000004</v>
      </c>
      <c r="I217" s="77">
        <v>-225.05020000000002</v>
      </c>
      <c r="J217" s="78">
        <f t="shared" si="3"/>
        <v>5.5482709470133763E-2</v>
      </c>
      <c r="K217" s="78">
        <f>I217/'סכום נכסי הקרן'!$C$42</f>
        <v>-2.501693411096857E-4</v>
      </c>
    </row>
    <row r="218" spans="2:11">
      <c r="B218" t="s">
        <v>1741</v>
      </c>
      <c r="C218" t="s">
        <v>1742</v>
      </c>
      <c r="D218" t="s">
        <v>1355</v>
      </c>
      <c r="E218" t="s">
        <v>106</v>
      </c>
      <c r="F218" s="87">
        <v>45082</v>
      </c>
      <c r="G218" s="77">
        <v>5552100</v>
      </c>
      <c r="H218" s="77">
        <v>-3.6171069999999999</v>
      </c>
      <c r="I218" s="77">
        <v>-200.8254</v>
      </c>
      <c r="J218" s="78">
        <f t="shared" si="3"/>
        <v>4.95104528786173E-2</v>
      </c>
      <c r="K218" s="78">
        <f>I218/'סכום נכסי הקרן'!$C$42</f>
        <v>-2.232406725081296E-4</v>
      </c>
    </row>
    <row r="219" spans="2:11">
      <c r="B219" t="s">
        <v>1743</v>
      </c>
      <c r="C219" t="s">
        <v>1744</v>
      </c>
      <c r="D219" t="s">
        <v>1355</v>
      </c>
      <c r="E219" t="s">
        <v>106</v>
      </c>
      <c r="F219" s="87">
        <v>45173</v>
      </c>
      <c r="G219" s="77">
        <v>1822272</v>
      </c>
      <c r="H219" s="77">
        <v>-1.0242230000000001</v>
      </c>
      <c r="I219" s="77">
        <v>-18.66413</v>
      </c>
      <c r="J219" s="78">
        <f t="shared" si="3"/>
        <v>4.6013578406187043E-3</v>
      </c>
      <c r="K219" s="78">
        <f>I219/'סכום נכסי הקרן'!$C$42</f>
        <v>-2.0747340391101708E-5</v>
      </c>
    </row>
    <row r="220" spans="2:11">
      <c r="B220" t="s">
        <v>1745</v>
      </c>
      <c r="C220" t="s">
        <v>1746</v>
      </c>
      <c r="D220" t="s">
        <v>1355</v>
      </c>
      <c r="E220" t="s">
        <v>106</v>
      </c>
      <c r="F220" s="87">
        <v>44973</v>
      </c>
      <c r="G220" s="77">
        <v>38374530</v>
      </c>
      <c r="H220" s="77">
        <v>9.4786560000000009</v>
      </c>
      <c r="I220" s="77">
        <f>3637.38967+108.474809227957</f>
        <v>3745.864479227957</v>
      </c>
      <c r="J220" s="78">
        <f t="shared" si="3"/>
        <v>-0.92348600719083396</v>
      </c>
      <c r="K220" s="78">
        <f>I220/'סכום נכסי הקרן'!$C$42</f>
        <v>4.1639618567529992E-3</v>
      </c>
    </row>
    <row r="221" spans="2:11">
      <c r="B221" t="s">
        <v>1747</v>
      </c>
      <c r="C221" t="s">
        <v>1748</v>
      </c>
      <c r="D221" t="s">
        <v>1355</v>
      </c>
      <c r="E221" t="s">
        <v>106</v>
      </c>
      <c r="F221" s="87">
        <v>44980</v>
      </c>
      <c r="G221" s="77">
        <v>3194670</v>
      </c>
      <c r="H221" s="77">
        <v>7.0234730000000001</v>
      </c>
      <c r="I221" s="77">
        <v>224.37678</v>
      </c>
      <c r="J221" s="78">
        <f t="shared" si="3"/>
        <v>-5.5316687994874561E-2</v>
      </c>
      <c r="K221" s="78">
        <f>I221/'סכום נכסי הקרן'!$C$42</f>
        <v>2.494207568485293E-4</v>
      </c>
    </row>
    <row r="222" spans="2:11">
      <c r="B222" t="s">
        <v>1749</v>
      </c>
      <c r="C222" t="s">
        <v>1750</v>
      </c>
      <c r="D222" t="s">
        <v>1355</v>
      </c>
      <c r="E222" t="s">
        <v>106</v>
      </c>
      <c r="F222" s="87">
        <v>45043</v>
      </c>
      <c r="G222" s="77">
        <v>3849000</v>
      </c>
      <c r="H222" s="77">
        <v>6.0777729999999996</v>
      </c>
      <c r="I222" s="77">
        <v>233.93347</v>
      </c>
      <c r="J222" s="78">
        <f t="shared" si="3"/>
        <v>-5.7672744798050617E-2</v>
      </c>
      <c r="K222" s="78">
        <f>I222/'סכום נכסי הקרן'!$C$42</f>
        <v>2.6004412372618383E-4</v>
      </c>
    </row>
    <row r="223" spans="2:11">
      <c r="B223" t="s">
        <v>1751</v>
      </c>
      <c r="C223" t="s">
        <v>1752</v>
      </c>
      <c r="D223" t="s">
        <v>1355</v>
      </c>
      <c r="E223" t="s">
        <v>106</v>
      </c>
      <c r="F223" s="87">
        <v>45050</v>
      </c>
      <c r="G223" s="77">
        <v>1924500</v>
      </c>
      <c r="H223" s="77">
        <v>6.049194</v>
      </c>
      <c r="I223" s="77">
        <v>116.41673</v>
      </c>
      <c r="J223" s="78">
        <f t="shared" si="3"/>
        <v>-2.8700777017985343E-2</v>
      </c>
      <c r="K223" s="78">
        <f>I223/'סכום נכסי הקרן'!$C$42</f>
        <v>1.2941066765656808E-4</v>
      </c>
    </row>
    <row r="224" spans="2:11">
      <c r="B224" t="s">
        <v>1753</v>
      </c>
      <c r="C224" t="s">
        <v>1754</v>
      </c>
      <c r="D224" t="s">
        <v>1355</v>
      </c>
      <c r="E224" t="s">
        <v>106</v>
      </c>
      <c r="F224" s="87">
        <v>45006</v>
      </c>
      <c r="G224" s="77">
        <v>1539600</v>
      </c>
      <c r="H224" s="77">
        <v>5.9582610000000003</v>
      </c>
      <c r="I224" s="77">
        <v>91.73339</v>
      </c>
      <c r="J224" s="78">
        <f t="shared" si="3"/>
        <v>-2.2615474352302167E-2</v>
      </c>
      <c r="K224" s="78">
        <f>I224/'סכום נכסי הקרן'!$C$42</f>
        <v>1.019722787807246E-4</v>
      </c>
    </row>
    <row r="225" spans="2:11">
      <c r="B225" t="s">
        <v>1755</v>
      </c>
      <c r="C225" t="s">
        <v>1756</v>
      </c>
      <c r="D225" t="s">
        <v>1355</v>
      </c>
      <c r="E225" t="s">
        <v>106</v>
      </c>
      <c r="F225" s="87">
        <v>45040</v>
      </c>
      <c r="G225" s="77">
        <v>4618800</v>
      </c>
      <c r="H225" s="77">
        <v>5.5465520000000001</v>
      </c>
      <c r="I225" s="77">
        <v>256.18416000000002</v>
      </c>
      <c r="J225" s="78">
        <f t="shared" si="3"/>
        <v>-6.3158314545511463E-2</v>
      </c>
      <c r="K225" s="78">
        <f>I225/'סכום נכסי הקרן'!$C$42</f>
        <v>2.847783406099541E-4</v>
      </c>
    </row>
    <row r="226" spans="2:11">
      <c r="B226" t="s">
        <v>1757</v>
      </c>
      <c r="C226" t="s">
        <v>1758</v>
      </c>
      <c r="D226" t="s">
        <v>1355</v>
      </c>
      <c r="E226" t="s">
        <v>106</v>
      </c>
      <c r="F226" s="87">
        <v>45062</v>
      </c>
      <c r="G226" s="77">
        <v>5196150</v>
      </c>
      <c r="H226" s="77">
        <v>5.3178380000000001</v>
      </c>
      <c r="I226" s="77">
        <v>276.32285999999999</v>
      </c>
      <c r="J226" s="78">
        <f t="shared" si="3"/>
        <v>-6.8123205228595413E-2</v>
      </c>
      <c r="K226" s="78">
        <f>I226/'סכום נכסי הקרן'!$C$42</f>
        <v>3.0716483619985189E-4</v>
      </c>
    </row>
    <row r="227" spans="2:11">
      <c r="B227" t="s">
        <v>1759</v>
      </c>
      <c r="C227" t="s">
        <v>1760</v>
      </c>
      <c r="D227" t="s">
        <v>1355</v>
      </c>
      <c r="E227" t="s">
        <v>106</v>
      </c>
      <c r="F227" s="87">
        <v>45145</v>
      </c>
      <c r="G227" s="77">
        <v>6543300</v>
      </c>
      <c r="H227" s="77">
        <v>4.7202809999999999</v>
      </c>
      <c r="I227" s="77">
        <v>308.86212</v>
      </c>
      <c r="J227" s="78">
        <f t="shared" si="3"/>
        <v>-7.6145265679788729E-2</v>
      </c>
      <c r="K227" s="78">
        <f>I227/'סכום נכסי הקרן'!$C$42</f>
        <v>3.4333598927768414E-4</v>
      </c>
    </row>
    <row r="228" spans="2:11">
      <c r="B228" t="s">
        <v>1761</v>
      </c>
      <c r="C228" t="s">
        <v>1762</v>
      </c>
      <c r="D228" t="s">
        <v>1355</v>
      </c>
      <c r="E228" t="s">
        <v>106</v>
      </c>
      <c r="F228" s="87">
        <v>45141</v>
      </c>
      <c r="G228" s="77">
        <v>3849000</v>
      </c>
      <c r="H228" s="77">
        <v>4.2669129999999997</v>
      </c>
      <c r="I228" s="77">
        <v>164.23347000000001</v>
      </c>
      <c r="J228" s="78">
        <f t="shared" si="3"/>
        <v>-4.0489268177864003E-2</v>
      </c>
      <c r="K228" s="78">
        <f>I228/'סכום נכסי הקרן'!$C$42</f>
        <v>1.8256450773230742E-4</v>
      </c>
    </row>
    <row r="229" spans="2:11">
      <c r="B229" t="s">
        <v>1763</v>
      </c>
      <c r="C229" t="s">
        <v>1764</v>
      </c>
      <c r="D229" t="s">
        <v>1355</v>
      </c>
      <c r="E229" t="s">
        <v>106</v>
      </c>
      <c r="F229" s="87">
        <v>45148</v>
      </c>
      <c r="G229" s="77">
        <v>16935600</v>
      </c>
      <c r="H229" s="77">
        <v>3.4744989999999998</v>
      </c>
      <c r="I229" s="77">
        <v>588.42724999999996</v>
      </c>
      <c r="J229" s="78">
        <f t="shared" si="3"/>
        <v>-0.14506780334369737</v>
      </c>
      <c r="K229" s="78">
        <f>I229/'סכום נכסי הקרן'!$C$42</f>
        <v>6.5410498379243507E-4</v>
      </c>
    </row>
    <row r="230" spans="2:11">
      <c r="B230" t="s">
        <v>1765</v>
      </c>
      <c r="C230" t="s">
        <v>1766</v>
      </c>
      <c r="D230" t="s">
        <v>1355</v>
      </c>
      <c r="E230" t="s">
        <v>106</v>
      </c>
      <c r="F230" s="87">
        <v>45153</v>
      </c>
      <c r="G230" s="77">
        <v>2886750</v>
      </c>
      <c r="H230" s="77">
        <v>2.961382</v>
      </c>
      <c r="I230" s="77">
        <v>85.487700000000004</v>
      </c>
      <c r="J230" s="78">
        <f t="shared" si="3"/>
        <v>-2.1075694322288778E-2</v>
      </c>
      <c r="K230" s="78">
        <f>I230/'סכום נכסי הקרן'!$C$42</f>
        <v>9.5029471566710337E-5</v>
      </c>
    </row>
    <row r="231" spans="2:11">
      <c r="B231" t="s">
        <v>1767</v>
      </c>
      <c r="C231" t="s">
        <v>1768</v>
      </c>
      <c r="D231" t="s">
        <v>1355</v>
      </c>
      <c r="E231" t="s">
        <v>106</v>
      </c>
      <c r="F231" s="87">
        <v>45162</v>
      </c>
      <c r="G231" s="77">
        <v>12509250</v>
      </c>
      <c r="H231" s="77">
        <v>2.0365500000000001</v>
      </c>
      <c r="I231" s="77">
        <v>254.75710000000001</v>
      </c>
      <c r="J231" s="78">
        <f t="shared" si="3"/>
        <v>-6.2806494572116858E-2</v>
      </c>
      <c r="K231" s="78">
        <f>I231/'סכום נכסי הקרן'!$C$42</f>
        <v>2.8319199827422638E-4</v>
      </c>
    </row>
    <row r="232" spans="2:11">
      <c r="B232" t="s">
        <v>1769</v>
      </c>
      <c r="C232" t="s">
        <v>1770</v>
      </c>
      <c r="D232" t="s">
        <v>1355</v>
      </c>
      <c r="E232" t="s">
        <v>106</v>
      </c>
      <c r="F232" s="87">
        <v>45161</v>
      </c>
      <c r="G232" s="77">
        <v>1347150</v>
      </c>
      <c r="H232" s="77">
        <v>1.7428840000000001</v>
      </c>
      <c r="I232" s="77">
        <v>23.47926</v>
      </c>
      <c r="J232" s="78">
        <f t="shared" si="3"/>
        <v>-5.7884550253842594E-3</v>
      </c>
      <c r="K232" s="78">
        <f>I232/'סכום נכסי הקרן'!$C$42</f>
        <v>2.6099914614352701E-5</v>
      </c>
    </row>
    <row r="233" spans="2:11">
      <c r="B233" t="s">
        <v>1771</v>
      </c>
      <c r="C233" t="s">
        <v>1772</v>
      </c>
      <c r="D233" t="s">
        <v>1355</v>
      </c>
      <c r="E233" t="s">
        <v>106</v>
      </c>
      <c r="F233" s="87">
        <v>45159</v>
      </c>
      <c r="G233" s="77">
        <v>2309400</v>
      </c>
      <c r="H233" s="77">
        <v>1.5714109999999999</v>
      </c>
      <c r="I233" s="77">
        <v>36.29016</v>
      </c>
      <c r="J233" s="78">
        <f t="shared" si="3"/>
        <v>-8.9467878895671694E-3</v>
      </c>
      <c r="K233" s="78">
        <f>I233/'סכום נכסי הקרן'!$C$42</f>
        <v>4.0340712498656168E-5</v>
      </c>
    </row>
    <row r="234" spans="2:11">
      <c r="B234" t="s">
        <v>1773</v>
      </c>
      <c r="C234" t="s">
        <v>1774</v>
      </c>
      <c r="D234" t="s">
        <v>1355</v>
      </c>
      <c r="E234" t="s">
        <v>106</v>
      </c>
      <c r="F234" s="87">
        <v>45181</v>
      </c>
      <c r="G234" s="77">
        <v>4811250</v>
      </c>
      <c r="H234" s="77">
        <v>1.4467030000000001</v>
      </c>
      <c r="I234" s="77">
        <v>69.604500000000002</v>
      </c>
      <c r="J234" s="78">
        <f t="shared" si="3"/>
        <v>-1.7159932545333996E-2</v>
      </c>
      <c r="K234" s="78">
        <f>I234/'סכום נכסי הקרן'!$C$42</f>
        <v>7.7373456692191855E-5</v>
      </c>
    </row>
    <row r="235" spans="2:11">
      <c r="B235" t="s">
        <v>1775</v>
      </c>
      <c r="C235" t="s">
        <v>1776</v>
      </c>
      <c r="D235" t="s">
        <v>1355</v>
      </c>
      <c r="E235" t="s">
        <v>106</v>
      </c>
      <c r="F235" s="87">
        <v>45168</v>
      </c>
      <c r="G235" s="77">
        <v>1154700</v>
      </c>
      <c r="H235" s="77">
        <v>1.449384</v>
      </c>
      <c r="I235" s="77">
        <v>16.736039999999999</v>
      </c>
      <c r="J235" s="78">
        <f t="shared" si="3"/>
        <v>-4.1260165287590831E-3</v>
      </c>
      <c r="K235" s="78">
        <f>I235/'סכום נכסי הקרן'!$C$42</f>
        <v>1.8604045228954889E-5</v>
      </c>
    </row>
    <row r="236" spans="2:11">
      <c r="B236" t="s">
        <v>1777</v>
      </c>
      <c r="C236" t="s">
        <v>1778</v>
      </c>
      <c r="D236" t="s">
        <v>1355</v>
      </c>
      <c r="E236" t="s">
        <v>106</v>
      </c>
      <c r="F236" s="87">
        <v>45166</v>
      </c>
      <c r="G236" s="77">
        <v>1809030</v>
      </c>
      <c r="H236" s="77">
        <v>1.381751</v>
      </c>
      <c r="I236" s="77">
        <v>24.996290000000002</v>
      </c>
      <c r="J236" s="78">
        <f t="shared" si="3"/>
        <v>-6.1624557361033665E-3</v>
      </c>
      <c r="K236" s="78">
        <f>I236/'סכום נכסי הקרן'!$C$42</f>
        <v>2.7786269016808807E-5</v>
      </c>
    </row>
    <row r="237" spans="2:11">
      <c r="B237" t="s">
        <v>1779</v>
      </c>
      <c r="C237" t="s">
        <v>1780</v>
      </c>
      <c r="D237" t="s">
        <v>1355</v>
      </c>
      <c r="E237" t="s">
        <v>106</v>
      </c>
      <c r="F237" s="87">
        <v>45189</v>
      </c>
      <c r="G237" s="77">
        <v>3849000</v>
      </c>
      <c r="H237" s="77">
        <v>0.92968600000000001</v>
      </c>
      <c r="I237" s="77">
        <v>35.7836</v>
      </c>
      <c r="J237" s="78">
        <f t="shared" si="3"/>
        <v>-8.8219032135740307E-3</v>
      </c>
      <c r="K237" s="78">
        <f>I237/'סכום נכסי הקרן'!$C$42</f>
        <v>3.977761243728087E-5</v>
      </c>
    </row>
    <row r="238" spans="2:11">
      <c r="B238" t="s">
        <v>1781</v>
      </c>
      <c r="C238" t="s">
        <v>1782</v>
      </c>
      <c r="D238" t="s">
        <v>1355</v>
      </c>
      <c r="E238" t="s">
        <v>106</v>
      </c>
      <c r="F238" s="87">
        <v>45196</v>
      </c>
      <c r="G238" s="77">
        <v>8852700</v>
      </c>
      <c r="H238" s="77">
        <v>6.0660000000000002E-3</v>
      </c>
      <c r="I238" s="77">
        <v>0.53697000000000006</v>
      </c>
      <c r="J238" s="78">
        <f t="shared" si="3"/>
        <v>-1.3238179972369598E-4</v>
      </c>
      <c r="K238" s="78">
        <f>I238/'סכום נכסי הקרן'!$C$42</f>
        <v>5.969042955556935E-7</v>
      </c>
    </row>
    <row r="239" spans="2:11" s="94" customFormat="1">
      <c r="B239" s="79" t="s">
        <v>1783</v>
      </c>
      <c r="C239" s="79"/>
      <c r="D239" s="79"/>
      <c r="E239" s="79"/>
      <c r="F239" s="96"/>
      <c r="G239" s="81"/>
      <c r="H239" s="81"/>
      <c r="I239" s="81">
        <f>SUM(I240:I293)</f>
        <v>1199.399793753</v>
      </c>
      <c r="J239" s="80">
        <f t="shared" si="3"/>
        <v>-0.29569380651666183</v>
      </c>
      <c r="K239" s="80">
        <f>I239/'סכום נכסי הקרן'!$C$42</f>
        <v>1.3332716706329561E-3</v>
      </c>
    </row>
    <row r="240" spans="2:11">
      <c r="B240" t="s">
        <v>1784</v>
      </c>
      <c r="C240" t="s">
        <v>1785</v>
      </c>
      <c r="D240" t="s">
        <v>1355</v>
      </c>
      <c r="E240" t="s">
        <v>110</v>
      </c>
      <c r="F240" s="87">
        <v>45078</v>
      </c>
      <c r="G240" s="77">
        <v>3362330.8968970003</v>
      </c>
      <c r="H240" s="77">
        <v>1.853596</v>
      </c>
      <c r="I240" s="77">
        <v>62.324020457999993</v>
      </c>
      <c r="J240" s="78">
        <f t="shared" si="3"/>
        <v>-1.5365040866801656E-2</v>
      </c>
      <c r="K240" s="78">
        <f>I240/'סכום נכסי הקרן'!$C$42</f>
        <v>6.928036115179826E-5</v>
      </c>
    </row>
    <row r="241" spans="2:11">
      <c r="B241" t="s">
        <v>1786</v>
      </c>
      <c r="C241" t="s">
        <v>1787</v>
      </c>
      <c r="D241" t="s">
        <v>1355</v>
      </c>
      <c r="E241" t="s">
        <v>110</v>
      </c>
      <c r="F241" s="87">
        <v>45078</v>
      </c>
      <c r="G241" s="77">
        <v>857737.47369799996</v>
      </c>
      <c r="H241" s="77">
        <v>1.853596</v>
      </c>
      <c r="I241" s="77">
        <v>15.898984787</v>
      </c>
      <c r="J241" s="78">
        <f t="shared" si="3"/>
        <v>-3.9196532765009649E-3</v>
      </c>
      <c r="K241" s="78">
        <f>I241/'סכום נכסי הקרן'!$C$42</f>
        <v>1.7673561491954709E-5</v>
      </c>
    </row>
    <row r="242" spans="2:11">
      <c r="B242" t="s">
        <v>1788</v>
      </c>
      <c r="C242" t="s">
        <v>1789</v>
      </c>
      <c r="D242" t="s">
        <v>1355</v>
      </c>
      <c r="E242" t="s">
        <v>110</v>
      </c>
      <c r="F242" s="87">
        <v>45099</v>
      </c>
      <c r="G242" s="77">
        <v>676420.6159010001</v>
      </c>
      <c r="H242" s="77">
        <v>4.5984980000000002</v>
      </c>
      <c r="I242" s="77">
        <v>31.105186129</v>
      </c>
      <c r="J242" s="78">
        <f t="shared" si="3"/>
        <v>-7.6685113144078143E-3</v>
      </c>
      <c r="K242" s="78">
        <f>I242/'סכום נכסי הקרן'!$C$42</f>
        <v>3.4577014012811647E-5</v>
      </c>
    </row>
    <row r="243" spans="2:11">
      <c r="B243" t="s">
        <v>1790</v>
      </c>
      <c r="C243" t="s">
        <v>1791</v>
      </c>
      <c r="D243" t="s">
        <v>1355</v>
      </c>
      <c r="E243" t="s">
        <v>120</v>
      </c>
      <c r="F243" s="87">
        <v>45166</v>
      </c>
      <c r="G243" s="77">
        <v>203961.09010199999</v>
      </c>
      <c r="H243" s="77">
        <v>-0.41484100000000002</v>
      </c>
      <c r="I243" s="77">
        <v>-0.84611391599999997</v>
      </c>
      <c r="J243" s="78">
        <f t="shared" si="3"/>
        <v>2.085965379282718E-4</v>
      </c>
      <c r="K243" s="78">
        <f>I243/'סכום נכסי הקרן'!$C$42</f>
        <v>-9.405535336980634E-7</v>
      </c>
    </row>
    <row r="244" spans="2:11">
      <c r="B244" t="s">
        <v>1792</v>
      </c>
      <c r="C244" t="s">
        <v>1793</v>
      </c>
      <c r="D244" t="s">
        <v>1355</v>
      </c>
      <c r="E244" t="s">
        <v>120</v>
      </c>
      <c r="F244" s="87">
        <v>45166</v>
      </c>
      <c r="G244" s="77">
        <v>265149.41713299998</v>
      </c>
      <c r="H244" s="77">
        <v>-0.57118999999999998</v>
      </c>
      <c r="I244" s="77">
        <v>-1.514506538</v>
      </c>
      <c r="J244" s="78">
        <f t="shared" si="3"/>
        <v>3.7337858948124501E-4</v>
      </c>
      <c r="K244" s="78">
        <f>I244/'סכום נכסי הקרן'!$C$42</f>
        <v>-1.6835492824168612E-6</v>
      </c>
    </row>
    <row r="245" spans="2:11">
      <c r="B245" t="s">
        <v>1794</v>
      </c>
      <c r="C245" t="s">
        <v>1795</v>
      </c>
      <c r="D245" t="s">
        <v>1355</v>
      </c>
      <c r="E245" t="s">
        <v>120</v>
      </c>
      <c r="F245" s="87">
        <v>45168</v>
      </c>
      <c r="G245" s="77">
        <v>265149.41713299998</v>
      </c>
      <c r="H245" s="77">
        <v>-1.8423069999999999</v>
      </c>
      <c r="I245" s="77">
        <v>-4.8848671139999995</v>
      </c>
      <c r="J245" s="78">
        <f t="shared" si="3"/>
        <v>1.2042898112788734E-3</v>
      </c>
      <c r="K245" s="78">
        <f>I245/'סכום נכסי הקרן'!$C$42</f>
        <v>-5.4300950957508663E-6</v>
      </c>
    </row>
    <row r="246" spans="2:11">
      <c r="B246" t="s">
        <v>1796</v>
      </c>
      <c r="C246" t="s">
        <v>1797</v>
      </c>
      <c r="D246" t="s">
        <v>1355</v>
      </c>
      <c r="E246" t="s">
        <v>106</v>
      </c>
      <c r="F246" s="87">
        <v>45166</v>
      </c>
      <c r="G246" s="77">
        <v>1000730.3909680001</v>
      </c>
      <c r="H246" s="77">
        <v>0.83067599999999997</v>
      </c>
      <c r="I246" s="77">
        <v>8.3128232929999992</v>
      </c>
      <c r="J246" s="78">
        <f t="shared" si="3"/>
        <v>-2.0494003544190564E-3</v>
      </c>
      <c r="K246" s="78">
        <f>I246/'סכום נכסי הקרן'!$C$42</f>
        <v>9.2406650870386124E-6</v>
      </c>
    </row>
    <row r="247" spans="2:11">
      <c r="B247" t="s">
        <v>1798</v>
      </c>
      <c r="C247" t="s">
        <v>1799</v>
      </c>
      <c r="D247" t="s">
        <v>1355</v>
      </c>
      <c r="E247" t="s">
        <v>106</v>
      </c>
      <c r="F247" s="87">
        <v>45167</v>
      </c>
      <c r="G247" s="77">
        <v>709264.70735799999</v>
      </c>
      <c r="H247" s="77">
        <v>1.111299</v>
      </c>
      <c r="I247" s="77">
        <v>7.8820503120000014</v>
      </c>
      <c r="J247" s="78">
        <f t="shared" si="3"/>
        <v>-1.9431998171504546E-3</v>
      </c>
      <c r="K247" s="78">
        <f>I247/'סכום נכסי הקרן'!$C$42</f>
        <v>8.7618110676925978E-6</v>
      </c>
    </row>
    <row r="248" spans="2:11">
      <c r="B248" t="s">
        <v>1800</v>
      </c>
      <c r="C248" t="s">
        <v>1801</v>
      </c>
      <c r="D248" t="s">
        <v>1355</v>
      </c>
      <c r="E248" t="s">
        <v>106</v>
      </c>
      <c r="F248" s="87">
        <v>45127</v>
      </c>
      <c r="G248" s="77">
        <v>574552.54157999996</v>
      </c>
      <c r="H248" s="77">
        <v>-8.0600310000000004</v>
      </c>
      <c r="I248" s="77">
        <v>-46.309111984999994</v>
      </c>
      <c r="J248" s="78">
        <f t="shared" si="3"/>
        <v>1.1416808365794137E-2</v>
      </c>
      <c r="K248" s="78">
        <f>I248/'סכום נכסי הקרן'!$C$42</f>
        <v>-5.1477937067650223E-5</v>
      </c>
    </row>
    <row r="249" spans="2:11">
      <c r="B249" t="s">
        <v>1802</v>
      </c>
      <c r="C249" t="s">
        <v>1803</v>
      </c>
      <c r="D249" t="s">
        <v>1355</v>
      </c>
      <c r="E249" t="s">
        <v>106</v>
      </c>
      <c r="F249" s="87">
        <v>45127</v>
      </c>
      <c r="G249" s="77">
        <v>1495096.779109</v>
      </c>
      <c r="H249" s="77">
        <v>-8.0337359999999993</v>
      </c>
      <c r="I249" s="77">
        <v>-120.112127301</v>
      </c>
      <c r="J249" s="78">
        <f t="shared" si="3"/>
        <v>2.9611821108717538E-2</v>
      </c>
      <c r="K249" s="78">
        <f>I249/'סכום נכסי הקרן'!$C$42</f>
        <v>-1.3351852940443447E-4</v>
      </c>
    </row>
    <row r="250" spans="2:11">
      <c r="B250" t="s">
        <v>1804</v>
      </c>
      <c r="C250" t="s">
        <v>1805</v>
      </c>
      <c r="D250" t="s">
        <v>1355</v>
      </c>
      <c r="E250" t="s">
        <v>106</v>
      </c>
      <c r="F250" s="87">
        <v>45127</v>
      </c>
      <c r="G250" s="77">
        <v>1304170.1928950001</v>
      </c>
      <c r="H250" s="77">
        <v>-8.0273629999999994</v>
      </c>
      <c r="I250" s="77">
        <v>-104.690480065</v>
      </c>
      <c r="J250" s="78">
        <f t="shared" si="3"/>
        <v>2.5809848157145494E-2</v>
      </c>
      <c r="K250" s="78">
        <f>I250/'סכום נכסי הקרן'!$C$42</f>
        <v>-1.1637558384003983E-4</v>
      </c>
    </row>
    <row r="251" spans="2:11">
      <c r="B251" t="s">
        <v>1806</v>
      </c>
      <c r="C251" t="s">
        <v>1807</v>
      </c>
      <c r="D251" t="s">
        <v>1355</v>
      </c>
      <c r="E251" t="s">
        <v>106</v>
      </c>
      <c r="F251" s="87">
        <v>45168</v>
      </c>
      <c r="G251" s="77">
        <v>427176.61083999998</v>
      </c>
      <c r="H251" s="77">
        <v>-2.4545110000000001</v>
      </c>
      <c r="I251" s="77">
        <v>-10.485097718</v>
      </c>
      <c r="J251" s="78">
        <f t="shared" si="3"/>
        <v>2.5849416283733871E-3</v>
      </c>
      <c r="K251" s="78">
        <f>I251/'סכום נכסי הקרן'!$C$42</f>
        <v>-1.1655399495680204E-5</v>
      </c>
    </row>
    <row r="252" spans="2:11">
      <c r="B252" t="s">
        <v>1808</v>
      </c>
      <c r="C252" t="s">
        <v>1809</v>
      </c>
      <c r="D252" t="s">
        <v>1355</v>
      </c>
      <c r="E252" t="s">
        <v>106</v>
      </c>
      <c r="F252" s="87">
        <v>45166</v>
      </c>
      <c r="G252" s="77">
        <v>854353.22167999996</v>
      </c>
      <c r="H252" s="77">
        <v>-2.3915009999999999</v>
      </c>
      <c r="I252" s="77">
        <v>-20.431866078999999</v>
      </c>
      <c r="J252" s="78">
        <f t="shared" si="3"/>
        <v>5.0371663281962775E-3</v>
      </c>
      <c r="K252" s="78">
        <f>I252/'סכום נכסי הקרן'!$C$42</f>
        <v>-2.2712383613188374E-5</v>
      </c>
    </row>
    <row r="253" spans="2:11">
      <c r="B253" t="s">
        <v>1810</v>
      </c>
      <c r="C253" t="s">
        <v>1811</v>
      </c>
      <c r="D253" t="s">
        <v>1355</v>
      </c>
      <c r="E253" t="s">
        <v>106</v>
      </c>
      <c r="F253" s="87">
        <v>45166</v>
      </c>
      <c r="G253" s="77">
        <v>256305.96650400001</v>
      </c>
      <c r="H253" s="77">
        <v>-2.354304</v>
      </c>
      <c r="I253" s="77">
        <v>-6.0342220740000014</v>
      </c>
      <c r="J253" s="78">
        <f t="shared" si="3"/>
        <v>1.4876458239539891E-3</v>
      </c>
      <c r="K253" s="78">
        <f>I253/'סכום נכסי הקרן'!$C$42</f>
        <v>-6.7077361422567105E-6</v>
      </c>
    </row>
    <row r="254" spans="2:11">
      <c r="B254" t="s">
        <v>1812</v>
      </c>
      <c r="C254" t="s">
        <v>1813</v>
      </c>
      <c r="D254" t="s">
        <v>1355</v>
      </c>
      <c r="E254" t="s">
        <v>106</v>
      </c>
      <c r="F254" s="87">
        <v>45168</v>
      </c>
      <c r="G254" s="77">
        <v>341741.288672</v>
      </c>
      <c r="H254" s="77">
        <v>-2.3507289999999998</v>
      </c>
      <c r="I254" s="77">
        <v>-8.0334115119999989</v>
      </c>
      <c r="J254" s="78">
        <f t="shared" si="3"/>
        <v>1.9805156226225256E-3</v>
      </c>
      <c r="K254" s="78">
        <f>I254/'סכום נכסי הקרן'!$C$42</f>
        <v>-8.9300665576835903E-6</v>
      </c>
    </row>
    <row r="255" spans="2:11">
      <c r="B255" t="s">
        <v>1814</v>
      </c>
      <c r="C255" t="s">
        <v>1815</v>
      </c>
      <c r="D255" t="s">
        <v>1355</v>
      </c>
      <c r="E255" t="s">
        <v>106</v>
      </c>
      <c r="F255" s="87">
        <v>45189</v>
      </c>
      <c r="G255" s="77">
        <v>320382.45812999998</v>
      </c>
      <c r="H255" s="77">
        <v>-0.92649800000000004</v>
      </c>
      <c r="I255" s="77">
        <v>-2.9683374260000002</v>
      </c>
      <c r="J255" s="78">
        <f t="shared" si="3"/>
        <v>7.3179851880195027E-4</v>
      </c>
      <c r="K255" s="78">
        <f>I255/'סכום נכסי הקרן'!$C$42</f>
        <v>-3.2996505582027491E-6</v>
      </c>
    </row>
    <row r="256" spans="2:11">
      <c r="B256" t="s">
        <v>1816</v>
      </c>
      <c r="C256" t="s">
        <v>1817</v>
      </c>
      <c r="D256" t="s">
        <v>1355</v>
      </c>
      <c r="E256" t="s">
        <v>106</v>
      </c>
      <c r="F256" s="87">
        <v>45189</v>
      </c>
      <c r="G256" s="77">
        <v>320382.45812999998</v>
      </c>
      <c r="H256" s="77">
        <v>-0.88827400000000001</v>
      </c>
      <c r="I256" s="77">
        <v>-2.845872951</v>
      </c>
      <c r="J256" s="78">
        <f t="shared" si="3"/>
        <v>7.0160676208794843E-4</v>
      </c>
      <c r="K256" s="78">
        <f>I256/'סכום נכסי הקרן'!$C$42</f>
        <v>-3.1635171221067422E-6</v>
      </c>
    </row>
    <row r="257" spans="2:11">
      <c r="B257" t="s">
        <v>1818</v>
      </c>
      <c r="C257" t="s">
        <v>1819</v>
      </c>
      <c r="D257" t="s">
        <v>1355</v>
      </c>
      <c r="E257" t="s">
        <v>106</v>
      </c>
      <c r="F257" s="87">
        <v>45195</v>
      </c>
      <c r="G257" s="77">
        <v>320382.45812999998</v>
      </c>
      <c r="H257" s="77">
        <v>-0.216803</v>
      </c>
      <c r="I257" s="77">
        <v>-0.69459919400000003</v>
      </c>
      <c r="J257" s="78">
        <f t="shared" si="3"/>
        <v>1.7124288393829943E-4</v>
      </c>
      <c r="K257" s="78">
        <f>I257/'סכום נכסי הקרן'!$C$42</f>
        <v>-7.721273862378204E-7</v>
      </c>
    </row>
    <row r="258" spans="2:11">
      <c r="B258" t="s">
        <v>1820</v>
      </c>
      <c r="C258" t="s">
        <v>1821</v>
      </c>
      <c r="D258" t="s">
        <v>1355</v>
      </c>
      <c r="E258" t="s">
        <v>106</v>
      </c>
      <c r="F258" s="87">
        <v>45196</v>
      </c>
      <c r="G258" s="77">
        <v>320382.45812999998</v>
      </c>
      <c r="H258" s="77">
        <v>7.5056999999999999E-2</v>
      </c>
      <c r="I258" s="77">
        <v>0.24047043999999998</v>
      </c>
      <c r="J258" s="78">
        <f t="shared" si="3"/>
        <v>-5.9284335489038578E-5</v>
      </c>
      <c r="K258" s="78">
        <f>I258/'סכום נכסי הקרן'!$C$42</f>
        <v>2.6731072236841465E-7</v>
      </c>
    </row>
    <row r="259" spans="2:11">
      <c r="B259" t="s">
        <v>1822</v>
      </c>
      <c r="C259" t="s">
        <v>1823</v>
      </c>
      <c r="D259" t="s">
        <v>1355</v>
      </c>
      <c r="E259" t="s">
        <v>120</v>
      </c>
      <c r="F259" s="87">
        <v>45176</v>
      </c>
      <c r="G259" s="77">
        <v>510185.98038199998</v>
      </c>
      <c r="H259" s="77">
        <v>-0.34638600000000003</v>
      </c>
      <c r="I259" s="77">
        <v>-1.7672150569999998</v>
      </c>
      <c r="J259" s="78">
        <f t="shared" si="3"/>
        <v>4.3568003751508265E-4</v>
      </c>
      <c r="K259" s="78">
        <f>I259/'סכום נכסי הקרן'!$C$42</f>
        <v>-1.9644640458386862E-6</v>
      </c>
    </row>
    <row r="260" spans="2:11">
      <c r="B260" t="s">
        <v>1824</v>
      </c>
      <c r="C260" t="s">
        <v>1825</v>
      </c>
      <c r="D260" t="s">
        <v>1355</v>
      </c>
      <c r="E260" t="s">
        <v>120</v>
      </c>
      <c r="F260" s="87">
        <v>45161</v>
      </c>
      <c r="G260" s="77">
        <v>2912180.5763920005</v>
      </c>
      <c r="H260" s="77">
        <v>0.42846499999999998</v>
      </c>
      <c r="I260" s="77">
        <v>12.477677518</v>
      </c>
      <c r="J260" s="78">
        <f t="shared" si="3"/>
        <v>-3.0761819211589845E-3</v>
      </c>
      <c r="K260" s="78">
        <f>I260/'סכום נכסי הקרן'!$C$42</f>
        <v>1.387038253357339E-5</v>
      </c>
    </row>
    <row r="261" spans="2:11">
      <c r="B261" t="s">
        <v>1826</v>
      </c>
      <c r="C261" t="s">
        <v>1827</v>
      </c>
      <c r="D261" t="s">
        <v>1355</v>
      </c>
      <c r="E261" t="s">
        <v>120</v>
      </c>
      <c r="F261" s="87">
        <v>45180</v>
      </c>
      <c r="G261" s="77">
        <v>267958.175346</v>
      </c>
      <c r="H261" s="77">
        <v>0.65029300000000001</v>
      </c>
      <c r="I261" s="77">
        <v>1.7425137110000002</v>
      </c>
      <c r="J261" s="78">
        <f t="shared" si="3"/>
        <v>-4.295902957435169E-4</v>
      </c>
      <c r="K261" s="78">
        <f>I261/'סכום נכסי הקרן'!$C$42</f>
        <v>1.9370056412101089E-6</v>
      </c>
    </row>
    <row r="262" spans="2:11">
      <c r="B262" t="s">
        <v>1828</v>
      </c>
      <c r="C262" t="s">
        <v>1829</v>
      </c>
      <c r="D262" t="s">
        <v>1355</v>
      </c>
      <c r="E262" t="s">
        <v>106</v>
      </c>
      <c r="F262" s="87">
        <v>45127</v>
      </c>
      <c r="G262" s="77">
        <v>2345705.6310180002</v>
      </c>
      <c r="H262" s="77">
        <v>2.6752400000000001</v>
      </c>
      <c r="I262" s="77">
        <v>62.753244384999995</v>
      </c>
      <c r="J262" s="78">
        <f t="shared" si="3"/>
        <v>-1.5470859508328619E-2</v>
      </c>
      <c r="K262" s="78">
        <f>I262/'סכום נכסי הקרן'!$C$42</f>
        <v>6.9757493218359861E-5</v>
      </c>
    </row>
    <row r="263" spans="2:11">
      <c r="B263" t="s">
        <v>1830</v>
      </c>
      <c r="C263" t="s">
        <v>1831</v>
      </c>
      <c r="D263" t="s">
        <v>1355</v>
      </c>
      <c r="E263" t="s">
        <v>106</v>
      </c>
      <c r="F263" s="87">
        <v>45127</v>
      </c>
      <c r="G263" s="77">
        <v>973958.78678299999</v>
      </c>
      <c r="H263" s="77">
        <v>2.6529829999999999</v>
      </c>
      <c r="I263" s="77">
        <v>25.838962067000001</v>
      </c>
      <c r="J263" s="78">
        <f t="shared" si="3"/>
        <v>-6.3702037384244393E-3</v>
      </c>
      <c r="K263" s="78">
        <f>I263/'סכום נכסי הקרן'!$C$42</f>
        <v>2.8722996537037298E-5</v>
      </c>
    </row>
    <row r="264" spans="2:11">
      <c r="B264" t="s">
        <v>1832</v>
      </c>
      <c r="C264" t="s">
        <v>1833</v>
      </c>
      <c r="D264" t="s">
        <v>1355</v>
      </c>
      <c r="E264" t="s">
        <v>106</v>
      </c>
      <c r="F264" s="87">
        <v>45127</v>
      </c>
      <c r="G264" s="77">
        <v>730212.61504399998</v>
      </c>
      <c r="H264" s="77">
        <v>2.6188570000000002</v>
      </c>
      <c r="I264" s="77">
        <v>19.123221053000002</v>
      </c>
      <c r="J264" s="78">
        <f t="shared" si="3"/>
        <v>-4.7145397685349512E-3</v>
      </c>
      <c r="K264" s="78">
        <f>I264/'סכום נכסי הקרן'!$C$42</f>
        <v>2.1257673224568917E-5</v>
      </c>
    </row>
    <row r="265" spans="2:11">
      <c r="B265" t="s">
        <v>1834</v>
      </c>
      <c r="C265" t="s">
        <v>1835</v>
      </c>
      <c r="D265" t="s">
        <v>1355</v>
      </c>
      <c r="E265" t="s">
        <v>110</v>
      </c>
      <c r="F265" s="87">
        <v>45195</v>
      </c>
      <c r="G265" s="77">
        <v>680354.27089299995</v>
      </c>
      <c r="H265" s="77">
        <v>0.410551</v>
      </c>
      <c r="I265" s="77">
        <v>2.7932007329999995</v>
      </c>
      <c r="J265" s="78">
        <f t="shared" si="3"/>
        <v>-6.8862122655657997E-4</v>
      </c>
      <c r="K265" s="78">
        <f>I265/'סכום נכסי הקרן'!$C$42</f>
        <v>3.1049658563365014E-6</v>
      </c>
    </row>
    <row r="266" spans="2:11">
      <c r="B266" t="s">
        <v>1836</v>
      </c>
      <c r="C266" t="s">
        <v>1837</v>
      </c>
      <c r="D266" t="s">
        <v>1355</v>
      </c>
      <c r="E266" t="s">
        <v>110</v>
      </c>
      <c r="F266" s="87">
        <v>45195</v>
      </c>
      <c r="G266" s="77">
        <v>680513.71646899998</v>
      </c>
      <c r="H266" s="77">
        <v>0.43388500000000002</v>
      </c>
      <c r="I266" s="77">
        <v>2.9526463079999998</v>
      </c>
      <c r="J266" s="78">
        <f t="shared" si="3"/>
        <v>-7.2793011192537067E-4</v>
      </c>
      <c r="K266" s="78">
        <f>I266/'סכום נכסי הקרן'!$C$42</f>
        <v>3.2822080646998132E-6</v>
      </c>
    </row>
    <row r="267" spans="2:11">
      <c r="B267" t="s">
        <v>1838</v>
      </c>
      <c r="C267" t="s">
        <v>1839</v>
      </c>
      <c r="D267" t="s">
        <v>1355</v>
      </c>
      <c r="E267" t="s">
        <v>110</v>
      </c>
      <c r="F267" s="87">
        <v>45181</v>
      </c>
      <c r="G267" s="77">
        <v>1896581.2043900001</v>
      </c>
      <c r="H267" s="77">
        <v>1.755172</v>
      </c>
      <c r="I267" s="77">
        <v>33.288261510999995</v>
      </c>
      <c r="J267" s="78">
        <f t="shared" si="3"/>
        <v>-8.2067154003002372E-3</v>
      </c>
      <c r="K267" s="78">
        <f>I267/'סכום נכסי הקרן'!$C$42</f>
        <v>3.7003754935093495E-5</v>
      </c>
    </row>
    <row r="268" spans="2:11">
      <c r="B268" t="s">
        <v>1840</v>
      </c>
      <c r="C268" t="s">
        <v>1841</v>
      </c>
      <c r="D268" t="s">
        <v>1355</v>
      </c>
      <c r="E268" t="s">
        <v>110</v>
      </c>
      <c r="F268" s="87">
        <v>45181</v>
      </c>
      <c r="G268" s="77">
        <v>689793.44896599988</v>
      </c>
      <c r="H268" s="77">
        <v>1.773339</v>
      </c>
      <c r="I268" s="77">
        <v>12.232378806</v>
      </c>
      <c r="J268" s="78">
        <f t="shared" ref="J268:J314" si="4">I268/$I$11</f>
        <v>-3.0157072485246387E-3</v>
      </c>
      <c r="K268" s="78">
        <f>I268/'סכום נכסי הקרן'!$C$42</f>
        <v>1.3597704628127873E-5</v>
      </c>
    </row>
    <row r="269" spans="2:11">
      <c r="B269" t="s">
        <v>1842</v>
      </c>
      <c r="C269" t="s">
        <v>1843</v>
      </c>
      <c r="D269" t="s">
        <v>1355</v>
      </c>
      <c r="E269" t="s">
        <v>110</v>
      </c>
      <c r="F269" s="87">
        <v>45176</v>
      </c>
      <c r="G269" s="77">
        <v>3104214.0213649999</v>
      </c>
      <c r="H269" s="77">
        <v>1.713722</v>
      </c>
      <c r="I269" s="77">
        <v>53.197603932999996</v>
      </c>
      <c r="J269" s="78">
        <f t="shared" si="4"/>
        <v>-1.3115061455274794E-2</v>
      </c>
      <c r="K269" s="78">
        <f>I269/'סכום נכסי הקרן'!$C$42</f>
        <v>5.9135293034765719E-5</v>
      </c>
    </row>
    <row r="270" spans="2:11">
      <c r="B270" t="s">
        <v>1844</v>
      </c>
      <c r="C270" t="s">
        <v>1845</v>
      </c>
      <c r="D270" t="s">
        <v>1355</v>
      </c>
      <c r="E270" t="s">
        <v>110</v>
      </c>
      <c r="F270" s="87">
        <v>45176</v>
      </c>
      <c r="G270" s="77">
        <v>981285.50427000003</v>
      </c>
      <c r="H270" s="77">
        <v>1.7318929999999999</v>
      </c>
      <c r="I270" s="77">
        <v>16.994815413000001</v>
      </c>
      <c r="J270" s="78">
        <f t="shared" si="4"/>
        <v>-4.1898136773841138E-3</v>
      </c>
      <c r="K270" s="78">
        <f>I270/'סכום נכסי הקרן'!$C$42</f>
        <v>1.8891704047145662E-5</v>
      </c>
    </row>
    <row r="271" spans="2:11">
      <c r="B271" t="s">
        <v>1846</v>
      </c>
      <c r="C271" t="s">
        <v>1847</v>
      </c>
      <c r="D271" t="s">
        <v>1355</v>
      </c>
      <c r="E271" t="s">
        <v>110</v>
      </c>
      <c r="F271" s="87">
        <v>45183</v>
      </c>
      <c r="G271" s="77">
        <v>4926867.3279759996</v>
      </c>
      <c r="H271" s="77">
        <v>1.849523</v>
      </c>
      <c r="I271" s="77">
        <v>91.123521908000001</v>
      </c>
      <c r="J271" s="78">
        <f t="shared" si="4"/>
        <v>-2.2465120634938038E-2</v>
      </c>
      <c r="K271" s="78">
        <f>I271/'סכום נכסי הקרן'!$C$42</f>
        <v>1.0129433981981961E-4</v>
      </c>
    </row>
    <row r="272" spans="2:11">
      <c r="B272" t="s">
        <v>1848</v>
      </c>
      <c r="C272" t="s">
        <v>1849</v>
      </c>
      <c r="D272" t="s">
        <v>1355</v>
      </c>
      <c r="E272" t="s">
        <v>110</v>
      </c>
      <c r="F272" s="87">
        <v>45183</v>
      </c>
      <c r="G272" s="77">
        <v>4256978.3765070001</v>
      </c>
      <c r="H272" s="77">
        <v>1.854052</v>
      </c>
      <c r="I272" s="77">
        <v>78.92658716199999</v>
      </c>
      <c r="J272" s="78">
        <f t="shared" si="4"/>
        <v>-1.9458151581195814E-2</v>
      </c>
      <c r="K272" s="78">
        <f>I272/'סכום נכסי הקרן'!$C$42</f>
        <v>8.7736035366125923E-5</v>
      </c>
    </row>
    <row r="273" spans="2:11">
      <c r="B273" t="s">
        <v>1850</v>
      </c>
      <c r="C273" t="s">
        <v>1851</v>
      </c>
      <c r="D273" t="s">
        <v>1355</v>
      </c>
      <c r="E273" t="s">
        <v>110</v>
      </c>
      <c r="F273" s="87">
        <v>45161</v>
      </c>
      <c r="G273" s="77">
        <v>870493.11974300002</v>
      </c>
      <c r="H273" s="77">
        <v>2.7316560000000001</v>
      </c>
      <c r="I273" s="77">
        <v>23.778877675</v>
      </c>
      <c r="J273" s="78">
        <f t="shared" si="4"/>
        <v>-5.862321213524248E-3</v>
      </c>
      <c r="K273" s="78">
        <f>I273/'סכום נכסי הקרן'!$C$42</f>
        <v>2.6432974333204609E-5</v>
      </c>
    </row>
    <row r="274" spans="2:11">
      <c r="B274" t="s">
        <v>1852</v>
      </c>
      <c r="C274" t="s">
        <v>1853</v>
      </c>
      <c r="D274" t="s">
        <v>1355</v>
      </c>
      <c r="E274" t="s">
        <v>110</v>
      </c>
      <c r="F274" s="87">
        <v>45148</v>
      </c>
      <c r="G274" s="77">
        <v>711133.64479799999</v>
      </c>
      <c r="H274" s="77">
        <v>4.7476659999999997</v>
      </c>
      <c r="I274" s="77">
        <v>33.762251077999998</v>
      </c>
      <c r="J274" s="78">
        <f t="shared" si="4"/>
        <v>-8.3235703306123888E-3</v>
      </c>
      <c r="K274" s="78">
        <f>I274/'סכום נכסי הקרן'!$C$42</f>
        <v>3.753064919099398E-5</v>
      </c>
    </row>
    <row r="275" spans="2:11">
      <c r="B275" t="s">
        <v>1854</v>
      </c>
      <c r="C275" t="s">
        <v>1855</v>
      </c>
      <c r="D275" t="s">
        <v>1355</v>
      </c>
      <c r="E275" t="s">
        <v>110</v>
      </c>
      <c r="F275" s="87">
        <v>45133</v>
      </c>
      <c r="G275" s="77">
        <v>1068699.914715</v>
      </c>
      <c r="H275" s="77">
        <v>4.992102</v>
      </c>
      <c r="I275" s="77">
        <v>53.350587510000004</v>
      </c>
      <c r="J275" s="78">
        <f t="shared" si="4"/>
        <v>-1.3152777233160766E-2</v>
      </c>
      <c r="K275" s="78">
        <f>I275/'סכום נכסי הקרן'!$C$42</f>
        <v>5.9305351984540902E-5</v>
      </c>
    </row>
    <row r="276" spans="2:11">
      <c r="B276" t="s">
        <v>1856</v>
      </c>
      <c r="C276" t="s">
        <v>1857</v>
      </c>
      <c r="D276" t="s">
        <v>1355</v>
      </c>
      <c r="E276" t="s">
        <v>110</v>
      </c>
      <c r="F276" s="87">
        <v>45133</v>
      </c>
      <c r="G276" s="77">
        <v>4547393.2997730002</v>
      </c>
      <c r="H276" s="77">
        <v>5.0346070000000003</v>
      </c>
      <c r="I276" s="77">
        <v>228.94338617899999</v>
      </c>
      <c r="J276" s="78">
        <f t="shared" si="4"/>
        <v>-5.6442515405354415E-2</v>
      </c>
      <c r="K276" s="78">
        <f>I276/'סכום נכסי הקרן'!$C$42</f>
        <v>2.5449706808445736E-4</v>
      </c>
    </row>
    <row r="277" spans="2:11">
      <c r="B277" t="s">
        <v>1858</v>
      </c>
      <c r="C277" t="s">
        <v>1859</v>
      </c>
      <c r="D277" t="s">
        <v>1355</v>
      </c>
      <c r="E277" t="s">
        <v>110</v>
      </c>
      <c r="F277" s="87">
        <v>45127</v>
      </c>
      <c r="G277" s="77">
        <v>1451062.9054459997</v>
      </c>
      <c r="H277" s="77">
        <v>6.2519559999999998</v>
      </c>
      <c r="I277" s="77">
        <v>90.719815071999989</v>
      </c>
      <c r="J277" s="78">
        <f t="shared" si="4"/>
        <v>-2.2365592844725474E-2</v>
      </c>
      <c r="K277" s="78">
        <f>I277/'סכום נכסי הקרן'!$C$42</f>
        <v>1.0084557295285571E-4</v>
      </c>
    </row>
    <row r="278" spans="2:11">
      <c r="B278" t="s">
        <v>1860</v>
      </c>
      <c r="C278" t="s">
        <v>1861</v>
      </c>
      <c r="D278" t="s">
        <v>1355</v>
      </c>
      <c r="E278" t="s">
        <v>110</v>
      </c>
      <c r="F278" s="87">
        <v>45127</v>
      </c>
      <c r="G278" s="77">
        <v>329229.729819</v>
      </c>
      <c r="H278" s="77">
        <v>6.2519559999999998</v>
      </c>
      <c r="I278" s="77">
        <v>20.583298032999998</v>
      </c>
      <c r="J278" s="78">
        <f t="shared" si="4"/>
        <v>-5.0744995769926643E-3</v>
      </c>
      <c r="K278" s="78">
        <f>I278/'סכום נכסי הקרן'!$C$42</f>
        <v>2.2880717754438337E-5</v>
      </c>
    </row>
    <row r="279" spans="2:11">
      <c r="B279" t="s">
        <v>1862</v>
      </c>
      <c r="C279" t="s">
        <v>1863</v>
      </c>
      <c r="D279" t="s">
        <v>1355</v>
      </c>
      <c r="E279" t="s">
        <v>110</v>
      </c>
      <c r="F279" s="87">
        <v>45127</v>
      </c>
      <c r="G279" s="77">
        <v>2525107.690949</v>
      </c>
      <c r="H279" s="77">
        <v>6.2851059999999999</v>
      </c>
      <c r="I279" s="77">
        <v>158.70569481199999</v>
      </c>
      <c r="J279" s="78">
        <f t="shared" si="4"/>
        <v>-3.9126479143364055E-2</v>
      </c>
      <c r="K279" s="78">
        <f>I279/'סכום נכסי הקרן'!$C$42</f>
        <v>1.7641974591212491E-4</v>
      </c>
    </row>
    <row r="280" spans="2:11">
      <c r="B280" t="s">
        <v>1864</v>
      </c>
      <c r="C280" t="s">
        <v>1865</v>
      </c>
      <c r="D280" t="s">
        <v>1355</v>
      </c>
      <c r="E280" t="s">
        <v>113</v>
      </c>
      <c r="F280" s="87">
        <v>45195</v>
      </c>
      <c r="G280" s="77">
        <v>583604.290102</v>
      </c>
      <c r="H280" s="77">
        <v>-0.19239300000000001</v>
      </c>
      <c r="I280" s="77">
        <v>-1.122814666</v>
      </c>
      <c r="J280" s="78">
        <f t="shared" si="4"/>
        <v>2.7681290619818721E-4</v>
      </c>
      <c r="K280" s="78">
        <f>I280/'סכום נכסי הקרן'!$C$42</f>
        <v>-1.2481384383640262E-6</v>
      </c>
    </row>
    <row r="281" spans="2:11">
      <c r="B281" t="s">
        <v>1866</v>
      </c>
      <c r="C281" t="s">
        <v>1867</v>
      </c>
      <c r="D281" t="s">
        <v>1355</v>
      </c>
      <c r="E281" t="s">
        <v>113</v>
      </c>
      <c r="F281" s="87">
        <v>45153</v>
      </c>
      <c r="G281" s="77">
        <v>2427836.3231259999</v>
      </c>
      <c r="H281" s="77">
        <v>3.6715019999999998</v>
      </c>
      <c r="I281" s="77">
        <v>89.138052825000003</v>
      </c>
      <c r="J281" s="78">
        <f t="shared" si="4"/>
        <v>-2.1975633381454054E-2</v>
      </c>
      <c r="K281" s="78">
        <f>I281/'סכום נכסי הקרן'!$C$42</f>
        <v>9.9087261166755711E-5</v>
      </c>
    </row>
    <row r="282" spans="2:11">
      <c r="B282" t="s">
        <v>1868</v>
      </c>
      <c r="C282" t="s">
        <v>1869</v>
      </c>
      <c r="D282" t="s">
        <v>1355</v>
      </c>
      <c r="E282" t="s">
        <v>113</v>
      </c>
      <c r="F282" s="87">
        <v>45153</v>
      </c>
      <c r="G282" s="77">
        <v>809345.74151700002</v>
      </c>
      <c r="H282" s="77">
        <v>3.6794720000000001</v>
      </c>
      <c r="I282" s="77">
        <v>29.779651388999994</v>
      </c>
      <c r="J282" s="78">
        <f t="shared" si="4"/>
        <v>-7.3417208522265336E-3</v>
      </c>
      <c r="K282" s="78">
        <f>I282/'סכום נכסי הקרן'!$C$42</f>
        <v>3.3103528752528386E-5</v>
      </c>
    </row>
    <row r="283" spans="2:11">
      <c r="B283" t="s">
        <v>1870</v>
      </c>
      <c r="C283" t="s">
        <v>1871</v>
      </c>
      <c r="D283" t="s">
        <v>1355</v>
      </c>
      <c r="E283" t="s">
        <v>113</v>
      </c>
      <c r="F283" s="87">
        <v>45153</v>
      </c>
      <c r="G283" s="77">
        <v>1740367.5906519999</v>
      </c>
      <c r="H283" s="77">
        <v>3.6946500000000002</v>
      </c>
      <c r="I283" s="77">
        <v>64.300496960000004</v>
      </c>
      <c r="J283" s="78">
        <f t="shared" si="4"/>
        <v>-1.5852311135990543E-2</v>
      </c>
      <c r="K283" s="78">
        <f>I283/'סכום נכסי הקרן'!$C$42</f>
        <v>7.147744351041922E-5</v>
      </c>
    </row>
    <row r="284" spans="2:11">
      <c r="B284" t="s">
        <v>1872</v>
      </c>
      <c r="C284" t="s">
        <v>1873</v>
      </c>
      <c r="D284" t="s">
        <v>1355</v>
      </c>
      <c r="E284" t="s">
        <v>113</v>
      </c>
      <c r="F284" s="87">
        <v>45113</v>
      </c>
      <c r="G284" s="77">
        <v>1935478.460254</v>
      </c>
      <c r="H284" s="77">
        <v>3.8126630000000001</v>
      </c>
      <c r="I284" s="77">
        <v>73.793268049999995</v>
      </c>
      <c r="J284" s="78">
        <f t="shared" si="4"/>
        <v>-1.8192609702501281E-2</v>
      </c>
      <c r="K284" s="78">
        <f>I284/'סכום נכסי הקרן'!$C$42</f>
        <v>8.2029757122628274E-5</v>
      </c>
    </row>
    <row r="285" spans="2:11">
      <c r="B285" t="s">
        <v>1874</v>
      </c>
      <c r="C285" t="s">
        <v>1875</v>
      </c>
      <c r="D285" t="s">
        <v>1355</v>
      </c>
      <c r="E285" t="s">
        <v>113</v>
      </c>
      <c r="F285" s="87">
        <v>45113</v>
      </c>
      <c r="G285" s="77">
        <v>2026186.54048</v>
      </c>
      <c r="H285" s="77">
        <v>3.8285580000000001</v>
      </c>
      <c r="I285" s="77">
        <v>77.573730848000011</v>
      </c>
      <c r="J285" s="78">
        <f t="shared" si="4"/>
        <v>-1.9124625399817186E-2</v>
      </c>
      <c r="K285" s="78">
        <f>I285/'סכום נכסי הקרן'!$C$42</f>
        <v>8.6232179014567679E-5</v>
      </c>
    </row>
    <row r="286" spans="2:11">
      <c r="B286" t="s">
        <v>1876</v>
      </c>
      <c r="C286" t="s">
        <v>1877</v>
      </c>
      <c r="D286" t="s">
        <v>1355</v>
      </c>
      <c r="E286" t="s">
        <v>113</v>
      </c>
      <c r="F286" s="87">
        <v>45113</v>
      </c>
      <c r="G286" s="77">
        <v>2837397.7952310001</v>
      </c>
      <c r="H286" s="77">
        <v>3.853526</v>
      </c>
      <c r="I286" s="77">
        <v>109.33986176400001</v>
      </c>
      <c r="J286" s="78">
        <f t="shared" si="4"/>
        <v>-2.6956082615152525E-2</v>
      </c>
      <c r="K286" s="78">
        <f>I286/'סכום נכסי הקרן'!$C$42</f>
        <v>1.2154390964559904E-4</v>
      </c>
    </row>
    <row r="287" spans="2:11">
      <c r="B287" t="s">
        <v>1878</v>
      </c>
      <c r="C287" t="s">
        <v>1879</v>
      </c>
      <c r="D287" t="s">
        <v>1355</v>
      </c>
      <c r="E287" t="s">
        <v>106</v>
      </c>
      <c r="F287" s="87">
        <v>45141</v>
      </c>
      <c r="G287" s="77">
        <v>1295985.0764359999</v>
      </c>
      <c r="H287" s="77">
        <v>4.9148449999999997</v>
      </c>
      <c r="I287" s="77">
        <v>63.695655227000003</v>
      </c>
      <c r="J287" s="78">
        <f t="shared" si="4"/>
        <v>-1.5703196591113661E-2</v>
      </c>
      <c r="K287" s="78">
        <f>I287/'סכום נכסי הקרן'!$C$42</f>
        <v>7.0805091929215336E-5</v>
      </c>
    </row>
    <row r="288" spans="2:11">
      <c r="B288" t="s">
        <v>1880</v>
      </c>
      <c r="C288" t="s">
        <v>1881</v>
      </c>
      <c r="D288" t="s">
        <v>1355</v>
      </c>
      <c r="E288" t="s">
        <v>110</v>
      </c>
      <c r="F288" s="87">
        <v>45127</v>
      </c>
      <c r="G288" s="77">
        <v>12172500</v>
      </c>
      <c r="H288" s="77">
        <v>-6.7064250000000003</v>
      </c>
      <c r="I288" s="77">
        <v>-816.33963000000006</v>
      </c>
      <c r="J288" s="78">
        <f t="shared" si="4"/>
        <v>0.20125613983123095</v>
      </c>
      <c r="K288" s="78">
        <f>I288/'סכום נכסי הקרן'!$C$42</f>
        <v>-9.0745596919631526E-4</v>
      </c>
    </row>
    <row r="289" spans="2:11">
      <c r="B289" t="s">
        <v>1828</v>
      </c>
      <c r="C289" t="s">
        <v>1882</v>
      </c>
      <c r="D289" t="s">
        <v>1355</v>
      </c>
      <c r="E289" t="s">
        <v>106</v>
      </c>
      <c r="F289" s="87">
        <v>45127</v>
      </c>
      <c r="G289" s="77">
        <v>209592.18</v>
      </c>
      <c r="H289" s="77">
        <v>2.6752379999999998</v>
      </c>
      <c r="I289" s="77">
        <v>5.6070900000000004</v>
      </c>
      <c r="J289" s="78">
        <f t="shared" si="4"/>
        <v>-1.3823428970198308E-3</v>
      </c>
      <c r="K289" s="78">
        <f>I289/'סכום נכסי הקרן'!$C$42</f>
        <v>6.2329294123831372E-6</v>
      </c>
    </row>
    <row r="290" spans="2:11">
      <c r="B290" t="s">
        <v>1883</v>
      </c>
      <c r="C290" t="s">
        <v>1884</v>
      </c>
      <c r="D290" t="s">
        <v>1355</v>
      </c>
      <c r="E290" t="s">
        <v>110</v>
      </c>
      <c r="F290" s="87">
        <v>45187</v>
      </c>
      <c r="G290" s="77">
        <v>4139599.5</v>
      </c>
      <c r="H290" s="77">
        <v>1.1240030000000001</v>
      </c>
      <c r="I290" s="77">
        <v>46.529220000000002</v>
      </c>
      <c r="J290" s="78">
        <f t="shared" si="4"/>
        <v>-1.1471072654598562E-2</v>
      </c>
      <c r="K290" s="78">
        <f>I290/'סכום נכסי הקרן'!$C$42</f>
        <v>5.1722612598200795E-5</v>
      </c>
    </row>
    <row r="291" spans="2:11">
      <c r="B291" t="s">
        <v>1885</v>
      </c>
      <c r="C291" t="s">
        <v>1886</v>
      </c>
      <c r="D291" t="s">
        <v>1355</v>
      </c>
      <c r="E291" t="s">
        <v>110</v>
      </c>
      <c r="F291" s="87">
        <v>45138</v>
      </c>
      <c r="G291" s="77">
        <v>4071751.25</v>
      </c>
      <c r="H291" s="77">
        <v>4.7997050000000003</v>
      </c>
      <c r="I291" s="77">
        <v>195.43206000000001</v>
      </c>
      <c r="J291" s="78">
        <f t="shared" si="4"/>
        <v>-4.8180806798348762E-2</v>
      </c>
      <c r="K291" s="78">
        <f>I291/'סכום נכסי הקרן'!$C$42</f>
        <v>2.1724535095684675E-4</v>
      </c>
    </row>
    <row r="292" spans="2:11">
      <c r="B292" t="s">
        <v>1870</v>
      </c>
      <c r="C292" t="s">
        <v>1887</v>
      </c>
      <c r="D292" t="s">
        <v>1355</v>
      </c>
      <c r="E292" t="s">
        <v>113</v>
      </c>
      <c r="F292" s="87">
        <v>45153</v>
      </c>
      <c r="G292" s="77">
        <v>1465545.24</v>
      </c>
      <c r="H292" s="77">
        <v>3.6946500000000002</v>
      </c>
      <c r="I292" s="77">
        <v>54.146769999999997</v>
      </c>
      <c r="J292" s="78">
        <f t="shared" si="4"/>
        <v>-1.3349063936206919E-2</v>
      </c>
      <c r="K292" s="78">
        <f>I292/'סכום נכסי הקרן'!$C$42</f>
        <v>6.0190400959953348E-5</v>
      </c>
    </row>
    <row r="293" spans="2:11">
      <c r="B293" t="s">
        <v>1888</v>
      </c>
      <c r="C293" t="s">
        <v>1889</v>
      </c>
      <c r="D293" t="s">
        <v>1355</v>
      </c>
      <c r="E293" t="s">
        <v>106</v>
      </c>
      <c r="F293" s="87">
        <v>45127</v>
      </c>
      <c r="G293" s="77">
        <v>5349656.78</v>
      </c>
      <c r="H293" s="77">
        <v>7.2919090000000004</v>
      </c>
      <c r="I293" s="77">
        <v>390.09213</v>
      </c>
      <c r="J293" s="78">
        <f t="shared" si="4"/>
        <v>-9.6171291184703009E-2</v>
      </c>
      <c r="K293" s="78">
        <f>I293/'סכום נכסי הקרן'!$C$42</f>
        <v>4.3363254569057854E-4</v>
      </c>
    </row>
    <row r="294" spans="2:11">
      <c r="B294" s="79" t="s">
        <v>1138</v>
      </c>
      <c r="C294" s="16"/>
      <c r="D294" s="16"/>
      <c r="G294" s="81"/>
      <c r="I294" s="81">
        <v>0</v>
      </c>
      <c r="J294" s="80">
        <f t="shared" si="4"/>
        <v>0</v>
      </c>
      <c r="K294" s="80">
        <f>I294/'סכום נכסי הקרן'!$C$42</f>
        <v>0</v>
      </c>
    </row>
    <row r="295" spans="2:11">
      <c r="B295" t="s">
        <v>208</v>
      </c>
      <c r="C295" t="s">
        <v>208</v>
      </c>
      <c r="D295" t="s">
        <v>208</v>
      </c>
      <c r="E295" t="s">
        <v>208</v>
      </c>
      <c r="G295" s="91">
        <v>0</v>
      </c>
      <c r="H295" s="91">
        <v>0</v>
      </c>
      <c r="I295" s="91">
        <v>0</v>
      </c>
      <c r="J295" s="90">
        <f t="shared" si="4"/>
        <v>0</v>
      </c>
      <c r="K295" s="90">
        <f>I295/'סכום נכסי הקרן'!$C$42</f>
        <v>0</v>
      </c>
    </row>
    <row r="296" spans="2:11">
      <c r="B296" s="79" t="s">
        <v>256</v>
      </c>
      <c r="C296" s="16"/>
      <c r="D296" s="16"/>
      <c r="G296" s="81"/>
      <c r="I296" s="81">
        <v>0</v>
      </c>
      <c r="J296" s="80">
        <f t="shared" si="4"/>
        <v>0</v>
      </c>
      <c r="K296" s="80">
        <f>I296/'סכום נכסי הקרן'!$C$42</f>
        <v>0</v>
      </c>
    </row>
    <row r="297" spans="2:11">
      <c r="B297" t="s">
        <v>208</v>
      </c>
      <c r="C297" t="s">
        <v>208</v>
      </c>
      <c r="D297" t="s">
        <v>208</v>
      </c>
      <c r="E297" t="s">
        <v>208</v>
      </c>
      <c r="G297" s="91">
        <v>0</v>
      </c>
      <c r="H297" s="91">
        <v>0</v>
      </c>
      <c r="I297" s="91">
        <v>0</v>
      </c>
      <c r="J297" s="90">
        <f t="shared" si="4"/>
        <v>0</v>
      </c>
      <c r="K297" s="90">
        <f>I297/'סכום נכסי הקרן'!$C$42</f>
        <v>0</v>
      </c>
    </row>
    <row r="298" spans="2:11">
      <c r="B298" s="79" t="s">
        <v>1890</v>
      </c>
      <c r="C298" s="16"/>
      <c r="D298" s="16"/>
      <c r="G298" s="81"/>
      <c r="I298" s="81">
        <f>I299+I309+I311+I313</f>
        <v>1463.937232685</v>
      </c>
      <c r="J298" s="80">
        <f t="shared" si="4"/>
        <v>-0.36091149514007742</v>
      </c>
      <c r="K298" s="80">
        <f>I298/'סכום נכסי הקרן'!$C$42</f>
        <v>1.6273356474544036E-3</v>
      </c>
    </row>
    <row r="299" spans="2:11" s="94" customFormat="1">
      <c r="B299" s="79" t="s">
        <v>1128</v>
      </c>
      <c r="C299" s="79"/>
      <c r="D299" s="79"/>
      <c r="E299" s="79"/>
      <c r="F299" s="96"/>
      <c r="G299" s="81"/>
      <c r="H299" s="81"/>
      <c r="I299" s="81">
        <v>1463.937232685</v>
      </c>
      <c r="J299" s="80">
        <f t="shared" si="4"/>
        <v>-0.36091149514007742</v>
      </c>
      <c r="K299" s="80">
        <f>I299/'סכום נכסי הקרן'!$C$42</f>
        <v>1.6273356474544036E-3</v>
      </c>
    </row>
    <row r="300" spans="2:11">
      <c r="B300" t="s">
        <v>1891</v>
      </c>
      <c r="C300" t="s">
        <v>1892</v>
      </c>
      <c r="D300" t="s">
        <v>1355</v>
      </c>
      <c r="E300" t="s">
        <v>199</v>
      </c>
      <c r="F300" s="87">
        <v>44909</v>
      </c>
      <c r="G300" s="77">
        <v>5544786.8810109999</v>
      </c>
      <c r="H300" s="77">
        <v>16.011657</v>
      </c>
      <c r="I300" s="77">
        <v>887.81228167299992</v>
      </c>
      <c r="J300" s="78">
        <f t="shared" si="4"/>
        <v>-0.21887663680405353</v>
      </c>
      <c r="K300" s="78">
        <f>I300/'סכום נכסי הקרן'!$C$42</f>
        <v>9.8690609266386363E-4</v>
      </c>
    </row>
    <row r="301" spans="2:11">
      <c r="B301" t="s">
        <v>1893</v>
      </c>
      <c r="C301" t="s">
        <v>1894</v>
      </c>
      <c r="D301" t="s">
        <v>1355</v>
      </c>
      <c r="E301" t="s">
        <v>106</v>
      </c>
      <c r="F301" s="87">
        <v>44868</v>
      </c>
      <c r="G301" s="77">
        <v>3589786.8691130001</v>
      </c>
      <c r="H301" s="77">
        <v>-5.1919750000000002</v>
      </c>
      <c r="I301" s="77">
        <v>-186.38084993999999</v>
      </c>
      <c r="J301" s="78">
        <f t="shared" si="4"/>
        <v>4.5949368398773324E-2</v>
      </c>
      <c r="K301" s="78">
        <f>I301/'סכום נכסי הקרן'!$C$42</f>
        <v>-2.0718388352888818E-4</v>
      </c>
    </row>
    <row r="302" spans="2:11">
      <c r="B302" t="s">
        <v>1895</v>
      </c>
      <c r="C302" t="s">
        <v>1896</v>
      </c>
      <c r="D302" t="s">
        <v>1355</v>
      </c>
      <c r="E302" t="s">
        <v>106</v>
      </c>
      <c r="F302" s="87">
        <v>44972</v>
      </c>
      <c r="G302" s="77">
        <v>15894334.815036001</v>
      </c>
      <c r="H302" s="77">
        <v>-3.8236110000000001</v>
      </c>
      <c r="I302" s="77">
        <v>-607.73753778500009</v>
      </c>
      <c r="J302" s="78">
        <f t="shared" si="4"/>
        <v>0.14982846157443805</v>
      </c>
      <c r="K302" s="78">
        <f>I302/'סכום נכסי הקרן'!$C$42</f>
        <v>-6.7557060333781603E-4</v>
      </c>
    </row>
    <row r="303" spans="2:11">
      <c r="B303" t="s">
        <v>1897</v>
      </c>
      <c r="C303" t="s">
        <v>1898</v>
      </c>
      <c r="D303" t="s">
        <v>1355</v>
      </c>
      <c r="E303" t="s">
        <v>199</v>
      </c>
      <c r="F303" s="87">
        <v>44972</v>
      </c>
      <c r="G303" s="77">
        <v>7501660.2728700005</v>
      </c>
      <c r="H303" s="77">
        <v>19.851614999999999</v>
      </c>
      <c r="I303" s="77">
        <v>1489.2007190090001</v>
      </c>
      <c r="J303" s="78">
        <f t="shared" si="4"/>
        <v>-0.36713982407254314</v>
      </c>
      <c r="K303" s="78">
        <f>I303/'סכום נכסי הקרן'!$C$42</f>
        <v>1.6554189361064849E-3</v>
      </c>
    </row>
    <row r="304" spans="2:11">
      <c r="B304" t="s">
        <v>1899</v>
      </c>
      <c r="C304" t="s">
        <v>1900</v>
      </c>
      <c r="D304" t="s">
        <v>1355</v>
      </c>
      <c r="E304" t="s">
        <v>106</v>
      </c>
      <c r="F304" s="87">
        <v>45068</v>
      </c>
      <c r="G304" s="77">
        <v>1599672.2494109999</v>
      </c>
      <c r="H304" s="77">
        <v>3.9851939999999999</v>
      </c>
      <c r="I304" s="77">
        <v>63.750040210999991</v>
      </c>
      <c r="J304" s="78">
        <f t="shared" si="4"/>
        <v>-1.5716604383094336E-2</v>
      </c>
      <c r="K304" s="78">
        <f>I304/'סכום נכסי הקרן'!$C$42</f>
        <v>7.0865547132603458E-5</v>
      </c>
    </row>
    <row r="305" spans="2:11">
      <c r="B305" t="s">
        <v>1895</v>
      </c>
      <c r="C305" t="s">
        <v>1901</v>
      </c>
      <c r="D305" t="s">
        <v>1355</v>
      </c>
      <c r="E305" t="s">
        <v>106</v>
      </c>
      <c r="F305" s="87">
        <v>45069</v>
      </c>
      <c r="G305" s="77">
        <v>12615720.433986999</v>
      </c>
      <c r="H305" s="77">
        <v>2.4742760000000001</v>
      </c>
      <c r="I305" s="77">
        <v>312.14771395600002</v>
      </c>
      <c r="J305" s="78">
        <f t="shared" si="4"/>
        <v>-7.6955278978588629E-2</v>
      </c>
      <c r="K305" s="78">
        <f>I305/'סכום נכסי הקרן'!$C$42</f>
        <v>3.4698830718331801E-4</v>
      </c>
    </row>
    <row r="306" spans="2:11">
      <c r="B306" t="s">
        <v>1897</v>
      </c>
      <c r="C306" t="s">
        <v>1902</v>
      </c>
      <c r="D306" t="s">
        <v>1355</v>
      </c>
      <c r="E306" t="s">
        <v>199</v>
      </c>
      <c r="F306" s="87">
        <v>45082</v>
      </c>
      <c r="G306" s="77">
        <v>3914749.039634</v>
      </c>
      <c r="H306" s="77">
        <v>6.7531949999999998</v>
      </c>
      <c r="I306" s="77">
        <v>264.37064591899997</v>
      </c>
      <c r="J306" s="78">
        <f t="shared" si="4"/>
        <v>-6.5176568338777205E-2</v>
      </c>
      <c r="K306" s="78">
        <f>I306/'סכום נכסי הקרן'!$C$42</f>
        <v>2.9387856708546904E-4</v>
      </c>
    </row>
    <row r="307" spans="2:11">
      <c r="B307" t="s">
        <v>1895</v>
      </c>
      <c r="C307" t="s">
        <v>1903</v>
      </c>
      <c r="D307" t="s">
        <v>1355</v>
      </c>
      <c r="E307" t="s">
        <v>106</v>
      </c>
      <c r="F307" s="87">
        <v>45153</v>
      </c>
      <c r="G307" s="77">
        <v>16917302.251922999</v>
      </c>
      <c r="H307" s="77">
        <v>-3.5906829999999998</v>
      </c>
      <c r="I307" s="77">
        <v>-607.44676009099999</v>
      </c>
      <c r="J307" s="78">
        <f t="shared" si="4"/>
        <v>0.14975677474938032</v>
      </c>
      <c r="K307" s="78">
        <f>I307/'סכום נכסי הקרן'!$C$42</f>
        <v>-6.7524737028084746E-4</v>
      </c>
    </row>
    <row r="308" spans="2:11">
      <c r="B308" t="s">
        <v>1904</v>
      </c>
      <c r="C308" t="s">
        <v>1905</v>
      </c>
      <c r="D308" t="s">
        <v>1355</v>
      </c>
      <c r="E308" t="s">
        <v>106</v>
      </c>
      <c r="F308" s="87">
        <v>45126</v>
      </c>
      <c r="G308" s="77">
        <v>2155709.1121789999</v>
      </c>
      <c r="H308" s="77">
        <v>-7.0407929999999999</v>
      </c>
      <c r="I308" s="77">
        <v>-151.77902026700002</v>
      </c>
      <c r="J308" s="78">
        <f t="shared" si="4"/>
        <v>3.7418812714387746E-2</v>
      </c>
      <c r="K308" s="78">
        <f>I308/'סכום נכסי הקרן'!$C$42</f>
        <v>-1.6871994556978407E-4</v>
      </c>
    </row>
    <row r="309" spans="2:11">
      <c r="B309" s="79" t="s">
        <v>1145</v>
      </c>
      <c r="C309" s="16"/>
      <c r="D309" s="16"/>
      <c r="G309" s="81"/>
      <c r="I309" s="81">
        <v>0</v>
      </c>
      <c r="J309" s="80">
        <f t="shared" si="4"/>
        <v>0</v>
      </c>
      <c r="K309" s="80">
        <f>I309/'סכום נכסי הקרן'!$C$42</f>
        <v>0</v>
      </c>
    </row>
    <row r="310" spans="2:11">
      <c r="B310" t="s">
        <v>208</v>
      </c>
      <c r="C310" t="s">
        <v>208</v>
      </c>
      <c r="D310" t="s">
        <v>208</v>
      </c>
      <c r="E310" t="s">
        <v>208</v>
      </c>
      <c r="G310" s="91">
        <v>0</v>
      </c>
      <c r="H310" s="91">
        <v>0</v>
      </c>
      <c r="I310" s="91">
        <v>0</v>
      </c>
      <c r="J310" s="90">
        <f t="shared" si="4"/>
        <v>0</v>
      </c>
      <c r="K310" s="90">
        <f>I310/'סכום נכסי הקרן'!$C$42</f>
        <v>0</v>
      </c>
    </row>
    <row r="311" spans="2:11">
      <c r="B311" s="79" t="s">
        <v>1138</v>
      </c>
      <c r="C311" s="16"/>
      <c r="D311" s="16"/>
      <c r="G311" s="81"/>
      <c r="I311" s="81">
        <v>0</v>
      </c>
      <c r="J311" s="80">
        <f t="shared" si="4"/>
        <v>0</v>
      </c>
      <c r="K311" s="80">
        <f>I311/'סכום נכסי הקרן'!$C$42</f>
        <v>0</v>
      </c>
    </row>
    <row r="312" spans="2:11">
      <c r="B312" t="s">
        <v>208</v>
      </c>
      <c r="C312" t="s">
        <v>208</v>
      </c>
      <c r="D312" t="s">
        <v>208</v>
      </c>
      <c r="E312" t="s">
        <v>208</v>
      </c>
      <c r="G312" s="91">
        <v>0</v>
      </c>
      <c r="H312" s="91">
        <v>0</v>
      </c>
      <c r="I312" s="91">
        <v>0</v>
      </c>
      <c r="J312" s="90">
        <f t="shared" si="4"/>
        <v>0</v>
      </c>
      <c r="K312" s="90">
        <f>I312/'סכום נכסי הקרן'!$C$42</f>
        <v>0</v>
      </c>
    </row>
    <row r="313" spans="2:11">
      <c r="B313" s="79" t="s">
        <v>256</v>
      </c>
      <c r="C313" s="16"/>
      <c r="D313" s="16"/>
      <c r="G313" s="81"/>
      <c r="I313" s="81">
        <v>0</v>
      </c>
      <c r="J313" s="80">
        <f t="shared" si="4"/>
        <v>0</v>
      </c>
      <c r="K313" s="80">
        <f>I313/'סכום נכסי הקרן'!$C$42</f>
        <v>0</v>
      </c>
    </row>
    <row r="314" spans="2:11">
      <c r="B314" t="s">
        <v>208</v>
      </c>
      <c r="C314" t="s">
        <v>208</v>
      </c>
      <c r="D314" t="s">
        <v>208</v>
      </c>
      <c r="E314" t="s">
        <v>208</v>
      </c>
      <c r="G314" s="91">
        <v>0</v>
      </c>
      <c r="H314" s="91">
        <v>0</v>
      </c>
      <c r="I314" s="91">
        <v>0</v>
      </c>
      <c r="J314" s="90">
        <f t="shared" si="4"/>
        <v>0</v>
      </c>
      <c r="K314" s="90">
        <f>I314/'סכום נכסי הקרן'!$C$42</f>
        <v>0</v>
      </c>
    </row>
    <row r="315" spans="2:11">
      <c r="B315"/>
      <c r="C315"/>
      <c r="D315"/>
      <c r="E315"/>
      <c r="F315" s="87"/>
      <c r="G315" s="77"/>
      <c r="H315" s="77"/>
      <c r="I315" s="77"/>
      <c r="J315" s="78"/>
      <c r="K315" s="78"/>
    </row>
    <row r="316" spans="2:11">
      <c r="B316"/>
      <c r="C316"/>
      <c r="D316"/>
      <c r="E316"/>
      <c r="F316" s="87"/>
      <c r="G316" s="77"/>
      <c r="H316" s="77"/>
      <c r="I316" s="77"/>
      <c r="J316" s="78"/>
      <c r="K316" s="78"/>
    </row>
    <row r="317" spans="2:11">
      <c r="B317" s="79"/>
      <c r="C317" s="16"/>
      <c r="D317" s="16"/>
      <c r="G317" s="81"/>
      <c r="I317" s="81"/>
      <c r="J317" s="80"/>
      <c r="K317" s="80"/>
    </row>
    <row r="318" spans="2:11">
      <c r="B318" s="97" t="s">
        <v>1906</v>
      </c>
      <c r="C318"/>
      <c r="D318"/>
      <c r="E318"/>
      <c r="G318" s="77"/>
      <c r="H318" s="77"/>
      <c r="I318" s="77"/>
      <c r="J318" s="78"/>
      <c r="K318" s="78"/>
    </row>
    <row r="319" spans="2:11">
      <c r="B319" s="97" t="s">
        <v>1907</v>
      </c>
      <c r="C319" s="16"/>
      <c r="D319" s="16"/>
      <c r="G319" s="81"/>
      <c r="I319" s="81"/>
      <c r="J319" s="80"/>
      <c r="K319" s="80"/>
    </row>
    <row r="320" spans="2:11">
      <c r="B320" s="97" t="s">
        <v>249</v>
      </c>
      <c r="C320"/>
      <c r="D320"/>
      <c r="E320"/>
      <c r="G320" s="77"/>
      <c r="H320" s="77"/>
      <c r="I320" s="77"/>
      <c r="J320" s="78"/>
      <c r="K320" s="78"/>
    </row>
    <row r="321" spans="2:11">
      <c r="B321" s="97" t="s">
        <v>250</v>
      </c>
      <c r="C321" s="16"/>
      <c r="D321" s="16"/>
      <c r="G321" s="81"/>
      <c r="I321" s="81"/>
      <c r="J321" s="80"/>
      <c r="K321" s="80"/>
    </row>
    <row r="322" spans="2:11">
      <c r="B322"/>
      <c r="C322"/>
      <c r="D322"/>
      <c r="E322"/>
      <c r="G322" s="77"/>
      <c r="H322" s="77"/>
      <c r="I322" s="77"/>
      <c r="J322" s="78"/>
      <c r="K322" s="78"/>
    </row>
    <row r="323" spans="2:11">
      <c r="B323"/>
      <c r="C323" s="16"/>
      <c r="D323" s="16"/>
    </row>
    <row r="324" spans="2:11">
      <c r="B324"/>
      <c r="C324" s="16"/>
      <c r="D324" s="16"/>
    </row>
    <row r="325" spans="2:11">
      <c r="B325"/>
      <c r="C325" s="16"/>
      <c r="D325" s="16"/>
    </row>
    <row r="326" spans="2:11">
      <c r="B326"/>
      <c r="C326" s="16"/>
      <c r="D326" s="16"/>
    </row>
    <row r="327" spans="2:11">
      <c r="C327" s="16"/>
      <c r="D327" s="16"/>
    </row>
    <row r="328" spans="2:11">
      <c r="C328" s="16"/>
      <c r="D328" s="16"/>
    </row>
    <row r="329" spans="2:11">
      <c r="C329" s="16"/>
      <c r="D329" s="16"/>
    </row>
    <row r="330" spans="2:11">
      <c r="C330" s="16"/>
      <c r="D330" s="16"/>
    </row>
    <row r="331" spans="2:11">
      <c r="C331" s="16"/>
      <c r="D331" s="16"/>
    </row>
    <row r="332" spans="2:11">
      <c r="C332" s="16"/>
      <c r="D332" s="16"/>
    </row>
    <row r="333" spans="2:11">
      <c r="C333" s="16"/>
      <c r="D333" s="16"/>
    </row>
    <row r="334" spans="2:11">
      <c r="C334" s="16"/>
      <c r="D334" s="16"/>
    </row>
    <row r="335" spans="2:11">
      <c r="C335" s="16"/>
      <c r="D335" s="16"/>
    </row>
    <row r="336" spans="2:11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</sheetData>
  <autoFilter ref="A8:AW314" xr:uid="{00000000-0001-0000-1300-000000000000}"/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1298</v>
      </c>
    </row>
    <row r="3" spans="2:78" s="1" customFormat="1">
      <c r="B3" s="2" t="s">
        <v>2</v>
      </c>
      <c r="C3" s="83" t="s">
        <v>1299</v>
      </c>
    </row>
    <row r="4" spans="2:78" s="1" customFormat="1">
      <c r="B4" s="2" t="s">
        <v>3</v>
      </c>
      <c r="C4" s="84" t="s">
        <v>196</v>
      </c>
    </row>
    <row r="6" spans="2:78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78" ht="26.25" customHeight="1">
      <c r="B7" s="111" t="s">
        <v>144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1155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1156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1157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1158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1159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1160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1161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1155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1156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1157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1158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1159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1160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1161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219</v>
      </c>
      <c r="D40" s="16"/>
    </row>
    <row r="41" spans="2:17">
      <c r="B41" t="s">
        <v>248</v>
      </c>
      <c r="D41" s="16"/>
    </row>
    <row r="42" spans="2:17">
      <c r="B42" t="s">
        <v>249</v>
      </c>
      <c r="D42" s="16"/>
    </row>
    <row r="43" spans="2:17">
      <c r="B43" t="s">
        <v>250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1298</v>
      </c>
    </row>
    <row r="3" spans="2:60" s="1" customFormat="1">
      <c r="B3" s="2" t="s">
        <v>2</v>
      </c>
      <c r="C3" s="83" t="s">
        <v>1299</v>
      </c>
    </row>
    <row r="4" spans="2:60" s="1" customFormat="1">
      <c r="B4" s="2" t="s">
        <v>3</v>
      </c>
      <c r="C4" s="84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1" t="s">
        <v>145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1263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1264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1265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1266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1267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1268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1269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1270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1271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1272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1273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1265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1266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1272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219</v>
      </c>
    </row>
    <row r="42" spans="2:18">
      <c r="B42" t="s">
        <v>248</v>
      </c>
    </row>
    <row r="43" spans="2:18">
      <c r="B43" t="s">
        <v>249</v>
      </c>
    </row>
    <row r="44" spans="2:18">
      <c r="B44" t="s">
        <v>250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1298</v>
      </c>
    </row>
    <row r="3" spans="2:64" s="1" customFormat="1">
      <c r="B3" s="2" t="s">
        <v>2</v>
      </c>
      <c r="C3" s="83" t="s">
        <v>1299</v>
      </c>
    </row>
    <row r="4" spans="2:64" s="1" customFormat="1">
      <c r="B4" s="2" t="s">
        <v>3</v>
      </c>
      <c r="C4" s="84" t="s">
        <v>196</v>
      </c>
    </row>
    <row r="5" spans="2:64">
      <c r="B5" s="2"/>
    </row>
    <row r="7" spans="2:64" ht="26.25" customHeight="1">
      <c r="B7" s="111" t="s">
        <v>152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1167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1168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1274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1275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256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219</v>
      </c>
    </row>
    <row r="26" spans="2:15">
      <c r="B26" t="s">
        <v>248</v>
      </c>
    </row>
    <row r="27" spans="2:15">
      <c r="B27" t="s">
        <v>249</v>
      </c>
    </row>
    <row r="28" spans="2:15">
      <c r="B28" t="s">
        <v>250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1298</v>
      </c>
    </row>
    <row r="3" spans="2:55" s="1" customFormat="1">
      <c r="B3" s="2" t="s">
        <v>2</v>
      </c>
      <c r="C3" s="83" t="s">
        <v>1299</v>
      </c>
    </row>
    <row r="4" spans="2:55" s="1" customFormat="1">
      <c r="B4" s="2" t="s">
        <v>3</v>
      </c>
      <c r="C4" s="84" t="s">
        <v>196</v>
      </c>
    </row>
    <row r="5" spans="2:55">
      <c r="B5" s="2"/>
    </row>
    <row r="7" spans="2:55" ht="26.25" customHeight="1">
      <c r="B7" s="111" t="s">
        <v>155</v>
      </c>
      <c r="C7" s="112"/>
      <c r="D7" s="112"/>
      <c r="E7" s="112"/>
      <c r="F7" s="112"/>
      <c r="G7" s="112"/>
      <c r="H7" s="112"/>
      <c r="I7" s="112"/>
      <c r="J7" s="113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1276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1277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217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1276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1277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1298</v>
      </c>
    </row>
    <row r="3" spans="2:60" s="1" customFormat="1">
      <c r="B3" s="2" t="s">
        <v>2</v>
      </c>
      <c r="C3" s="83" t="s">
        <v>1299</v>
      </c>
    </row>
    <row r="4" spans="2:60" s="1" customFormat="1">
      <c r="B4" s="2" t="s">
        <v>3</v>
      </c>
      <c r="C4" s="84" t="s">
        <v>196</v>
      </c>
    </row>
    <row r="5" spans="2:60">
      <c r="B5" s="2"/>
      <c r="C5" s="2"/>
    </row>
    <row r="7" spans="2:60" ht="26.25" customHeight="1">
      <c r="B7" s="111" t="s">
        <v>161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1298</v>
      </c>
    </row>
    <row r="3" spans="2:60" s="1" customFormat="1">
      <c r="B3" s="2" t="s">
        <v>2</v>
      </c>
      <c r="C3" s="83" t="s">
        <v>1299</v>
      </c>
    </row>
    <row r="4" spans="2:60" s="1" customFormat="1">
      <c r="B4" s="2" t="s">
        <v>3</v>
      </c>
      <c r="C4" s="84" t="s">
        <v>196</v>
      </c>
    </row>
    <row r="5" spans="2:60">
      <c r="B5" s="2"/>
    </row>
    <row r="7" spans="2:60" ht="26.25" customHeight="1">
      <c r="B7" s="111" t="s">
        <v>166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0</v>
      </c>
      <c r="I11" s="75">
        <v>20453.730189434798</v>
      </c>
      <c r="J11" s="76">
        <v>1</v>
      </c>
      <c r="K11" s="76">
        <v>2.2700000000000001E-2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20453.730189434798</v>
      </c>
      <c r="J12" s="80">
        <v>1</v>
      </c>
      <c r="K12" s="80">
        <v>2.2700000000000001E-2</v>
      </c>
    </row>
    <row r="13" spans="2:60">
      <c r="B13" t="s">
        <v>1278</v>
      </c>
      <c r="C13" t="s">
        <v>1279</v>
      </c>
      <c r="D13" t="s">
        <v>208</v>
      </c>
      <c r="E13" t="s">
        <v>209</v>
      </c>
      <c r="F13" s="78">
        <v>0</v>
      </c>
      <c r="G13" t="s">
        <v>106</v>
      </c>
      <c r="H13" s="78">
        <v>0</v>
      </c>
      <c r="I13" s="77">
        <v>54.05678013</v>
      </c>
      <c r="J13" s="78">
        <v>2.5999999999999999E-3</v>
      </c>
      <c r="K13" s="78">
        <v>1E-4</v>
      </c>
    </row>
    <row r="14" spans="2:60">
      <c r="B14" t="s">
        <v>1280</v>
      </c>
      <c r="C14" t="s">
        <v>1281</v>
      </c>
      <c r="D14" t="s">
        <v>208</v>
      </c>
      <c r="E14" t="s">
        <v>209</v>
      </c>
      <c r="F14" s="78">
        <v>0</v>
      </c>
      <c r="G14" t="s">
        <v>102</v>
      </c>
      <c r="H14" s="78">
        <v>0</v>
      </c>
      <c r="I14" s="77">
        <v>-371.23964999999998</v>
      </c>
      <c r="J14" s="78">
        <v>-1.8200000000000001E-2</v>
      </c>
      <c r="K14" s="78">
        <v>-4.0000000000000002E-4</v>
      </c>
    </row>
    <row r="15" spans="2:60">
      <c r="B15" t="s">
        <v>1282</v>
      </c>
      <c r="C15" t="s">
        <v>1283</v>
      </c>
      <c r="D15" t="s">
        <v>208</v>
      </c>
      <c r="E15" t="s">
        <v>209</v>
      </c>
      <c r="F15" s="78">
        <v>0</v>
      </c>
      <c r="G15" t="s">
        <v>102</v>
      </c>
      <c r="H15" s="78">
        <v>0</v>
      </c>
      <c r="I15" s="77">
        <v>-43.44894</v>
      </c>
      <c r="J15" s="78">
        <v>-2.0999999999999999E-3</v>
      </c>
      <c r="K15" s="78">
        <v>0</v>
      </c>
    </row>
    <row r="16" spans="2:60">
      <c r="B16" t="s">
        <v>1284</v>
      </c>
      <c r="C16" t="s">
        <v>1285</v>
      </c>
      <c r="D16" t="s">
        <v>208</v>
      </c>
      <c r="E16" t="s">
        <v>209</v>
      </c>
      <c r="F16" s="78">
        <v>0</v>
      </c>
      <c r="G16" t="s">
        <v>102</v>
      </c>
      <c r="H16" s="78">
        <v>0</v>
      </c>
      <c r="I16" s="77">
        <v>-3.9728599999999998</v>
      </c>
      <c r="J16" s="78">
        <v>-2.0000000000000001E-4</v>
      </c>
      <c r="K16" s="78">
        <v>0</v>
      </c>
    </row>
    <row r="17" spans="2:11">
      <c r="B17" t="s">
        <v>1286</v>
      </c>
      <c r="C17" t="s">
        <v>1287</v>
      </c>
      <c r="D17" t="s">
        <v>208</v>
      </c>
      <c r="E17" t="s">
        <v>209</v>
      </c>
      <c r="F17" s="78">
        <v>0</v>
      </c>
      <c r="G17" t="s">
        <v>102</v>
      </c>
      <c r="H17" s="78">
        <v>0</v>
      </c>
      <c r="I17" s="77">
        <v>-2.1648100000000001</v>
      </c>
      <c r="J17" s="78">
        <v>-1E-4</v>
      </c>
      <c r="K17" s="78">
        <v>0</v>
      </c>
    </row>
    <row r="18" spans="2:11">
      <c r="B18" t="s">
        <v>1288</v>
      </c>
      <c r="C18" t="s">
        <v>1289</v>
      </c>
      <c r="D18" t="s">
        <v>208</v>
      </c>
      <c r="E18" t="s">
        <v>209</v>
      </c>
      <c r="F18" s="78">
        <v>0</v>
      </c>
      <c r="G18" t="s">
        <v>102</v>
      </c>
      <c r="H18" s="78">
        <v>0</v>
      </c>
      <c r="I18" s="77">
        <v>-67.497690000000006</v>
      </c>
      <c r="J18" s="78">
        <v>-3.3E-3</v>
      </c>
      <c r="K18" s="78">
        <v>-1E-4</v>
      </c>
    </row>
    <row r="19" spans="2:11">
      <c r="B19" t="s">
        <v>1290</v>
      </c>
      <c r="C19" t="s">
        <v>1291</v>
      </c>
      <c r="D19" t="s">
        <v>208</v>
      </c>
      <c r="E19" t="s">
        <v>209</v>
      </c>
      <c r="F19" s="78">
        <v>0</v>
      </c>
      <c r="G19" t="s">
        <v>106</v>
      </c>
      <c r="H19" s="78">
        <v>0</v>
      </c>
      <c r="I19" s="77">
        <v>23714.704289220001</v>
      </c>
      <c r="J19" s="78">
        <v>1.1594</v>
      </c>
      <c r="K19" s="78">
        <v>2.64E-2</v>
      </c>
    </row>
    <row r="20" spans="2:11">
      <c r="B20" t="s">
        <v>1292</v>
      </c>
      <c r="C20" t="s">
        <v>1293</v>
      </c>
      <c r="D20" t="s">
        <v>208</v>
      </c>
      <c r="E20" t="s">
        <v>209</v>
      </c>
      <c r="F20" s="78">
        <v>0</v>
      </c>
      <c r="G20" t="s">
        <v>199</v>
      </c>
      <c r="H20" s="78">
        <v>0</v>
      </c>
      <c r="I20" s="77">
        <v>17.401040084800002</v>
      </c>
      <c r="J20" s="78">
        <v>8.9999999999999998E-4</v>
      </c>
      <c r="K20" s="78">
        <v>0</v>
      </c>
    </row>
    <row r="21" spans="2:11">
      <c r="B21" t="s">
        <v>1294</v>
      </c>
      <c r="C21" t="s">
        <v>1295</v>
      </c>
      <c r="D21" t="s">
        <v>205</v>
      </c>
      <c r="E21" t="s">
        <v>206</v>
      </c>
      <c r="F21" s="78">
        <v>0</v>
      </c>
      <c r="G21" t="s">
        <v>106</v>
      </c>
      <c r="H21" s="78">
        <v>0</v>
      </c>
      <c r="I21" s="77">
        <v>-3656.55</v>
      </c>
      <c r="J21" s="78">
        <v>-0.17879999999999999</v>
      </c>
      <c r="K21" s="78">
        <v>-4.1000000000000003E-3</v>
      </c>
    </row>
    <row r="22" spans="2:11">
      <c r="B22" t="s">
        <v>1296</v>
      </c>
      <c r="C22" t="s">
        <v>1297</v>
      </c>
      <c r="D22" t="s">
        <v>205</v>
      </c>
      <c r="E22" t="s">
        <v>206</v>
      </c>
      <c r="F22" s="78">
        <v>0</v>
      </c>
      <c r="G22" t="s">
        <v>102</v>
      </c>
      <c r="H22" s="78">
        <v>0</v>
      </c>
      <c r="I22" s="77">
        <v>812.44203000000005</v>
      </c>
      <c r="J22" s="78">
        <v>3.9699999999999999E-2</v>
      </c>
      <c r="K22" s="78">
        <v>8.9999999999999998E-4</v>
      </c>
    </row>
    <row r="23" spans="2:11">
      <c r="B23" s="79" t="s">
        <v>217</v>
      </c>
      <c r="D23" s="19"/>
      <c r="E23" s="19"/>
      <c r="F23" s="19"/>
      <c r="G23" s="19"/>
      <c r="H23" s="80">
        <v>0</v>
      </c>
      <c r="I23" s="81">
        <v>0</v>
      </c>
      <c r="J23" s="80">
        <v>0</v>
      </c>
      <c r="K23" s="80">
        <v>0</v>
      </c>
    </row>
    <row r="24" spans="2:11">
      <c r="B24" t="s">
        <v>208</v>
      </c>
      <c r="C24" t="s">
        <v>208</v>
      </c>
      <c r="D24" t="s">
        <v>208</v>
      </c>
      <c r="E24" s="19"/>
      <c r="F24" s="78">
        <v>0</v>
      </c>
      <c r="G24" t="s">
        <v>208</v>
      </c>
      <c r="H24" s="78">
        <v>0</v>
      </c>
      <c r="I24" s="77">
        <v>0</v>
      </c>
      <c r="J24" s="78">
        <v>0</v>
      </c>
      <c r="K24" s="78">
        <v>0</v>
      </c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2"/>
  <sheetViews>
    <sheetView rightToLeft="1" topLeftCell="A19" workbookViewId="0">
      <selection activeCell="N33" sqref="N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1298</v>
      </c>
    </row>
    <row r="3" spans="2:17" s="1" customFormat="1">
      <c r="B3" s="2" t="s">
        <v>2</v>
      </c>
      <c r="C3" s="83" t="s">
        <v>1299</v>
      </c>
    </row>
    <row r="4" spans="2:17" s="1" customFormat="1">
      <c r="B4" s="2" t="s">
        <v>3</v>
      </c>
      <c r="C4" s="84" t="s">
        <v>196</v>
      </c>
    </row>
    <row r="5" spans="2:17">
      <c r="B5" s="2"/>
    </row>
    <row r="7" spans="2:17" ht="26.25" customHeight="1">
      <c r="B7" s="111" t="s">
        <v>168</v>
      </c>
      <c r="C7" s="112"/>
      <c r="D7" s="112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C12+C25</f>
        <v>5406.9410367534601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f>SUM(C13:C24)</f>
        <v>1487.5435110861076</v>
      </c>
    </row>
    <row r="13" spans="2:17">
      <c r="B13" t="s">
        <v>1302</v>
      </c>
      <c r="C13" s="88">
        <v>43.31781311999999</v>
      </c>
      <c r="D13" s="87">
        <v>45291</v>
      </c>
    </row>
    <row r="14" spans="2:17">
      <c r="B14" t="s">
        <v>1300</v>
      </c>
      <c r="C14" s="86">
        <v>28.667046964799997</v>
      </c>
      <c r="D14" s="87">
        <v>45563</v>
      </c>
    </row>
    <row r="15" spans="2:17">
      <c r="B15" t="s">
        <v>1301</v>
      </c>
      <c r="C15" s="88">
        <v>37.825049661911912</v>
      </c>
      <c r="D15" s="87">
        <v>46054</v>
      </c>
    </row>
    <row r="16" spans="2:17">
      <c r="B16" t="s">
        <v>1303</v>
      </c>
      <c r="C16" s="88">
        <v>43.056309757769725</v>
      </c>
      <c r="D16" s="87">
        <v>46752</v>
      </c>
    </row>
    <row r="17" spans="2:4">
      <c r="B17" t="s">
        <v>1309</v>
      </c>
      <c r="C17" s="86">
        <v>411.18563102747476</v>
      </c>
      <c r="D17" s="87">
        <v>47308</v>
      </c>
    </row>
    <row r="18" spans="2:4">
      <c r="B18" t="s">
        <v>1305</v>
      </c>
      <c r="C18" s="88">
        <v>60.114759714512765</v>
      </c>
      <c r="D18" s="87">
        <v>48212</v>
      </c>
    </row>
    <row r="19" spans="2:4">
      <c r="B19" t="s">
        <v>1306</v>
      </c>
      <c r="C19" s="88">
        <v>81.14078012773183</v>
      </c>
      <c r="D19" s="87">
        <v>48212</v>
      </c>
    </row>
    <row r="20" spans="2:4">
      <c r="B20" t="s">
        <v>1307</v>
      </c>
      <c r="C20" s="88">
        <v>258.67369121699528</v>
      </c>
      <c r="D20" s="87">
        <v>48233</v>
      </c>
    </row>
    <row r="21" spans="2:4">
      <c r="B21" t="s">
        <v>1304</v>
      </c>
      <c r="C21" s="88">
        <v>104.27062861235486</v>
      </c>
      <c r="D21" s="87">
        <v>48274</v>
      </c>
    </row>
    <row r="22" spans="2:4">
      <c r="B22" t="s">
        <v>1243</v>
      </c>
      <c r="C22" s="88">
        <v>54.89338103221408</v>
      </c>
      <c r="D22" s="87">
        <v>48274</v>
      </c>
    </row>
    <row r="23" spans="2:4">
      <c r="B23" t="s">
        <v>1308</v>
      </c>
      <c r="C23" s="88">
        <v>364.39841985034246</v>
      </c>
      <c r="D23" s="87">
        <v>48297</v>
      </c>
    </row>
    <row r="24" spans="2:4">
      <c r="B24"/>
      <c r="C24" s="77"/>
    </row>
    <row r="25" spans="2:4">
      <c r="B25" s="79" t="s">
        <v>217</v>
      </c>
      <c r="C25" s="81">
        <f>SUM(C26:C40)</f>
        <v>3919.397525667353</v>
      </c>
    </row>
    <row r="26" spans="2:4">
      <c r="B26" t="s">
        <v>1310</v>
      </c>
      <c r="C26" s="86">
        <v>0.88369611688803573</v>
      </c>
      <c r="D26" s="87">
        <v>46082</v>
      </c>
    </row>
    <row r="27" spans="2:4">
      <c r="B27" t="s">
        <v>1311</v>
      </c>
      <c r="C27" s="88">
        <v>150.76714317928409</v>
      </c>
      <c r="D27" s="87">
        <v>47236</v>
      </c>
    </row>
    <row r="28" spans="2:4">
      <c r="B28" t="s">
        <v>1313</v>
      </c>
      <c r="C28" s="88">
        <v>234.4805475517006</v>
      </c>
      <c r="D28" s="87">
        <v>47848</v>
      </c>
    </row>
    <row r="29" spans="2:4">
      <c r="B29" t="s">
        <v>1237</v>
      </c>
      <c r="C29" s="88">
        <v>103.98537025632734</v>
      </c>
      <c r="D29" s="87">
        <v>47848</v>
      </c>
    </row>
    <row r="30" spans="2:4">
      <c r="B30" t="s">
        <v>1312</v>
      </c>
      <c r="C30" s="88">
        <v>0.94198818513882521</v>
      </c>
      <c r="D30" s="87">
        <v>48122</v>
      </c>
    </row>
    <row r="31" spans="2:4">
      <c r="B31" t="s">
        <v>1245</v>
      </c>
      <c r="C31" s="88">
        <v>255.26002122529522</v>
      </c>
      <c r="D31" s="87">
        <v>48180</v>
      </c>
    </row>
    <row r="32" spans="2:4">
      <c r="B32" t="s">
        <v>1314</v>
      </c>
      <c r="C32" s="88">
        <v>442.61440354258798</v>
      </c>
      <c r="D32" s="87">
        <v>48332</v>
      </c>
    </row>
    <row r="33" spans="2:4">
      <c r="B33" t="s">
        <v>1315</v>
      </c>
      <c r="C33" s="88">
        <v>303.66543776274648</v>
      </c>
      <c r="D33" s="87">
        <v>48395</v>
      </c>
    </row>
    <row r="34" spans="2:4">
      <c r="B34" t="s">
        <v>1233</v>
      </c>
      <c r="C34" s="88">
        <v>98.291587728132811</v>
      </c>
      <c r="D34" s="87">
        <v>48395</v>
      </c>
    </row>
    <row r="35" spans="2:4">
      <c r="B35" t="s">
        <v>1317</v>
      </c>
      <c r="C35" s="88">
        <v>625.92265604279794</v>
      </c>
      <c r="D35" s="87">
        <v>48669</v>
      </c>
    </row>
    <row r="36" spans="2:4">
      <c r="B36" t="s">
        <v>1318</v>
      </c>
      <c r="C36" s="88">
        <v>951.06479844804403</v>
      </c>
      <c r="D36" s="87">
        <v>48693</v>
      </c>
    </row>
    <row r="37" spans="2:4">
      <c r="B37" t="s">
        <v>1316</v>
      </c>
      <c r="C37" s="88">
        <v>334.10401972923307</v>
      </c>
      <c r="D37" s="87">
        <v>48757</v>
      </c>
    </row>
    <row r="38" spans="2:4">
      <c r="B38" t="s">
        <v>1219</v>
      </c>
      <c r="C38" s="88">
        <v>414.73143302320392</v>
      </c>
      <c r="D38" s="87">
        <v>48760</v>
      </c>
    </row>
    <row r="39" spans="2:4">
      <c r="B39" t="s">
        <v>1319</v>
      </c>
      <c r="C39" s="86">
        <v>2.6844228759728286</v>
      </c>
      <c r="D39" s="87">
        <v>48944</v>
      </c>
    </row>
    <row r="40" spans="2:4">
      <c r="B40"/>
      <c r="C40" s="77"/>
    </row>
    <row r="41" spans="2:4">
      <c r="B41"/>
      <c r="C41" s="89"/>
      <c r="D41"/>
    </row>
    <row r="42" spans="2:4">
      <c r="B42"/>
      <c r="C42" s="89"/>
      <c r="D42"/>
    </row>
  </sheetData>
  <sortState xmlns:xlrd2="http://schemas.microsoft.com/office/spreadsheetml/2017/richdata2" ref="B26:Q49">
    <sortCondition ref="D26:D49"/>
  </sortState>
  <mergeCells count="1">
    <mergeCell ref="B7:D7"/>
  </mergeCells>
  <dataValidations count="1">
    <dataValidation allowBlank="1" showInputMessage="1" showErrorMessage="1" sqref="C1:C4 B43:D1048576 E27:XFD1048576 A5:XFD26 A27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1298</v>
      </c>
    </row>
    <row r="3" spans="2:18" s="1" customFormat="1">
      <c r="B3" s="2" t="s">
        <v>2</v>
      </c>
      <c r="C3" s="83" t="s">
        <v>1299</v>
      </c>
    </row>
    <row r="4" spans="2:18" s="1" customFormat="1">
      <c r="B4" s="2" t="s">
        <v>3</v>
      </c>
      <c r="C4" s="84" t="s">
        <v>196</v>
      </c>
    </row>
    <row r="5" spans="2:18">
      <c r="B5" s="2"/>
    </row>
    <row r="7" spans="2:18" ht="26.25" customHeight="1">
      <c r="B7" s="111" t="s">
        <v>172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248</v>
      </c>
      <c r="D27" s="16"/>
    </row>
    <row r="28" spans="2:16">
      <c r="B28" t="s">
        <v>250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1298</v>
      </c>
    </row>
    <row r="3" spans="2:18" s="1" customFormat="1">
      <c r="B3" s="2" t="s">
        <v>2</v>
      </c>
      <c r="C3" s="83" t="s">
        <v>1299</v>
      </c>
    </row>
    <row r="4" spans="2:18" s="1" customFormat="1">
      <c r="B4" s="2" t="s">
        <v>3</v>
      </c>
      <c r="C4" s="84" t="s">
        <v>196</v>
      </c>
    </row>
    <row r="5" spans="2:18">
      <c r="B5" s="2"/>
    </row>
    <row r="7" spans="2:18" ht="26.25" customHeight="1">
      <c r="B7" s="111" t="s">
        <v>176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1167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1168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248</v>
      </c>
      <c r="D27" s="16"/>
    </row>
    <row r="28" spans="2:16">
      <c r="B28" t="s">
        <v>250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0" workbookViewId="0">
      <selection activeCell="G18" sqref="G18:G3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1298</v>
      </c>
    </row>
    <row r="3" spans="2:53" s="1" customFormat="1">
      <c r="B3" s="2" t="s">
        <v>2</v>
      </c>
      <c r="C3" s="83" t="s">
        <v>1299</v>
      </c>
    </row>
    <row r="4" spans="2:53" s="1" customFormat="1">
      <c r="B4" s="2" t="s">
        <v>3</v>
      </c>
      <c r="C4" s="84" t="s">
        <v>196</v>
      </c>
    </row>
    <row r="6" spans="2:53" ht="21.7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2:53" ht="27.7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0.4</v>
      </c>
      <c r="I11" s="7"/>
      <c r="J11" s="7"/>
      <c r="K11" s="76">
        <v>4.7899999999999998E-2</v>
      </c>
      <c r="L11" s="75">
        <v>45051326.289999999</v>
      </c>
      <c r="M11" s="7"/>
      <c r="N11" s="75">
        <v>0</v>
      </c>
      <c r="O11" s="75">
        <v>44221.008497187999</v>
      </c>
      <c r="P11" s="7"/>
      <c r="Q11" s="76">
        <v>1</v>
      </c>
      <c r="R11" s="76">
        <v>4.9200000000000001E-2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0.4</v>
      </c>
      <c r="K12" s="80">
        <v>4.7899999999999998E-2</v>
      </c>
      <c r="L12" s="81">
        <v>45051326.289999999</v>
      </c>
      <c r="N12" s="81">
        <v>0</v>
      </c>
      <c r="O12" s="81">
        <v>44221.008497187999</v>
      </c>
      <c r="Q12" s="80">
        <v>1</v>
      </c>
      <c r="R12" s="80">
        <v>4.9200000000000001E-2</v>
      </c>
    </row>
    <row r="13" spans="2:53">
      <c r="B13" s="79" t="s">
        <v>220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221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208</v>
      </c>
      <c r="C15" t="s">
        <v>208</v>
      </c>
      <c r="D15" s="16"/>
      <c r="E15" t="s">
        <v>208</v>
      </c>
      <c r="H15" s="77">
        <v>0</v>
      </c>
      <c r="I15" t="s">
        <v>208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222</v>
      </c>
      <c r="C16" s="16"/>
      <c r="D16" s="16"/>
      <c r="H16" s="81">
        <v>0.4</v>
      </c>
      <c r="K16" s="80">
        <v>4.7899999999999998E-2</v>
      </c>
      <c r="L16" s="81">
        <v>45051326.289999999</v>
      </c>
      <c r="N16" s="81">
        <v>0</v>
      </c>
      <c r="O16" s="81">
        <v>44221.008497187999</v>
      </c>
      <c r="Q16" s="80">
        <v>1</v>
      </c>
      <c r="R16" s="80">
        <v>4.9200000000000001E-2</v>
      </c>
    </row>
    <row r="17" spans="2:18">
      <c r="B17" s="79" t="s">
        <v>223</v>
      </c>
      <c r="C17" s="16"/>
      <c r="D17" s="16"/>
      <c r="H17" s="81">
        <v>0.4</v>
      </c>
      <c r="K17" s="80">
        <v>4.7899999999999998E-2</v>
      </c>
      <c r="L17" s="81">
        <v>45036233.130000003</v>
      </c>
      <c r="N17" s="81">
        <v>0</v>
      </c>
      <c r="O17" s="81">
        <v>44205.800629172001</v>
      </c>
      <c r="Q17" s="80">
        <v>0.99970000000000003</v>
      </c>
      <c r="R17" s="80">
        <v>4.9099999999999998E-2</v>
      </c>
    </row>
    <row r="18" spans="2:18">
      <c r="B18" t="s">
        <v>224</v>
      </c>
      <c r="C18" t="s">
        <v>225</v>
      </c>
      <c r="D18" t="s">
        <v>100</v>
      </c>
      <c r="E18" t="s">
        <v>226</v>
      </c>
      <c r="G18"/>
      <c r="H18" s="77">
        <v>0.52</v>
      </c>
      <c r="I18" t="s">
        <v>102</v>
      </c>
      <c r="J18" s="78">
        <v>0</v>
      </c>
      <c r="K18" s="78">
        <v>4.7699999999999999E-2</v>
      </c>
      <c r="L18" s="77">
        <v>569603.96</v>
      </c>
      <c r="M18" s="77">
        <v>97.64</v>
      </c>
      <c r="N18" s="77">
        <v>0</v>
      </c>
      <c r="O18" s="77">
        <v>556.16130654400001</v>
      </c>
      <c r="P18" s="78">
        <v>0</v>
      </c>
      <c r="Q18" s="78">
        <v>1.26E-2</v>
      </c>
      <c r="R18" s="78">
        <v>5.9999999999999995E-4</v>
      </c>
    </row>
    <row r="19" spans="2:18">
      <c r="B19" t="s">
        <v>227</v>
      </c>
      <c r="C19" t="s">
        <v>228</v>
      </c>
      <c r="D19" t="s">
        <v>100</v>
      </c>
      <c r="E19" t="s">
        <v>226</v>
      </c>
      <c r="G19"/>
      <c r="H19" s="77">
        <v>0.27</v>
      </c>
      <c r="I19" t="s">
        <v>102</v>
      </c>
      <c r="J19" s="78">
        <v>0</v>
      </c>
      <c r="K19" s="78">
        <v>4.7699999999999999E-2</v>
      </c>
      <c r="L19" s="77">
        <v>23779569.969999999</v>
      </c>
      <c r="M19" s="77">
        <v>98.78</v>
      </c>
      <c r="N19" s="77">
        <v>0</v>
      </c>
      <c r="O19" s="77">
        <v>23489.459216366002</v>
      </c>
      <c r="P19" s="78">
        <v>6.9999999999999999E-4</v>
      </c>
      <c r="Q19" s="78">
        <v>0.53120000000000001</v>
      </c>
      <c r="R19" s="78">
        <v>2.6100000000000002E-2</v>
      </c>
    </row>
    <row r="20" spans="2:18">
      <c r="B20" t="s">
        <v>229</v>
      </c>
      <c r="C20" t="s">
        <v>230</v>
      </c>
      <c r="D20" t="s">
        <v>100</v>
      </c>
      <c r="E20" t="s">
        <v>226</v>
      </c>
      <c r="G20"/>
      <c r="H20" s="77">
        <v>0.36</v>
      </c>
      <c r="I20" t="s">
        <v>102</v>
      </c>
      <c r="J20" s="78">
        <v>0</v>
      </c>
      <c r="K20" s="78">
        <v>4.8000000000000001E-2</v>
      </c>
      <c r="L20" s="77">
        <v>6780281.4900000002</v>
      </c>
      <c r="M20" s="77">
        <v>98.33</v>
      </c>
      <c r="N20" s="77">
        <v>0</v>
      </c>
      <c r="O20" s="77">
        <v>6667.050789117</v>
      </c>
      <c r="P20" s="78">
        <v>2.0000000000000001E-4</v>
      </c>
      <c r="Q20" s="78">
        <v>0.15079999999999999</v>
      </c>
      <c r="R20" s="78">
        <v>7.4000000000000003E-3</v>
      </c>
    </row>
    <row r="21" spans="2:18">
      <c r="B21" t="s">
        <v>231</v>
      </c>
      <c r="C21" t="s">
        <v>232</v>
      </c>
      <c r="D21" t="s">
        <v>100</v>
      </c>
      <c r="E21" t="s">
        <v>226</v>
      </c>
      <c r="G21"/>
      <c r="H21" s="77">
        <v>0.44</v>
      </c>
      <c r="I21" t="s">
        <v>102</v>
      </c>
      <c r="J21" s="78">
        <v>0</v>
      </c>
      <c r="K21" s="78">
        <v>4.82E-2</v>
      </c>
      <c r="L21" s="77">
        <v>7532775.9500000002</v>
      </c>
      <c r="M21" s="77">
        <v>97.97</v>
      </c>
      <c r="N21" s="77">
        <v>0</v>
      </c>
      <c r="O21" s="77">
        <v>7379.8605982150002</v>
      </c>
      <c r="P21" s="78">
        <v>2.0000000000000001E-4</v>
      </c>
      <c r="Q21" s="78">
        <v>0.16689999999999999</v>
      </c>
      <c r="R21" s="78">
        <v>8.2000000000000007E-3</v>
      </c>
    </row>
    <row r="22" spans="2:18">
      <c r="B22" t="s">
        <v>233</v>
      </c>
      <c r="C22" t="s">
        <v>234</v>
      </c>
      <c r="D22" t="s">
        <v>100</v>
      </c>
      <c r="E22" t="s">
        <v>226</v>
      </c>
      <c r="G22"/>
      <c r="H22" s="77">
        <v>0.86</v>
      </c>
      <c r="I22" t="s">
        <v>102</v>
      </c>
      <c r="J22" s="78">
        <v>0</v>
      </c>
      <c r="K22" s="78">
        <v>4.8099999999999997E-2</v>
      </c>
      <c r="L22" s="77">
        <v>2887011.05</v>
      </c>
      <c r="M22" s="77">
        <v>96.05</v>
      </c>
      <c r="N22" s="77">
        <v>0</v>
      </c>
      <c r="O22" s="77">
        <v>2772.9741135250001</v>
      </c>
      <c r="P22" s="78">
        <v>2.0000000000000001E-4</v>
      </c>
      <c r="Q22" s="78">
        <v>6.2700000000000006E-2</v>
      </c>
      <c r="R22" s="78">
        <v>3.0999999999999999E-3</v>
      </c>
    </row>
    <row r="23" spans="2:18">
      <c r="B23" t="s">
        <v>235</v>
      </c>
      <c r="C23" t="s">
        <v>236</v>
      </c>
      <c r="D23" t="s">
        <v>100</v>
      </c>
      <c r="E23" t="s">
        <v>226</v>
      </c>
      <c r="G23"/>
      <c r="H23" s="77">
        <v>0.94</v>
      </c>
      <c r="I23" t="s">
        <v>102</v>
      </c>
      <c r="J23" s="78">
        <v>0</v>
      </c>
      <c r="K23" s="78">
        <v>4.7899999999999998E-2</v>
      </c>
      <c r="L23" s="77">
        <v>3318403.5</v>
      </c>
      <c r="M23" s="77">
        <v>95.72</v>
      </c>
      <c r="N23" s="77">
        <v>0</v>
      </c>
      <c r="O23" s="77">
        <v>3176.3758302000001</v>
      </c>
      <c r="P23" s="78">
        <v>2.0000000000000001E-4</v>
      </c>
      <c r="Q23" s="78">
        <v>7.1800000000000003E-2</v>
      </c>
      <c r="R23" s="78">
        <v>3.5000000000000001E-3</v>
      </c>
    </row>
    <row r="24" spans="2:18">
      <c r="B24" t="s">
        <v>237</v>
      </c>
      <c r="C24" t="s">
        <v>238</v>
      </c>
      <c r="D24" t="s">
        <v>100</v>
      </c>
      <c r="E24" t="s">
        <v>226</v>
      </c>
      <c r="G24"/>
      <c r="H24" s="77">
        <v>0.19</v>
      </c>
      <c r="I24" t="s">
        <v>102</v>
      </c>
      <c r="J24" s="78">
        <v>0</v>
      </c>
      <c r="K24" s="78">
        <v>4.6800000000000001E-2</v>
      </c>
      <c r="L24" s="77">
        <v>2667.03</v>
      </c>
      <c r="M24" s="77">
        <v>99.15</v>
      </c>
      <c r="N24" s="77">
        <v>0</v>
      </c>
      <c r="O24" s="77">
        <v>2.6443602450000001</v>
      </c>
      <c r="P24" s="78">
        <v>0</v>
      </c>
      <c r="Q24" s="78">
        <v>1E-4</v>
      </c>
      <c r="R24" s="78">
        <v>0</v>
      </c>
    </row>
    <row r="25" spans="2:18">
      <c r="B25" t="s">
        <v>239</v>
      </c>
      <c r="C25" t="s">
        <v>240</v>
      </c>
      <c r="D25" t="s">
        <v>100</v>
      </c>
      <c r="E25" t="s">
        <v>226</v>
      </c>
      <c r="G25"/>
      <c r="H25" s="77">
        <v>0.61</v>
      </c>
      <c r="I25" t="s">
        <v>102</v>
      </c>
      <c r="J25" s="78">
        <v>0</v>
      </c>
      <c r="K25" s="78">
        <v>4.7699999999999999E-2</v>
      </c>
      <c r="L25" s="77">
        <v>165920.18</v>
      </c>
      <c r="M25" s="77">
        <v>97.2</v>
      </c>
      <c r="N25" s="77">
        <v>0</v>
      </c>
      <c r="O25" s="77">
        <v>161.27441496</v>
      </c>
      <c r="P25" s="78">
        <v>0</v>
      </c>
      <c r="Q25" s="78">
        <v>3.5999999999999999E-3</v>
      </c>
      <c r="R25" s="78">
        <v>2.0000000000000001E-4</v>
      </c>
    </row>
    <row r="26" spans="2:18">
      <c r="B26" s="79" t="s">
        <v>241</v>
      </c>
      <c r="C26" s="16"/>
      <c r="D26" s="16"/>
      <c r="H26" s="81">
        <v>0.17</v>
      </c>
      <c r="K26" s="80">
        <v>4.3999999999999997E-2</v>
      </c>
      <c r="L26" s="81">
        <v>15093.16</v>
      </c>
      <c r="N26" s="81">
        <v>0</v>
      </c>
      <c r="O26" s="81">
        <v>15.207868016000001</v>
      </c>
      <c r="Q26" s="80">
        <v>2.9999999999999997E-4</v>
      </c>
      <c r="R26" s="80">
        <v>0</v>
      </c>
    </row>
    <row r="27" spans="2:18">
      <c r="B27" t="s">
        <v>242</v>
      </c>
      <c r="C27" t="s">
        <v>243</v>
      </c>
      <c r="D27" t="s">
        <v>100</v>
      </c>
      <c r="E27" t="s">
        <v>226</v>
      </c>
      <c r="G27"/>
      <c r="H27" s="77">
        <v>0.17</v>
      </c>
      <c r="I27" t="s">
        <v>102</v>
      </c>
      <c r="J27" s="78">
        <v>1.4999999999999999E-2</v>
      </c>
      <c r="K27" s="78">
        <v>4.3999999999999997E-2</v>
      </c>
      <c r="L27" s="77">
        <v>15093.16</v>
      </c>
      <c r="M27" s="77">
        <v>100.76</v>
      </c>
      <c r="N27" s="77">
        <v>0</v>
      </c>
      <c r="O27" s="77">
        <v>15.207868016000001</v>
      </c>
      <c r="P27" s="78">
        <v>0</v>
      </c>
      <c r="Q27" s="78">
        <v>2.9999999999999997E-4</v>
      </c>
      <c r="R27" s="78">
        <v>0</v>
      </c>
    </row>
    <row r="28" spans="2:18">
      <c r="B28" s="79" t="s">
        <v>244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208</v>
      </c>
      <c r="C29" t="s">
        <v>208</v>
      </c>
      <c r="D29" s="16"/>
      <c r="E29" t="s">
        <v>208</v>
      </c>
      <c r="H29" s="77">
        <v>0</v>
      </c>
      <c r="I29" t="s">
        <v>208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245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208</v>
      </c>
      <c r="C31" t="s">
        <v>208</v>
      </c>
      <c r="D31" s="16"/>
      <c r="E31" t="s">
        <v>208</v>
      </c>
      <c r="H31" s="77">
        <v>0</v>
      </c>
      <c r="I31" t="s">
        <v>208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217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246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208</v>
      </c>
      <c r="C34" t="s">
        <v>208</v>
      </c>
      <c r="D34" s="16"/>
      <c r="E34" t="s">
        <v>208</v>
      </c>
      <c r="H34" s="77">
        <v>0</v>
      </c>
      <c r="I34" t="s">
        <v>208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247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208</v>
      </c>
      <c r="C36" t="s">
        <v>208</v>
      </c>
      <c r="D36" s="16"/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248</v>
      </c>
      <c r="C37" s="16"/>
      <c r="D37" s="16"/>
    </row>
    <row r="38" spans="2:18">
      <c r="B38" t="s">
        <v>249</v>
      </c>
      <c r="C38" s="16"/>
      <c r="D38" s="16"/>
    </row>
    <row r="39" spans="2:18">
      <c r="B39" t="s">
        <v>250</v>
      </c>
      <c r="C39" s="16"/>
      <c r="D39" s="16"/>
    </row>
    <row r="40" spans="2:18">
      <c r="B40" t="s">
        <v>251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1298</v>
      </c>
    </row>
    <row r="3" spans="2:23" s="1" customFormat="1">
      <c r="B3" s="2" t="s">
        <v>2</v>
      </c>
      <c r="C3" s="83" t="s">
        <v>1299</v>
      </c>
    </row>
    <row r="4" spans="2:23" s="1" customFormat="1">
      <c r="B4" s="2" t="s">
        <v>3</v>
      </c>
      <c r="C4" s="84" t="s">
        <v>196</v>
      </c>
    </row>
    <row r="5" spans="2:23">
      <c r="B5" s="2"/>
    </row>
    <row r="7" spans="2:23" ht="26.25" customHeight="1">
      <c r="B7" s="111" t="s">
        <v>178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1167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1168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254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255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219</v>
      </c>
      <c r="D26" s="16"/>
    </row>
    <row r="27" spans="2:23">
      <c r="B27" t="s">
        <v>248</v>
      </c>
      <c r="D27" s="16"/>
    </row>
    <row r="28" spans="2:23">
      <c r="B28" t="s">
        <v>249</v>
      </c>
      <c r="D28" s="16"/>
    </row>
    <row r="29" spans="2:23">
      <c r="B29" t="s">
        <v>250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1298</v>
      </c>
    </row>
    <row r="3" spans="2:68" s="1" customFormat="1">
      <c r="B3" s="2" t="s">
        <v>2</v>
      </c>
      <c r="C3" s="83" t="s">
        <v>1299</v>
      </c>
    </row>
    <row r="4" spans="2:68" s="1" customFormat="1">
      <c r="B4" s="2" t="s">
        <v>3</v>
      </c>
      <c r="C4" s="84" t="s">
        <v>196</v>
      </c>
    </row>
    <row r="6" spans="2:68" ht="26.25" customHeight="1">
      <c r="B6" s="106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BP6" s="19"/>
    </row>
    <row r="7" spans="2:68" ht="26.25" customHeight="1">
      <c r="B7" s="106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254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255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248</v>
      </c>
      <c r="C25" s="16"/>
      <c r="D25" s="16"/>
      <c r="E25" s="16"/>
      <c r="F25" s="16"/>
      <c r="G25" s="16"/>
    </row>
    <row r="26" spans="2:21">
      <c r="B26" t="s">
        <v>249</v>
      </c>
      <c r="C26" s="16"/>
      <c r="D26" s="16"/>
      <c r="E26" s="16"/>
      <c r="F26" s="16"/>
      <c r="G26" s="16"/>
    </row>
    <row r="27" spans="2:21">
      <c r="B27" t="s">
        <v>250</v>
      </c>
      <c r="C27" s="16"/>
      <c r="D27" s="16"/>
      <c r="E27" s="16"/>
      <c r="F27" s="16"/>
      <c r="G27" s="16"/>
    </row>
    <row r="28" spans="2:21">
      <c r="B28" t="s">
        <v>251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1298</v>
      </c>
    </row>
    <row r="3" spans="2:66" s="1" customFormat="1">
      <c r="B3" s="2" t="s">
        <v>2</v>
      </c>
      <c r="C3" s="83" t="s">
        <v>1299</v>
      </c>
    </row>
    <row r="4" spans="2:66" s="1" customFormat="1">
      <c r="B4" s="2" t="s">
        <v>3</v>
      </c>
      <c r="C4" s="84" t="s">
        <v>196</v>
      </c>
    </row>
    <row r="6" spans="2:66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</row>
    <row r="7" spans="2:66" ht="26.25" customHeight="1">
      <c r="B7" s="111" t="s">
        <v>89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252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222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253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256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208</v>
      </c>
      <c r="C20" t="s">
        <v>208</v>
      </c>
      <c r="D20" s="16"/>
      <c r="E20" s="16"/>
      <c r="F20" s="16"/>
      <c r="G20" t="s">
        <v>208</v>
      </c>
      <c r="H20" t="s">
        <v>208</v>
      </c>
      <c r="K20" s="77">
        <v>0</v>
      </c>
      <c r="L20" t="s">
        <v>208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217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254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255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208</v>
      </c>
      <c r="C25" t="s">
        <v>208</v>
      </c>
      <c r="D25" s="16"/>
      <c r="E25" s="16"/>
      <c r="F25" s="16"/>
      <c r="G25" t="s">
        <v>208</v>
      </c>
      <c r="H25" t="s">
        <v>208</v>
      </c>
      <c r="K25" s="77">
        <v>0</v>
      </c>
      <c r="L25" t="s">
        <v>208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248</v>
      </c>
      <c r="C27" s="16"/>
      <c r="D27" s="16"/>
      <c r="E27" s="16"/>
      <c r="F27" s="16"/>
    </row>
    <row r="28" spans="2:21">
      <c r="B28" t="s">
        <v>249</v>
      </c>
      <c r="C28" s="16"/>
      <c r="D28" s="16"/>
      <c r="E28" s="16"/>
      <c r="F28" s="16"/>
    </row>
    <row r="29" spans="2:21">
      <c r="B29" t="s">
        <v>250</v>
      </c>
      <c r="C29" s="16"/>
      <c r="D29" s="16"/>
      <c r="E29" s="16"/>
      <c r="F29" s="16"/>
    </row>
    <row r="30" spans="2:21">
      <c r="B30" t="s">
        <v>251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5" workbookViewId="0">
      <selection activeCell="F220" sqref="F220:F27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1298</v>
      </c>
    </row>
    <row r="3" spans="2:62" s="1" customFormat="1">
      <c r="B3" s="2" t="s">
        <v>2</v>
      </c>
      <c r="C3" s="83" t="s">
        <v>1299</v>
      </c>
    </row>
    <row r="4" spans="2:62" s="1" customFormat="1">
      <c r="B4" s="2" t="s">
        <v>3</v>
      </c>
      <c r="C4" s="84" t="s">
        <v>196</v>
      </c>
    </row>
    <row r="6" spans="2:62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  <c r="BJ6" s="19"/>
    </row>
    <row r="7" spans="2:62" ht="26.25" customHeight="1">
      <c r="B7" s="111" t="s">
        <v>91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15034252.710000001</v>
      </c>
      <c r="J11" s="7"/>
      <c r="K11" s="75">
        <v>160.55158</v>
      </c>
      <c r="L11" s="75">
        <v>315676.34209767095</v>
      </c>
      <c r="M11" s="7"/>
      <c r="N11" s="76">
        <v>1</v>
      </c>
      <c r="O11" s="76">
        <v>0.35089999999999999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14136641.49</v>
      </c>
      <c r="K12" s="81">
        <v>106.03870000000001</v>
      </c>
      <c r="L12" s="81">
        <v>224966.17530060146</v>
      </c>
      <c r="N12" s="80">
        <v>0.71260000000000001</v>
      </c>
      <c r="O12" s="80">
        <v>0.25009999999999999</v>
      </c>
    </row>
    <row r="13" spans="2:62">
      <c r="B13" s="79" t="s">
        <v>257</v>
      </c>
      <c r="E13" s="16"/>
      <c r="F13" s="16"/>
      <c r="G13" s="16"/>
      <c r="I13" s="81">
        <v>4624720.37</v>
      </c>
      <c r="K13" s="81">
        <v>89.456040000000002</v>
      </c>
      <c r="L13" s="81">
        <v>137993.96552629999</v>
      </c>
      <c r="N13" s="80">
        <v>0.43709999999999999</v>
      </c>
      <c r="O13" s="80">
        <v>0.15340000000000001</v>
      </c>
    </row>
    <row r="14" spans="2:62">
      <c r="B14" t="s">
        <v>258</v>
      </c>
      <c r="C14" t="s">
        <v>259</v>
      </c>
      <c r="D14" t="s">
        <v>100</v>
      </c>
      <c r="E14" t="s">
        <v>123</v>
      </c>
      <c r="F14" t="s">
        <v>260</v>
      </c>
      <c r="G14" t="s">
        <v>261</v>
      </c>
      <c r="H14" t="s">
        <v>102</v>
      </c>
      <c r="I14" s="77">
        <v>121138.5</v>
      </c>
      <c r="J14" s="77">
        <v>2464</v>
      </c>
      <c r="K14" s="77">
        <v>0</v>
      </c>
      <c r="L14" s="77">
        <v>2984.8526400000001</v>
      </c>
      <c r="M14" s="78">
        <v>5.0000000000000001E-4</v>
      </c>
      <c r="N14" s="78">
        <v>9.4999999999999998E-3</v>
      </c>
      <c r="O14" s="78">
        <v>3.3E-3</v>
      </c>
    </row>
    <row r="15" spans="2:62">
      <c r="B15" t="s">
        <v>262</v>
      </c>
      <c r="C15" t="s">
        <v>263</v>
      </c>
      <c r="D15" t="s">
        <v>100</v>
      </c>
      <c r="E15" t="s">
        <v>123</v>
      </c>
      <c r="F15" t="s">
        <v>264</v>
      </c>
      <c r="G15" t="s">
        <v>265</v>
      </c>
      <c r="H15" t="s">
        <v>102</v>
      </c>
      <c r="I15" s="77">
        <v>14606.17</v>
      </c>
      <c r="J15" s="77">
        <v>26940</v>
      </c>
      <c r="K15" s="77">
        <v>0</v>
      </c>
      <c r="L15" s="77">
        <v>3934.9021980000002</v>
      </c>
      <c r="M15" s="78">
        <v>2.9999999999999997E-4</v>
      </c>
      <c r="N15" s="78">
        <v>1.2500000000000001E-2</v>
      </c>
      <c r="O15" s="78">
        <v>4.4000000000000003E-3</v>
      </c>
    </row>
    <row r="16" spans="2:62">
      <c r="B16" t="s">
        <v>266</v>
      </c>
      <c r="C16" t="s">
        <v>267</v>
      </c>
      <c r="D16" t="s">
        <v>100</v>
      </c>
      <c r="E16" t="s">
        <v>123</v>
      </c>
      <c r="F16" t="s">
        <v>268</v>
      </c>
      <c r="G16" t="s">
        <v>265</v>
      </c>
      <c r="H16" t="s">
        <v>102</v>
      </c>
      <c r="I16" s="77">
        <v>45804.92</v>
      </c>
      <c r="J16" s="77">
        <v>6008</v>
      </c>
      <c r="K16" s="77">
        <v>0</v>
      </c>
      <c r="L16" s="77">
        <v>2751.9595936000001</v>
      </c>
      <c r="M16" s="78">
        <v>4.0000000000000002E-4</v>
      </c>
      <c r="N16" s="78">
        <v>8.6999999999999994E-3</v>
      </c>
      <c r="O16" s="78">
        <v>3.0999999999999999E-3</v>
      </c>
    </row>
    <row r="17" spans="2:15">
      <c r="B17" t="s">
        <v>269</v>
      </c>
      <c r="C17" t="s">
        <v>270</v>
      </c>
      <c r="D17" t="s">
        <v>100</v>
      </c>
      <c r="E17" t="s">
        <v>123</v>
      </c>
      <c r="F17" t="s">
        <v>271</v>
      </c>
      <c r="G17" t="s">
        <v>265</v>
      </c>
      <c r="H17" t="s">
        <v>102</v>
      </c>
      <c r="I17" s="77">
        <v>251912.16</v>
      </c>
      <c r="J17" s="77">
        <v>1124</v>
      </c>
      <c r="K17" s="77">
        <v>0</v>
      </c>
      <c r="L17" s="77">
        <v>2831.4926783999999</v>
      </c>
      <c r="M17" s="78">
        <v>5.0000000000000001E-4</v>
      </c>
      <c r="N17" s="78">
        <v>8.9999999999999993E-3</v>
      </c>
      <c r="O17" s="78">
        <v>3.0999999999999999E-3</v>
      </c>
    </row>
    <row r="18" spans="2:15">
      <c r="B18" t="s">
        <v>272</v>
      </c>
      <c r="C18" t="s">
        <v>273</v>
      </c>
      <c r="D18" t="s">
        <v>100</v>
      </c>
      <c r="E18" t="s">
        <v>123</v>
      </c>
      <c r="F18" t="s">
        <v>274</v>
      </c>
      <c r="G18" t="s">
        <v>275</v>
      </c>
      <c r="H18" t="s">
        <v>102</v>
      </c>
      <c r="I18" s="77">
        <v>71774.8</v>
      </c>
      <c r="J18" s="77">
        <v>3962</v>
      </c>
      <c r="K18" s="77">
        <v>0</v>
      </c>
      <c r="L18" s="77">
        <v>2843.717576</v>
      </c>
      <c r="M18" s="78">
        <v>2.9999999999999997E-4</v>
      </c>
      <c r="N18" s="78">
        <v>8.9999999999999993E-3</v>
      </c>
      <c r="O18" s="78">
        <v>3.2000000000000002E-3</v>
      </c>
    </row>
    <row r="19" spans="2:15">
      <c r="B19" t="s">
        <v>276</v>
      </c>
      <c r="C19" t="s">
        <v>277</v>
      </c>
      <c r="D19" t="s">
        <v>100</v>
      </c>
      <c r="E19" t="s">
        <v>123</v>
      </c>
      <c r="F19" t="s">
        <v>278</v>
      </c>
      <c r="G19" t="s">
        <v>275</v>
      </c>
      <c r="H19" t="s">
        <v>102</v>
      </c>
      <c r="I19" s="77">
        <v>59348.56</v>
      </c>
      <c r="J19" s="77">
        <v>3012</v>
      </c>
      <c r="K19" s="77">
        <v>0</v>
      </c>
      <c r="L19" s="77">
        <v>1787.5786272</v>
      </c>
      <c r="M19" s="78">
        <v>2.9999999999999997E-4</v>
      </c>
      <c r="N19" s="78">
        <v>5.7000000000000002E-3</v>
      </c>
      <c r="O19" s="78">
        <v>2E-3</v>
      </c>
    </row>
    <row r="20" spans="2:15">
      <c r="B20" t="s">
        <v>279</v>
      </c>
      <c r="C20" t="s">
        <v>280</v>
      </c>
      <c r="D20" t="s">
        <v>100</v>
      </c>
      <c r="E20" t="s">
        <v>123</v>
      </c>
      <c r="F20" t="s">
        <v>281</v>
      </c>
      <c r="G20" t="s">
        <v>282</v>
      </c>
      <c r="H20" t="s">
        <v>102</v>
      </c>
      <c r="I20" s="77">
        <v>11386.55</v>
      </c>
      <c r="J20" s="77">
        <v>75810</v>
      </c>
      <c r="K20" s="77">
        <v>0</v>
      </c>
      <c r="L20" s="77">
        <v>8632.1435550000006</v>
      </c>
      <c r="M20" s="78">
        <v>2.9999999999999997E-4</v>
      </c>
      <c r="N20" s="78">
        <v>2.7300000000000001E-2</v>
      </c>
      <c r="O20" s="78">
        <v>9.5999999999999992E-3</v>
      </c>
    </row>
    <row r="21" spans="2:15">
      <c r="B21" t="s">
        <v>283</v>
      </c>
      <c r="C21" t="s">
        <v>284</v>
      </c>
      <c r="D21" t="s">
        <v>100</v>
      </c>
      <c r="E21" t="s">
        <v>123</v>
      </c>
      <c r="F21" t="s">
        <v>285</v>
      </c>
      <c r="G21" t="s">
        <v>286</v>
      </c>
      <c r="H21" t="s">
        <v>102</v>
      </c>
      <c r="I21" s="77">
        <v>7372.16</v>
      </c>
      <c r="J21" s="77">
        <v>5193</v>
      </c>
      <c r="K21" s="77">
        <v>0</v>
      </c>
      <c r="L21" s="77">
        <v>382.83626880000003</v>
      </c>
      <c r="M21" s="78">
        <v>1E-4</v>
      </c>
      <c r="N21" s="78">
        <v>1.1999999999999999E-3</v>
      </c>
      <c r="O21" s="78">
        <v>4.0000000000000002E-4</v>
      </c>
    </row>
    <row r="22" spans="2:15">
      <c r="B22" t="s">
        <v>287</v>
      </c>
      <c r="C22" t="s">
        <v>288</v>
      </c>
      <c r="D22" t="s">
        <v>100</v>
      </c>
      <c r="E22" t="s">
        <v>123</v>
      </c>
      <c r="F22" t="s">
        <v>289</v>
      </c>
      <c r="G22" t="s">
        <v>286</v>
      </c>
      <c r="H22" t="s">
        <v>102</v>
      </c>
      <c r="I22" s="77">
        <v>236316.61</v>
      </c>
      <c r="J22" s="77">
        <v>1022</v>
      </c>
      <c r="K22" s="77">
        <v>0</v>
      </c>
      <c r="L22" s="77">
        <v>2415.1557542</v>
      </c>
      <c r="M22" s="78">
        <v>5.0000000000000001E-4</v>
      </c>
      <c r="N22" s="78">
        <v>7.7000000000000002E-3</v>
      </c>
      <c r="O22" s="78">
        <v>2.7000000000000001E-3</v>
      </c>
    </row>
    <row r="23" spans="2:15">
      <c r="B23" t="s">
        <v>290</v>
      </c>
      <c r="C23" t="s">
        <v>291</v>
      </c>
      <c r="D23" t="s">
        <v>100</v>
      </c>
      <c r="E23" t="s">
        <v>123</v>
      </c>
      <c r="F23" t="s">
        <v>292</v>
      </c>
      <c r="G23" t="s">
        <v>293</v>
      </c>
      <c r="H23" t="s">
        <v>102</v>
      </c>
      <c r="I23" s="77">
        <v>332316.32</v>
      </c>
      <c r="J23" s="77">
        <v>2059</v>
      </c>
      <c r="K23" s="77">
        <v>0</v>
      </c>
      <c r="L23" s="77">
        <v>6842.3930288000001</v>
      </c>
      <c r="M23" s="78">
        <v>2.9999999999999997E-4</v>
      </c>
      <c r="N23" s="78">
        <v>2.1700000000000001E-2</v>
      </c>
      <c r="O23" s="78">
        <v>7.6E-3</v>
      </c>
    </row>
    <row r="24" spans="2:15">
      <c r="B24" t="s">
        <v>294</v>
      </c>
      <c r="C24" t="s">
        <v>295</v>
      </c>
      <c r="D24" t="s">
        <v>100</v>
      </c>
      <c r="E24" t="s">
        <v>123</v>
      </c>
      <c r="F24" t="s">
        <v>296</v>
      </c>
      <c r="G24" t="s">
        <v>293</v>
      </c>
      <c r="H24" t="s">
        <v>102</v>
      </c>
      <c r="I24" s="77">
        <v>396221.24</v>
      </c>
      <c r="J24" s="77">
        <v>3389</v>
      </c>
      <c r="K24" s="77">
        <v>0</v>
      </c>
      <c r="L24" s="77">
        <v>13427.937823599999</v>
      </c>
      <c r="M24" s="78">
        <v>2.9999999999999997E-4</v>
      </c>
      <c r="N24" s="78">
        <v>4.2500000000000003E-2</v>
      </c>
      <c r="O24" s="78">
        <v>1.49E-2</v>
      </c>
    </row>
    <row r="25" spans="2:15">
      <c r="B25" t="s">
        <v>297</v>
      </c>
      <c r="C25" t="s">
        <v>298</v>
      </c>
      <c r="D25" t="s">
        <v>100</v>
      </c>
      <c r="E25" t="s">
        <v>123</v>
      </c>
      <c r="F25" t="s">
        <v>299</v>
      </c>
      <c r="G25" t="s">
        <v>293</v>
      </c>
      <c r="H25" t="s">
        <v>102</v>
      </c>
      <c r="I25" s="77">
        <v>463513.44</v>
      </c>
      <c r="J25" s="77">
        <v>3151</v>
      </c>
      <c r="K25" s="77">
        <v>0</v>
      </c>
      <c r="L25" s="77">
        <v>14605.3084944</v>
      </c>
      <c r="M25" s="78">
        <v>2.9999999999999997E-4</v>
      </c>
      <c r="N25" s="78">
        <v>4.6300000000000001E-2</v>
      </c>
      <c r="O25" s="78">
        <v>1.6199999999999999E-2</v>
      </c>
    </row>
    <row r="26" spans="2:15">
      <c r="B26" t="s">
        <v>300</v>
      </c>
      <c r="C26" t="s">
        <v>301</v>
      </c>
      <c r="D26" t="s">
        <v>100</v>
      </c>
      <c r="E26" t="s">
        <v>123</v>
      </c>
      <c r="F26" t="s">
        <v>302</v>
      </c>
      <c r="G26" t="s">
        <v>293</v>
      </c>
      <c r="H26" t="s">
        <v>102</v>
      </c>
      <c r="I26" s="77">
        <v>76455.5</v>
      </c>
      <c r="J26" s="77">
        <v>13810</v>
      </c>
      <c r="K26" s="77">
        <v>0</v>
      </c>
      <c r="L26" s="77">
        <v>10558.50455</v>
      </c>
      <c r="M26" s="78">
        <v>2.9999999999999997E-4</v>
      </c>
      <c r="N26" s="78">
        <v>3.3399999999999999E-2</v>
      </c>
      <c r="O26" s="78">
        <v>1.17E-2</v>
      </c>
    </row>
    <row r="27" spans="2:15">
      <c r="B27" t="s">
        <v>303</v>
      </c>
      <c r="C27" t="s">
        <v>304</v>
      </c>
      <c r="D27" t="s">
        <v>100</v>
      </c>
      <c r="E27" t="s">
        <v>123</v>
      </c>
      <c r="F27" t="s">
        <v>305</v>
      </c>
      <c r="G27" t="s">
        <v>293</v>
      </c>
      <c r="H27" t="s">
        <v>102</v>
      </c>
      <c r="I27" s="77">
        <v>12333.29</v>
      </c>
      <c r="J27" s="77">
        <v>16360</v>
      </c>
      <c r="K27" s="77">
        <v>0</v>
      </c>
      <c r="L27" s="77">
        <v>2017.726244</v>
      </c>
      <c r="M27" s="78">
        <v>1E-4</v>
      </c>
      <c r="N27" s="78">
        <v>6.4000000000000003E-3</v>
      </c>
      <c r="O27" s="78">
        <v>2.2000000000000001E-3</v>
      </c>
    </row>
    <row r="28" spans="2:15">
      <c r="B28" t="s">
        <v>306</v>
      </c>
      <c r="C28" t="s">
        <v>307</v>
      </c>
      <c r="D28" t="s">
        <v>100</v>
      </c>
      <c r="E28" t="s">
        <v>123</v>
      </c>
      <c r="F28" t="s">
        <v>308</v>
      </c>
      <c r="G28" t="s">
        <v>112</v>
      </c>
      <c r="H28" t="s">
        <v>102</v>
      </c>
      <c r="I28" s="77">
        <v>2855.54</v>
      </c>
      <c r="J28" s="77">
        <v>146100</v>
      </c>
      <c r="K28" s="77">
        <v>33.930320000000002</v>
      </c>
      <c r="L28" s="77">
        <v>4205.8742599999996</v>
      </c>
      <c r="M28" s="78">
        <v>6.9999999999999999E-4</v>
      </c>
      <c r="N28" s="78">
        <v>1.3299999999999999E-2</v>
      </c>
      <c r="O28" s="78">
        <v>4.7000000000000002E-3</v>
      </c>
    </row>
    <row r="29" spans="2:15">
      <c r="B29" t="s">
        <v>309</v>
      </c>
      <c r="C29" t="s">
        <v>310</v>
      </c>
      <c r="D29" t="s">
        <v>100</v>
      </c>
      <c r="E29" t="s">
        <v>123</v>
      </c>
      <c r="F29" t="s">
        <v>311</v>
      </c>
      <c r="G29" t="s">
        <v>112</v>
      </c>
      <c r="H29" t="s">
        <v>102</v>
      </c>
      <c r="I29" s="77">
        <v>1351.92</v>
      </c>
      <c r="J29" s="77">
        <v>97080</v>
      </c>
      <c r="K29" s="77">
        <v>0</v>
      </c>
      <c r="L29" s="77">
        <v>1312.4439359999999</v>
      </c>
      <c r="M29" s="78">
        <v>2.0000000000000001E-4</v>
      </c>
      <c r="N29" s="78">
        <v>4.1999999999999997E-3</v>
      </c>
      <c r="O29" s="78">
        <v>1.5E-3</v>
      </c>
    </row>
    <row r="30" spans="2:15">
      <c r="B30" t="s">
        <v>312</v>
      </c>
      <c r="C30" t="s">
        <v>313</v>
      </c>
      <c r="D30" t="s">
        <v>100</v>
      </c>
      <c r="E30" t="s">
        <v>123</v>
      </c>
      <c r="F30" t="s">
        <v>314</v>
      </c>
      <c r="G30" t="s">
        <v>315</v>
      </c>
      <c r="H30" t="s">
        <v>102</v>
      </c>
      <c r="I30" s="77">
        <v>23860.65</v>
      </c>
      <c r="J30" s="77">
        <v>5439</v>
      </c>
      <c r="K30" s="77">
        <v>27.37294</v>
      </c>
      <c r="L30" s="77">
        <v>1325.1536934999999</v>
      </c>
      <c r="M30" s="78">
        <v>1E-4</v>
      </c>
      <c r="N30" s="78">
        <v>4.1999999999999997E-3</v>
      </c>
      <c r="O30" s="78">
        <v>1.5E-3</v>
      </c>
    </row>
    <row r="31" spans="2:15">
      <c r="B31" t="s">
        <v>316</v>
      </c>
      <c r="C31" t="s">
        <v>317</v>
      </c>
      <c r="D31" t="s">
        <v>100</v>
      </c>
      <c r="E31" t="s">
        <v>123</v>
      </c>
      <c r="F31" t="s">
        <v>318</v>
      </c>
      <c r="G31" t="s">
        <v>315</v>
      </c>
      <c r="H31" t="s">
        <v>102</v>
      </c>
      <c r="I31" s="77">
        <v>221380.5</v>
      </c>
      <c r="J31" s="77">
        <v>1147</v>
      </c>
      <c r="K31" s="77">
        <v>0</v>
      </c>
      <c r="L31" s="77">
        <v>2539.2343350000001</v>
      </c>
      <c r="M31" s="78">
        <v>2.0000000000000001E-4</v>
      </c>
      <c r="N31" s="78">
        <v>8.0000000000000002E-3</v>
      </c>
      <c r="O31" s="78">
        <v>2.8E-3</v>
      </c>
    </row>
    <row r="32" spans="2:15">
      <c r="B32" t="s">
        <v>319</v>
      </c>
      <c r="C32" t="s">
        <v>320</v>
      </c>
      <c r="D32" t="s">
        <v>100</v>
      </c>
      <c r="E32" t="s">
        <v>123</v>
      </c>
      <c r="F32" t="s">
        <v>321</v>
      </c>
      <c r="G32" t="s">
        <v>315</v>
      </c>
      <c r="H32" t="s">
        <v>102</v>
      </c>
      <c r="I32" s="77">
        <v>1276.1300000000001</v>
      </c>
      <c r="J32" s="77">
        <v>56570</v>
      </c>
      <c r="K32" s="77">
        <v>0</v>
      </c>
      <c r="L32" s="77">
        <v>721.90674100000001</v>
      </c>
      <c r="M32" s="78">
        <v>1E-4</v>
      </c>
      <c r="N32" s="78">
        <v>2.3E-3</v>
      </c>
      <c r="O32" s="78">
        <v>8.0000000000000004E-4</v>
      </c>
    </row>
    <row r="33" spans="2:15">
      <c r="B33" t="s">
        <v>322</v>
      </c>
      <c r="C33" t="s">
        <v>323</v>
      </c>
      <c r="D33" t="s">
        <v>100</v>
      </c>
      <c r="E33" t="s">
        <v>123</v>
      </c>
      <c r="F33" t="s">
        <v>324</v>
      </c>
      <c r="G33" t="s">
        <v>325</v>
      </c>
      <c r="H33" t="s">
        <v>102</v>
      </c>
      <c r="I33" s="77">
        <v>467067.99</v>
      </c>
      <c r="J33" s="77">
        <v>2107</v>
      </c>
      <c r="K33" s="77">
        <v>0</v>
      </c>
      <c r="L33" s="77">
        <v>9841.1225493000002</v>
      </c>
      <c r="M33" s="78">
        <v>4.0000000000000002E-4</v>
      </c>
      <c r="N33" s="78">
        <v>3.1199999999999999E-2</v>
      </c>
      <c r="O33" s="78">
        <v>1.09E-2</v>
      </c>
    </row>
    <row r="34" spans="2:15">
      <c r="B34" t="s">
        <v>326</v>
      </c>
      <c r="C34" t="s">
        <v>327</v>
      </c>
      <c r="D34" t="s">
        <v>100</v>
      </c>
      <c r="E34" t="s">
        <v>123</v>
      </c>
      <c r="F34" t="s">
        <v>328</v>
      </c>
      <c r="G34" t="s">
        <v>329</v>
      </c>
      <c r="H34" t="s">
        <v>102</v>
      </c>
      <c r="I34" s="77">
        <v>16625.82</v>
      </c>
      <c r="J34" s="77">
        <v>9321</v>
      </c>
      <c r="K34" s="77">
        <v>0</v>
      </c>
      <c r="L34" s="77">
        <v>1549.6926822</v>
      </c>
      <c r="M34" s="78">
        <v>2.0000000000000001E-4</v>
      </c>
      <c r="N34" s="78">
        <v>4.8999999999999998E-3</v>
      </c>
      <c r="O34" s="78">
        <v>1.6999999999999999E-3</v>
      </c>
    </row>
    <row r="35" spans="2:15">
      <c r="B35" t="s">
        <v>330</v>
      </c>
      <c r="C35" t="s">
        <v>331</v>
      </c>
      <c r="D35" t="s">
        <v>100</v>
      </c>
      <c r="E35" t="s">
        <v>123</v>
      </c>
      <c r="F35" t="s">
        <v>332</v>
      </c>
      <c r="G35" t="s">
        <v>329</v>
      </c>
      <c r="H35" t="s">
        <v>102</v>
      </c>
      <c r="I35" s="77">
        <v>3197.44</v>
      </c>
      <c r="J35" s="77">
        <v>42120</v>
      </c>
      <c r="K35" s="77">
        <v>0</v>
      </c>
      <c r="L35" s="77">
        <v>1346.7617279999999</v>
      </c>
      <c r="M35" s="78">
        <v>1E-4</v>
      </c>
      <c r="N35" s="78">
        <v>4.3E-3</v>
      </c>
      <c r="O35" s="78">
        <v>1.5E-3</v>
      </c>
    </row>
    <row r="36" spans="2:15">
      <c r="B36" t="s">
        <v>333</v>
      </c>
      <c r="C36" t="s">
        <v>334</v>
      </c>
      <c r="D36" t="s">
        <v>100</v>
      </c>
      <c r="E36" t="s">
        <v>123</v>
      </c>
      <c r="F36" t="s">
        <v>335</v>
      </c>
      <c r="G36" t="s">
        <v>336</v>
      </c>
      <c r="H36" t="s">
        <v>102</v>
      </c>
      <c r="I36" s="77">
        <v>37867.06</v>
      </c>
      <c r="J36" s="77">
        <v>8007</v>
      </c>
      <c r="K36" s="77">
        <v>0</v>
      </c>
      <c r="L36" s="77">
        <v>3032.0154941999999</v>
      </c>
      <c r="M36" s="78">
        <v>2.9999999999999997E-4</v>
      </c>
      <c r="N36" s="78">
        <v>9.5999999999999992E-3</v>
      </c>
      <c r="O36" s="78">
        <v>3.3999999999999998E-3</v>
      </c>
    </row>
    <row r="37" spans="2:15">
      <c r="B37" t="s">
        <v>337</v>
      </c>
      <c r="C37" t="s">
        <v>338</v>
      </c>
      <c r="D37" t="s">
        <v>100</v>
      </c>
      <c r="E37" t="s">
        <v>123</v>
      </c>
      <c r="F37" t="s">
        <v>339</v>
      </c>
      <c r="G37" t="s">
        <v>340</v>
      </c>
      <c r="H37" t="s">
        <v>102</v>
      </c>
      <c r="I37" s="77">
        <v>165366.31</v>
      </c>
      <c r="J37" s="77">
        <v>2562</v>
      </c>
      <c r="K37" s="77">
        <v>0</v>
      </c>
      <c r="L37" s="77">
        <v>4236.6848621999998</v>
      </c>
      <c r="M37" s="78">
        <v>5.0000000000000001E-4</v>
      </c>
      <c r="N37" s="78">
        <v>1.34E-2</v>
      </c>
      <c r="O37" s="78">
        <v>4.7000000000000002E-3</v>
      </c>
    </row>
    <row r="38" spans="2:15">
      <c r="B38" t="s">
        <v>341</v>
      </c>
      <c r="C38" t="s">
        <v>342</v>
      </c>
      <c r="D38" t="s">
        <v>100</v>
      </c>
      <c r="E38" t="s">
        <v>123</v>
      </c>
      <c r="F38" t="s">
        <v>343</v>
      </c>
      <c r="G38" t="s">
        <v>344</v>
      </c>
      <c r="H38" t="s">
        <v>102</v>
      </c>
      <c r="I38" s="77">
        <v>33188.629999999997</v>
      </c>
      <c r="J38" s="77">
        <v>5860</v>
      </c>
      <c r="K38" s="77">
        <v>0</v>
      </c>
      <c r="L38" s="77">
        <v>1944.8537180000001</v>
      </c>
      <c r="M38" s="78">
        <v>2.9999999999999997E-4</v>
      </c>
      <c r="N38" s="78">
        <v>6.1999999999999998E-3</v>
      </c>
      <c r="O38" s="78">
        <v>2.2000000000000001E-3</v>
      </c>
    </row>
    <row r="39" spans="2:15">
      <c r="B39" t="s">
        <v>345</v>
      </c>
      <c r="C39" t="s">
        <v>346</v>
      </c>
      <c r="D39" t="s">
        <v>100</v>
      </c>
      <c r="E39" t="s">
        <v>123</v>
      </c>
      <c r="F39" t="s">
        <v>347</v>
      </c>
      <c r="G39" t="s">
        <v>344</v>
      </c>
      <c r="H39" t="s">
        <v>102</v>
      </c>
      <c r="I39" s="77">
        <v>23684.48</v>
      </c>
      <c r="J39" s="77">
        <v>2610</v>
      </c>
      <c r="K39" s="77">
        <v>0</v>
      </c>
      <c r="L39" s="77">
        <v>618.16492800000003</v>
      </c>
      <c r="M39" s="78">
        <v>1E-4</v>
      </c>
      <c r="N39" s="78">
        <v>2E-3</v>
      </c>
      <c r="O39" s="78">
        <v>6.9999999999999999E-4</v>
      </c>
    </row>
    <row r="40" spans="2:15">
      <c r="B40" t="s">
        <v>348</v>
      </c>
      <c r="C40" t="s">
        <v>349</v>
      </c>
      <c r="D40" t="s">
        <v>100</v>
      </c>
      <c r="E40" t="s">
        <v>123</v>
      </c>
      <c r="F40" t="s">
        <v>350</v>
      </c>
      <c r="G40" t="s">
        <v>344</v>
      </c>
      <c r="H40" t="s">
        <v>102</v>
      </c>
      <c r="I40" s="77">
        <v>127402.39</v>
      </c>
      <c r="J40" s="77">
        <v>1845</v>
      </c>
      <c r="K40" s="77">
        <v>0</v>
      </c>
      <c r="L40" s="77">
        <v>2350.5740955000001</v>
      </c>
      <c r="M40" s="78">
        <v>2.9999999999999997E-4</v>
      </c>
      <c r="N40" s="78">
        <v>7.4000000000000003E-3</v>
      </c>
      <c r="O40" s="78">
        <v>2.5999999999999999E-3</v>
      </c>
    </row>
    <row r="41" spans="2:15">
      <c r="B41" t="s">
        <v>351</v>
      </c>
      <c r="C41" t="s">
        <v>352</v>
      </c>
      <c r="D41" t="s">
        <v>100</v>
      </c>
      <c r="E41" t="s">
        <v>123</v>
      </c>
      <c r="F41" t="s">
        <v>353</v>
      </c>
      <c r="G41" t="s">
        <v>344</v>
      </c>
      <c r="H41" t="s">
        <v>102</v>
      </c>
      <c r="I41" s="77">
        <v>9008.8799999999992</v>
      </c>
      <c r="J41" s="77">
        <v>31500</v>
      </c>
      <c r="K41" s="77">
        <v>0</v>
      </c>
      <c r="L41" s="77">
        <v>2837.7972</v>
      </c>
      <c r="M41" s="78">
        <v>4.0000000000000002E-4</v>
      </c>
      <c r="N41" s="78">
        <v>8.9999999999999993E-3</v>
      </c>
      <c r="O41" s="78">
        <v>3.2000000000000002E-3</v>
      </c>
    </row>
    <row r="42" spans="2:15">
      <c r="B42" t="s">
        <v>354</v>
      </c>
      <c r="C42" t="s">
        <v>355</v>
      </c>
      <c r="D42" t="s">
        <v>100</v>
      </c>
      <c r="E42" t="s">
        <v>123</v>
      </c>
      <c r="F42" t="s">
        <v>356</v>
      </c>
      <c r="G42" t="s">
        <v>344</v>
      </c>
      <c r="H42" t="s">
        <v>102</v>
      </c>
      <c r="I42" s="77">
        <v>508452.3</v>
      </c>
      <c r="J42" s="77">
        <v>916.2</v>
      </c>
      <c r="K42" s="77">
        <v>0</v>
      </c>
      <c r="L42" s="77">
        <v>4658.4399726000001</v>
      </c>
      <c r="M42" s="78">
        <v>6.9999999999999999E-4</v>
      </c>
      <c r="N42" s="78">
        <v>1.4800000000000001E-2</v>
      </c>
      <c r="O42" s="78">
        <v>5.1999999999999998E-3</v>
      </c>
    </row>
    <row r="43" spans="2:15">
      <c r="B43" t="s">
        <v>357</v>
      </c>
      <c r="C43" t="s">
        <v>358</v>
      </c>
      <c r="D43" t="s">
        <v>100</v>
      </c>
      <c r="E43" t="s">
        <v>123</v>
      </c>
      <c r="F43" t="s">
        <v>359</v>
      </c>
      <c r="G43" t="s">
        <v>344</v>
      </c>
      <c r="H43" t="s">
        <v>102</v>
      </c>
      <c r="I43" s="77">
        <v>22287.95</v>
      </c>
      <c r="J43" s="77">
        <v>23790</v>
      </c>
      <c r="K43" s="77">
        <v>28.15278</v>
      </c>
      <c r="L43" s="77">
        <v>5330.4560849999998</v>
      </c>
      <c r="M43" s="78">
        <v>5.0000000000000001E-4</v>
      </c>
      <c r="N43" s="78">
        <v>1.6899999999999998E-2</v>
      </c>
      <c r="O43" s="78">
        <v>5.8999999999999999E-3</v>
      </c>
    </row>
    <row r="44" spans="2:15">
      <c r="B44" t="s">
        <v>360</v>
      </c>
      <c r="C44" t="s">
        <v>361</v>
      </c>
      <c r="D44" t="s">
        <v>100</v>
      </c>
      <c r="E44" t="s">
        <v>123</v>
      </c>
      <c r="F44" t="s">
        <v>362</v>
      </c>
      <c r="G44" t="s">
        <v>344</v>
      </c>
      <c r="H44" t="s">
        <v>102</v>
      </c>
      <c r="I44" s="77">
        <v>27041.75</v>
      </c>
      <c r="J44" s="77">
        <v>19540</v>
      </c>
      <c r="K44" s="77">
        <v>0</v>
      </c>
      <c r="L44" s="77">
        <v>5283.95795</v>
      </c>
      <c r="M44" s="78">
        <v>2.0000000000000001E-4</v>
      </c>
      <c r="N44" s="78">
        <v>1.67E-2</v>
      </c>
      <c r="O44" s="78">
        <v>5.8999999999999999E-3</v>
      </c>
    </row>
    <row r="45" spans="2:15">
      <c r="B45" t="s">
        <v>363</v>
      </c>
      <c r="C45" t="s">
        <v>364</v>
      </c>
      <c r="D45" t="s">
        <v>100</v>
      </c>
      <c r="E45" t="s">
        <v>123</v>
      </c>
      <c r="F45" t="s">
        <v>365</v>
      </c>
      <c r="G45" t="s">
        <v>366</v>
      </c>
      <c r="H45" t="s">
        <v>102</v>
      </c>
      <c r="I45" s="77">
        <v>74842.41</v>
      </c>
      <c r="J45" s="77">
        <v>3863</v>
      </c>
      <c r="K45" s="77">
        <v>0</v>
      </c>
      <c r="L45" s="77">
        <v>2891.1622983000002</v>
      </c>
      <c r="M45" s="78">
        <v>1E-4</v>
      </c>
      <c r="N45" s="78">
        <v>9.1999999999999998E-3</v>
      </c>
      <c r="O45" s="78">
        <v>3.2000000000000002E-3</v>
      </c>
    </row>
    <row r="46" spans="2:15">
      <c r="B46" t="s">
        <v>367</v>
      </c>
      <c r="C46" t="s">
        <v>368</v>
      </c>
      <c r="D46" t="s">
        <v>100</v>
      </c>
      <c r="E46" t="s">
        <v>123</v>
      </c>
      <c r="F46" t="s">
        <v>369</v>
      </c>
      <c r="G46" t="s">
        <v>129</v>
      </c>
      <c r="H46" t="s">
        <v>102</v>
      </c>
      <c r="I46" s="77">
        <v>2944.35</v>
      </c>
      <c r="J46" s="77">
        <v>64510</v>
      </c>
      <c r="K46" s="77">
        <v>0</v>
      </c>
      <c r="L46" s="77">
        <v>1899.400185</v>
      </c>
      <c r="M46" s="78">
        <v>0</v>
      </c>
      <c r="N46" s="78">
        <v>6.0000000000000001E-3</v>
      </c>
      <c r="O46" s="78">
        <v>2.0999999999999999E-3</v>
      </c>
    </row>
    <row r="47" spans="2:15">
      <c r="B47" t="s">
        <v>370</v>
      </c>
      <c r="C47" t="s">
        <v>371</v>
      </c>
      <c r="D47" t="s">
        <v>100</v>
      </c>
      <c r="E47" t="s">
        <v>123</v>
      </c>
      <c r="F47" t="s">
        <v>372</v>
      </c>
      <c r="G47" t="s">
        <v>132</v>
      </c>
      <c r="H47" t="s">
        <v>102</v>
      </c>
      <c r="I47" s="77">
        <v>754517.65</v>
      </c>
      <c r="J47" s="77">
        <v>537</v>
      </c>
      <c r="K47" s="77">
        <v>0</v>
      </c>
      <c r="L47" s="77">
        <v>4051.7597805</v>
      </c>
      <c r="M47" s="78">
        <v>2.9999999999999997E-4</v>
      </c>
      <c r="N47" s="78">
        <v>1.2800000000000001E-2</v>
      </c>
      <c r="O47" s="78">
        <v>4.4999999999999997E-3</v>
      </c>
    </row>
    <row r="48" spans="2:15">
      <c r="B48" s="79" t="s">
        <v>373</v>
      </c>
      <c r="E48" s="16"/>
      <c r="F48" s="16"/>
      <c r="G48" s="16"/>
      <c r="I48" s="81">
        <v>7741476.7999999998</v>
      </c>
      <c r="K48" s="81">
        <v>0</v>
      </c>
      <c r="L48" s="81">
        <v>73293.603720271465</v>
      </c>
      <c r="N48" s="80">
        <v>0.23219999999999999</v>
      </c>
      <c r="O48" s="80">
        <v>8.1500000000000003E-2</v>
      </c>
    </row>
    <row r="49" spans="2:15">
      <c r="B49" t="s">
        <v>374</v>
      </c>
      <c r="C49" t="s">
        <v>375</v>
      </c>
      <c r="D49" t="s">
        <v>100</v>
      </c>
      <c r="E49" t="s">
        <v>123</v>
      </c>
      <c r="F49" t="s">
        <v>376</v>
      </c>
      <c r="G49" t="s">
        <v>101</v>
      </c>
      <c r="H49" t="s">
        <v>102</v>
      </c>
      <c r="I49" s="77">
        <v>6301.48</v>
      </c>
      <c r="J49" s="77">
        <v>14760</v>
      </c>
      <c r="K49" s="77">
        <v>0</v>
      </c>
      <c r="L49" s="77">
        <v>930.09844799999996</v>
      </c>
      <c r="M49" s="78">
        <v>2.0000000000000001E-4</v>
      </c>
      <c r="N49" s="78">
        <v>2.8999999999999998E-3</v>
      </c>
      <c r="O49" s="78">
        <v>1E-3</v>
      </c>
    </row>
    <row r="50" spans="2:15">
      <c r="B50" t="s">
        <v>377</v>
      </c>
      <c r="C50" t="s">
        <v>378</v>
      </c>
      <c r="D50" t="s">
        <v>100</v>
      </c>
      <c r="E50" t="s">
        <v>123</v>
      </c>
      <c r="F50" t="s">
        <v>379</v>
      </c>
      <c r="G50" t="s">
        <v>261</v>
      </c>
      <c r="H50" t="s">
        <v>102</v>
      </c>
      <c r="I50" s="77">
        <v>647453.46</v>
      </c>
      <c r="J50" s="77">
        <v>125.9</v>
      </c>
      <c r="K50" s="77">
        <v>0</v>
      </c>
      <c r="L50" s="77">
        <v>815.14390614000001</v>
      </c>
      <c r="M50" s="78">
        <v>2.0000000000000001E-4</v>
      </c>
      <c r="N50" s="78">
        <v>2.5999999999999999E-3</v>
      </c>
      <c r="O50" s="78">
        <v>8.9999999999999998E-4</v>
      </c>
    </row>
    <row r="51" spans="2:15">
      <c r="B51" t="s">
        <v>380</v>
      </c>
      <c r="C51" t="s">
        <v>381</v>
      </c>
      <c r="D51" t="s">
        <v>100</v>
      </c>
      <c r="E51" t="s">
        <v>123</v>
      </c>
      <c r="F51" t="s">
        <v>382</v>
      </c>
      <c r="G51" t="s">
        <v>261</v>
      </c>
      <c r="H51" t="s">
        <v>102</v>
      </c>
      <c r="I51" s="77">
        <v>129089.23</v>
      </c>
      <c r="J51" s="77">
        <v>363</v>
      </c>
      <c r="K51" s="77">
        <v>0</v>
      </c>
      <c r="L51" s="77">
        <v>468.59390489999998</v>
      </c>
      <c r="M51" s="78">
        <v>2.0000000000000001E-4</v>
      </c>
      <c r="N51" s="78">
        <v>1.5E-3</v>
      </c>
      <c r="O51" s="78">
        <v>5.0000000000000001E-4</v>
      </c>
    </row>
    <row r="52" spans="2:15">
      <c r="B52" t="s">
        <v>383</v>
      </c>
      <c r="C52" t="s">
        <v>384</v>
      </c>
      <c r="D52" t="s">
        <v>100</v>
      </c>
      <c r="E52" t="s">
        <v>123</v>
      </c>
      <c r="F52" t="s">
        <v>385</v>
      </c>
      <c r="G52" t="s">
        <v>261</v>
      </c>
      <c r="H52" t="s">
        <v>102</v>
      </c>
      <c r="I52" s="77">
        <v>7080.42</v>
      </c>
      <c r="J52" s="77">
        <v>10550</v>
      </c>
      <c r="K52" s="77">
        <v>0</v>
      </c>
      <c r="L52" s="77">
        <v>746.98431000000005</v>
      </c>
      <c r="M52" s="78">
        <v>5.9999999999999995E-4</v>
      </c>
      <c r="N52" s="78">
        <v>2.3999999999999998E-3</v>
      </c>
      <c r="O52" s="78">
        <v>8.0000000000000004E-4</v>
      </c>
    </row>
    <row r="53" spans="2:15">
      <c r="B53" t="s">
        <v>386</v>
      </c>
      <c r="C53" t="s">
        <v>387</v>
      </c>
      <c r="D53" t="s">
        <v>100</v>
      </c>
      <c r="E53" t="s">
        <v>123</v>
      </c>
      <c r="F53" t="s">
        <v>388</v>
      </c>
      <c r="G53" t="s">
        <v>261</v>
      </c>
      <c r="H53" t="s">
        <v>102</v>
      </c>
      <c r="I53" s="77">
        <v>6329.05</v>
      </c>
      <c r="J53" s="77">
        <v>31450</v>
      </c>
      <c r="K53" s="77">
        <v>0</v>
      </c>
      <c r="L53" s="77">
        <v>1990.4862250000001</v>
      </c>
      <c r="M53" s="78">
        <v>5.9999999999999995E-4</v>
      </c>
      <c r="N53" s="78">
        <v>6.3E-3</v>
      </c>
      <c r="O53" s="78">
        <v>2.2000000000000001E-3</v>
      </c>
    </row>
    <row r="54" spans="2:15">
      <c r="B54" t="s">
        <v>389</v>
      </c>
      <c r="C54" t="s">
        <v>390</v>
      </c>
      <c r="D54" t="s">
        <v>100</v>
      </c>
      <c r="E54" t="s">
        <v>123</v>
      </c>
      <c r="F54" t="s">
        <v>391</v>
      </c>
      <c r="G54" t="s">
        <v>261</v>
      </c>
      <c r="H54" t="s">
        <v>102</v>
      </c>
      <c r="I54" s="77">
        <v>380276.82</v>
      </c>
      <c r="J54" s="77">
        <v>297</v>
      </c>
      <c r="K54" s="77">
        <v>0</v>
      </c>
      <c r="L54" s="77">
        <v>1129.4221554000001</v>
      </c>
      <c r="M54" s="78">
        <v>4.0000000000000002E-4</v>
      </c>
      <c r="N54" s="78">
        <v>3.5999999999999999E-3</v>
      </c>
      <c r="O54" s="78">
        <v>1.2999999999999999E-3</v>
      </c>
    </row>
    <row r="55" spans="2:15">
      <c r="B55" t="s">
        <v>392</v>
      </c>
      <c r="C55" t="s">
        <v>393</v>
      </c>
      <c r="D55" t="s">
        <v>100</v>
      </c>
      <c r="E55" t="s">
        <v>123</v>
      </c>
      <c r="F55" t="s">
        <v>394</v>
      </c>
      <c r="G55" t="s">
        <v>265</v>
      </c>
      <c r="H55" t="s">
        <v>102</v>
      </c>
      <c r="I55" s="77">
        <v>14467.04</v>
      </c>
      <c r="J55" s="77">
        <v>8861</v>
      </c>
      <c r="K55" s="77">
        <v>0</v>
      </c>
      <c r="L55" s="77">
        <v>1281.9244143999999</v>
      </c>
      <c r="M55" s="78">
        <v>4.0000000000000002E-4</v>
      </c>
      <c r="N55" s="78">
        <v>4.1000000000000003E-3</v>
      </c>
      <c r="O55" s="78">
        <v>1.4E-3</v>
      </c>
    </row>
    <row r="56" spans="2:15">
      <c r="B56" t="s">
        <v>395</v>
      </c>
      <c r="C56" t="s">
        <v>396</v>
      </c>
      <c r="D56" t="s">
        <v>100</v>
      </c>
      <c r="E56" t="s">
        <v>123</v>
      </c>
      <c r="F56" t="s">
        <v>397</v>
      </c>
      <c r="G56" t="s">
        <v>265</v>
      </c>
      <c r="H56" t="s">
        <v>102</v>
      </c>
      <c r="I56" s="77">
        <v>63169.67</v>
      </c>
      <c r="J56" s="77">
        <v>794.8</v>
      </c>
      <c r="K56" s="77">
        <v>0</v>
      </c>
      <c r="L56" s="77">
        <v>502.07253716000002</v>
      </c>
      <c r="M56" s="78">
        <v>4.0000000000000002E-4</v>
      </c>
      <c r="N56" s="78">
        <v>1.6000000000000001E-3</v>
      </c>
      <c r="O56" s="78">
        <v>5.9999999999999995E-4</v>
      </c>
    </row>
    <row r="57" spans="2:15">
      <c r="B57" t="s">
        <v>398</v>
      </c>
      <c r="C57" t="s">
        <v>399</v>
      </c>
      <c r="D57" t="s">
        <v>100</v>
      </c>
      <c r="E57" t="s">
        <v>123</v>
      </c>
      <c r="F57" t="s">
        <v>400</v>
      </c>
      <c r="G57" t="s">
        <v>401</v>
      </c>
      <c r="H57" t="s">
        <v>102</v>
      </c>
      <c r="I57" s="77">
        <v>1242.3900000000001</v>
      </c>
      <c r="J57" s="77">
        <v>41100</v>
      </c>
      <c r="K57" s="77">
        <v>0</v>
      </c>
      <c r="L57" s="77">
        <v>510.62229000000002</v>
      </c>
      <c r="M57" s="78">
        <v>4.0000000000000002E-4</v>
      </c>
      <c r="N57" s="78">
        <v>1.6000000000000001E-3</v>
      </c>
      <c r="O57" s="78">
        <v>5.9999999999999995E-4</v>
      </c>
    </row>
    <row r="58" spans="2:15">
      <c r="B58" t="s">
        <v>402</v>
      </c>
      <c r="C58" t="s">
        <v>403</v>
      </c>
      <c r="D58" t="s">
        <v>100</v>
      </c>
      <c r="E58" t="s">
        <v>123</v>
      </c>
      <c r="F58" t="s">
        <v>404</v>
      </c>
      <c r="G58" t="s">
        <v>275</v>
      </c>
      <c r="H58" t="s">
        <v>102</v>
      </c>
      <c r="I58" s="77">
        <v>3578.53</v>
      </c>
      <c r="J58" s="77">
        <v>8921</v>
      </c>
      <c r="K58" s="77">
        <v>0</v>
      </c>
      <c r="L58" s="77">
        <v>319.2406613</v>
      </c>
      <c r="M58" s="78">
        <v>2.0000000000000001E-4</v>
      </c>
      <c r="N58" s="78">
        <v>1E-3</v>
      </c>
      <c r="O58" s="78">
        <v>4.0000000000000002E-4</v>
      </c>
    </row>
    <row r="59" spans="2:15">
      <c r="B59" t="s">
        <v>405</v>
      </c>
      <c r="C59" t="s">
        <v>406</v>
      </c>
      <c r="D59" t="s">
        <v>100</v>
      </c>
      <c r="E59" t="s">
        <v>123</v>
      </c>
      <c r="F59" t="s">
        <v>407</v>
      </c>
      <c r="G59" t="s">
        <v>275</v>
      </c>
      <c r="H59" t="s">
        <v>102</v>
      </c>
      <c r="I59" s="77">
        <v>19423.23</v>
      </c>
      <c r="J59" s="77">
        <v>5901</v>
      </c>
      <c r="K59" s="77">
        <v>0</v>
      </c>
      <c r="L59" s="77">
        <v>1146.1648023</v>
      </c>
      <c r="M59" s="78">
        <v>2.0000000000000001E-4</v>
      </c>
      <c r="N59" s="78">
        <v>3.5999999999999999E-3</v>
      </c>
      <c r="O59" s="78">
        <v>1.2999999999999999E-3</v>
      </c>
    </row>
    <row r="60" spans="2:15">
      <c r="B60" t="s">
        <v>408</v>
      </c>
      <c r="C60" t="s">
        <v>409</v>
      </c>
      <c r="D60" t="s">
        <v>100</v>
      </c>
      <c r="E60" t="s">
        <v>123</v>
      </c>
      <c r="F60" t="s">
        <v>410</v>
      </c>
      <c r="G60" t="s">
        <v>275</v>
      </c>
      <c r="H60" t="s">
        <v>102</v>
      </c>
      <c r="I60" s="77">
        <v>17794.77</v>
      </c>
      <c r="J60" s="77">
        <v>8890</v>
      </c>
      <c r="K60" s="77">
        <v>0</v>
      </c>
      <c r="L60" s="77">
        <v>1581.9550529999999</v>
      </c>
      <c r="M60" s="78">
        <v>2.9999999999999997E-4</v>
      </c>
      <c r="N60" s="78">
        <v>5.0000000000000001E-3</v>
      </c>
      <c r="O60" s="78">
        <v>1.8E-3</v>
      </c>
    </row>
    <row r="61" spans="2:15">
      <c r="B61" t="s">
        <v>411</v>
      </c>
      <c r="C61" t="s">
        <v>412</v>
      </c>
      <c r="D61" t="s">
        <v>100</v>
      </c>
      <c r="E61" t="s">
        <v>123</v>
      </c>
      <c r="F61" t="s">
        <v>413</v>
      </c>
      <c r="G61" t="s">
        <v>286</v>
      </c>
      <c r="H61" t="s">
        <v>102</v>
      </c>
      <c r="I61" s="77">
        <v>39324.22</v>
      </c>
      <c r="J61" s="77">
        <v>887.7</v>
      </c>
      <c r="K61" s="77">
        <v>0</v>
      </c>
      <c r="L61" s="77">
        <v>349.08110094</v>
      </c>
      <c r="M61" s="78">
        <v>2.0000000000000001E-4</v>
      </c>
      <c r="N61" s="78">
        <v>1.1000000000000001E-3</v>
      </c>
      <c r="O61" s="78">
        <v>4.0000000000000002E-4</v>
      </c>
    </row>
    <row r="62" spans="2:15">
      <c r="B62" t="s">
        <v>414</v>
      </c>
      <c r="C62" t="s">
        <v>415</v>
      </c>
      <c r="D62" t="s">
        <v>100</v>
      </c>
      <c r="E62" t="s">
        <v>123</v>
      </c>
      <c r="F62" t="s">
        <v>416</v>
      </c>
      <c r="G62" t="s">
        <v>286</v>
      </c>
      <c r="H62" t="s">
        <v>102</v>
      </c>
      <c r="I62" s="77">
        <v>96875.63</v>
      </c>
      <c r="J62" s="77">
        <v>1369</v>
      </c>
      <c r="K62" s="77">
        <v>0</v>
      </c>
      <c r="L62" s="77">
        <v>1326.2273746999999</v>
      </c>
      <c r="M62" s="78">
        <v>5.0000000000000001E-4</v>
      </c>
      <c r="N62" s="78">
        <v>4.1999999999999997E-3</v>
      </c>
      <c r="O62" s="78">
        <v>1.5E-3</v>
      </c>
    </row>
    <row r="63" spans="2:15">
      <c r="B63" t="s">
        <v>417</v>
      </c>
      <c r="C63" t="s">
        <v>418</v>
      </c>
      <c r="D63" t="s">
        <v>100</v>
      </c>
      <c r="E63" t="s">
        <v>123</v>
      </c>
      <c r="F63" t="s">
        <v>419</v>
      </c>
      <c r="G63" t="s">
        <v>286</v>
      </c>
      <c r="H63" t="s">
        <v>102</v>
      </c>
      <c r="I63" s="77">
        <v>8872.89</v>
      </c>
      <c r="J63" s="77">
        <v>19810</v>
      </c>
      <c r="K63" s="77">
        <v>0</v>
      </c>
      <c r="L63" s="77">
        <v>1757.719509</v>
      </c>
      <c r="M63" s="78">
        <v>6.9999999999999999E-4</v>
      </c>
      <c r="N63" s="78">
        <v>5.5999999999999999E-3</v>
      </c>
      <c r="O63" s="78">
        <v>2E-3</v>
      </c>
    </row>
    <row r="64" spans="2:15">
      <c r="B64" t="s">
        <v>420</v>
      </c>
      <c r="C64" t="s">
        <v>421</v>
      </c>
      <c r="D64" t="s">
        <v>100</v>
      </c>
      <c r="E64" t="s">
        <v>123</v>
      </c>
      <c r="F64" t="s">
        <v>422</v>
      </c>
      <c r="G64" t="s">
        <v>286</v>
      </c>
      <c r="H64" t="s">
        <v>102</v>
      </c>
      <c r="I64" s="77">
        <v>5227.87</v>
      </c>
      <c r="J64" s="77">
        <v>9978</v>
      </c>
      <c r="K64" s="77">
        <v>0</v>
      </c>
      <c r="L64" s="77">
        <v>521.63686859999996</v>
      </c>
      <c r="M64" s="78">
        <v>2.0000000000000001E-4</v>
      </c>
      <c r="N64" s="78">
        <v>1.6999999999999999E-3</v>
      </c>
      <c r="O64" s="78">
        <v>5.9999999999999995E-4</v>
      </c>
    </row>
    <row r="65" spans="2:15">
      <c r="B65" t="s">
        <v>423</v>
      </c>
      <c r="C65" t="s">
        <v>424</v>
      </c>
      <c r="D65" t="s">
        <v>100</v>
      </c>
      <c r="E65" t="s">
        <v>123</v>
      </c>
      <c r="F65" t="s">
        <v>425</v>
      </c>
      <c r="G65" t="s">
        <v>286</v>
      </c>
      <c r="H65" t="s">
        <v>102</v>
      </c>
      <c r="I65" s="77">
        <v>6848.85</v>
      </c>
      <c r="J65" s="77">
        <v>24790</v>
      </c>
      <c r="K65" s="77">
        <v>0</v>
      </c>
      <c r="L65" s="77">
        <v>1697.829915</v>
      </c>
      <c r="M65" s="78">
        <v>4.0000000000000002E-4</v>
      </c>
      <c r="N65" s="78">
        <v>5.4000000000000003E-3</v>
      </c>
      <c r="O65" s="78">
        <v>1.9E-3</v>
      </c>
    </row>
    <row r="66" spans="2:15">
      <c r="B66" t="s">
        <v>426</v>
      </c>
      <c r="C66" t="s">
        <v>427</v>
      </c>
      <c r="D66" t="s">
        <v>100</v>
      </c>
      <c r="E66" t="s">
        <v>123</v>
      </c>
      <c r="F66" t="s">
        <v>428</v>
      </c>
      <c r="G66" t="s">
        <v>286</v>
      </c>
      <c r="H66" t="s">
        <v>102</v>
      </c>
      <c r="I66" s="77">
        <v>105598.58</v>
      </c>
      <c r="J66" s="77">
        <v>950.7</v>
      </c>
      <c r="K66" s="77">
        <v>0</v>
      </c>
      <c r="L66" s="77">
        <v>1003.9257000600001</v>
      </c>
      <c r="M66" s="78">
        <v>2.9999999999999997E-4</v>
      </c>
      <c r="N66" s="78">
        <v>3.2000000000000002E-3</v>
      </c>
      <c r="O66" s="78">
        <v>1.1000000000000001E-3</v>
      </c>
    </row>
    <row r="67" spans="2:15">
      <c r="B67" t="s">
        <v>429</v>
      </c>
      <c r="C67" t="s">
        <v>430</v>
      </c>
      <c r="D67" t="s">
        <v>100</v>
      </c>
      <c r="E67" t="s">
        <v>123</v>
      </c>
      <c r="F67" t="s">
        <v>431</v>
      </c>
      <c r="G67" t="s">
        <v>286</v>
      </c>
      <c r="H67" t="s">
        <v>102</v>
      </c>
      <c r="I67" s="77">
        <v>6013.56</v>
      </c>
      <c r="J67" s="77">
        <v>8450</v>
      </c>
      <c r="K67" s="77">
        <v>0</v>
      </c>
      <c r="L67" s="77">
        <v>508.14582000000001</v>
      </c>
      <c r="M67" s="78">
        <v>2.9999999999999997E-4</v>
      </c>
      <c r="N67" s="78">
        <v>1.6000000000000001E-3</v>
      </c>
      <c r="O67" s="78">
        <v>5.9999999999999995E-4</v>
      </c>
    </row>
    <row r="68" spans="2:15">
      <c r="B68" t="s">
        <v>432</v>
      </c>
      <c r="C68" t="s">
        <v>433</v>
      </c>
      <c r="D68" t="s">
        <v>100</v>
      </c>
      <c r="E68" t="s">
        <v>123</v>
      </c>
      <c r="F68" t="s">
        <v>434</v>
      </c>
      <c r="G68" t="s">
        <v>286</v>
      </c>
      <c r="H68" t="s">
        <v>102</v>
      </c>
      <c r="I68" s="77">
        <v>4333.1400000000003</v>
      </c>
      <c r="J68" s="77">
        <v>3816</v>
      </c>
      <c r="K68" s="77">
        <v>0</v>
      </c>
      <c r="L68" s="77">
        <v>165.3526224</v>
      </c>
      <c r="M68" s="78">
        <v>1E-4</v>
      </c>
      <c r="N68" s="78">
        <v>5.0000000000000001E-4</v>
      </c>
      <c r="O68" s="78">
        <v>2.0000000000000001E-4</v>
      </c>
    </row>
    <row r="69" spans="2:15">
      <c r="B69" t="s">
        <v>435</v>
      </c>
      <c r="C69" t="s">
        <v>436</v>
      </c>
      <c r="D69" t="s">
        <v>100</v>
      </c>
      <c r="E69" t="s">
        <v>123</v>
      </c>
      <c r="F69" t="s">
        <v>437</v>
      </c>
      <c r="G69" t="s">
        <v>286</v>
      </c>
      <c r="H69" t="s">
        <v>102</v>
      </c>
      <c r="I69" s="77">
        <v>24931.08</v>
      </c>
      <c r="J69" s="77">
        <v>2810.0001720000014</v>
      </c>
      <c r="K69" s="77">
        <v>0</v>
      </c>
      <c r="L69" s="77">
        <v>700.56339088145796</v>
      </c>
      <c r="M69" s="78">
        <v>5.0000000000000001E-4</v>
      </c>
      <c r="N69" s="78">
        <v>2.2000000000000001E-3</v>
      </c>
      <c r="O69" s="78">
        <v>8.0000000000000004E-4</v>
      </c>
    </row>
    <row r="70" spans="2:15">
      <c r="B70" t="s">
        <v>438</v>
      </c>
      <c r="C70" t="s">
        <v>439</v>
      </c>
      <c r="D70" t="s">
        <v>100</v>
      </c>
      <c r="E70" t="s">
        <v>123</v>
      </c>
      <c r="F70" t="s">
        <v>440</v>
      </c>
      <c r="G70" t="s">
        <v>293</v>
      </c>
      <c r="H70" t="s">
        <v>102</v>
      </c>
      <c r="I70" s="77">
        <v>422.03</v>
      </c>
      <c r="J70" s="77">
        <v>17300</v>
      </c>
      <c r="K70" s="77">
        <v>0</v>
      </c>
      <c r="L70" s="77">
        <v>73.011189999999999</v>
      </c>
      <c r="M70" s="78">
        <v>0</v>
      </c>
      <c r="N70" s="78">
        <v>2.0000000000000001E-4</v>
      </c>
      <c r="O70" s="78">
        <v>1E-4</v>
      </c>
    </row>
    <row r="71" spans="2:15">
      <c r="B71" t="s">
        <v>441</v>
      </c>
      <c r="C71" t="s">
        <v>442</v>
      </c>
      <c r="D71" t="s">
        <v>100</v>
      </c>
      <c r="E71" t="s">
        <v>123</v>
      </c>
      <c r="F71" t="s">
        <v>443</v>
      </c>
      <c r="G71" t="s">
        <v>112</v>
      </c>
      <c r="H71" t="s">
        <v>102</v>
      </c>
      <c r="I71" s="77">
        <v>6692.57</v>
      </c>
      <c r="J71" s="77">
        <v>12130</v>
      </c>
      <c r="K71" s="77">
        <v>0</v>
      </c>
      <c r="L71" s="77">
        <v>811.80874100000005</v>
      </c>
      <c r="M71" s="78">
        <v>2.0000000000000001E-4</v>
      </c>
      <c r="N71" s="78">
        <v>2.5999999999999999E-3</v>
      </c>
      <c r="O71" s="78">
        <v>8.9999999999999998E-4</v>
      </c>
    </row>
    <row r="72" spans="2:15">
      <c r="B72" t="s">
        <v>444</v>
      </c>
      <c r="C72" t="s">
        <v>445</v>
      </c>
      <c r="D72" t="s">
        <v>100</v>
      </c>
      <c r="E72" t="s">
        <v>123</v>
      </c>
      <c r="F72" t="s">
        <v>446</v>
      </c>
      <c r="G72" t="s">
        <v>112</v>
      </c>
      <c r="H72" t="s">
        <v>102</v>
      </c>
      <c r="I72" s="77">
        <v>1102480.67</v>
      </c>
      <c r="J72" s="77">
        <v>58.3</v>
      </c>
      <c r="K72" s="77">
        <v>0</v>
      </c>
      <c r="L72" s="77">
        <v>642.74623061</v>
      </c>
      <c r="M72" s="78">
        <v>8.9999999999999998E-4</v>
      </c>
      <c r="N72" s="78">
        <v>2E-3</v>
      </c>
      <c r="O72" s="78">
        <v>6.9999999999999999E-4</v>
      </c>
    </row>
    <row r="73" spans="2:15">
      <c r="B73" t="s">
        <v>447</v>
      </c>
      <c r="C73" t="s">
        <v>448</v>
      </c>
      <c r="D73" t="s">
        <v>100</v>
      </c>
      <c r="E73" t="s">
        <v>123</v>
      </c>
      <c r="F73" t="s">
        <v>449</v>
      </c>
      <c r="G73" t="s">
        <v>112</v>
      </c>
      <c r="H73" t="s">
        <v>102</v>
      </c>
      <c r="I73" s="77">
        <v>4750.6499999999996</v>
      </c>
      <c r="J73" s="77">
        <v>42230</v>
      </c>
      <c r="K73" s="77">
        <v>0</v>
      </c>
      <c r="L73" s="77">
        <v>2006.1994950000001</v>
      </c>
      <c r="M73" s="78">
        <v>6.9999999999999999E-4</v>
      </c>
      <c r="N73" s="78">
        <v>6.4000000000000003E-3</v>
      </c>
      <c r="O73" s="78">
        <v>2.2000000000000001E-3</v>
      </c>
    </row>
    <row r="74" spans="2:15">
      <c r="B74" t="s">
        <v>450</v>
      </c>
      <c r="C74" t="s">
        <v>451</v>
      </c>
      <c r="D74" t="s">
        <v>100</v>
      </c>
      <c r="E74" t="s">
        <v>123</v>
      </c>
      <c r="F74" t="s">
        <v>452</v>
      </c>
      <c r="G74" t="s">
        <v>315</v>
      </c>
      <c r="H74" t="s">
        <v>102</v>
      </c>
      <c r="I74" s="77">
        <v>2442596.88</v>
      </c>
      <c r="J74" s="77">
        <v>165.6</v>
      </c>
      <c r="K74" s="77">
        <v>0</v>
      </c>
      <c r="L74" s="77">
        <v>4044.94043328</v>
      </c>
      <c r="M74" s="78">
        <v>8.9999999999999998E-4</v>
      </c>
      <c r="N74" s="78">
        <v>1.2800000000000001E-2</v>
      </c>
      <c r="O74" s="78">
        <v>4.4999999999999997E-3</v>
      </c>
    </row>
    <row r="75" spans="2:15">
      <c r="B75" t="s">
        <v>453</v>
      </c>
      <c r="C75" t="s">
        <v>454</v>
      </c>
      <c r="D75" t="s">
        <v>100</v>
      </c>
      <c r="E75" t="s">
        <v>123</v>
      </c>
      <c r="F75" t="s">
        <v>455</v>
      </c>
      <c r="G75" t="s">
        <v>315</v>
      </c>
      <c r="H75" t="s">
        <v>102</v>
      </c>
      <c r="I75" s="77">
        <v>21073.599999999999</v>
      </c>
      <c r="J75" s="77">
        <v>2923</v>
      </c>
      <c r="K75" s="77">
        <v>0</v>
      </c>
      <c r="L75" s="77">
        <v>615.98132799999996</v>
      </c>
      <c r="M75" s="78">
        <v>2.0000000000000001E-4</v>
      </c>
      <c r="N75" s="78">
        <v>2E-3</v>
      </c>
      <c r="O75" s="78">
        <v>6.9999999999999999E-4</v>
      </c>
    </row>
    <row r="76" spans="2:15">
      <c r="B76" t="s">
        <v>456</v>
      </c>
      <c r="C76" t="s">
        <v>457</v>
      </c>
      <c r="D76" t="s">
        <v>100</v>
      </c>
      <c r="E76" t="s">
        <v>123</v>
      </c>
      <c r="F76" t="s">
        <v>458</v>
      </c>
      <c r="G76" t="s">
        <v>315</v>
      </c>
      <c r="H76" t="s">
        <v>102</v>
      </c>
      <c r="I76" s="77">
        <v>45238.93</v>
      </c>
      <c r="J76" s="77">
        <v>2185</v>
      </c>
      <c r="K76" s="77">
        <v>0</v>
      </c>
      <c r="L76" s="77">
        <v>988.4706205</v>
      </c>
      <c r="M76" s="78">
        <v>5.0000000000000001E-4</v>
      </c>
      <c r="N76" s="78">
        <v>3.0999999999999999E-3</v>
      </c>
      <c r="O76" s="78">
        <v>1.1000000000000001E-3</v>
      </c>
    </row>
    <row r="77" spans="2:15">
      <c r="B77" t="s">
        <v>459</v>
      </c>
      <c r="C77" t="s">
        <v>460</v>
      </c>
      <c r="D77" t="s">
        <v>100</v>
      </c>
      <c r="E77" t="s">
        <v>123</v>
      </c>
      <c r="F77" t="s">
        <v>461</v>
      </c>
      <c r="G77" t="s">
        <v>315</v>
      </c>
      <c r="H77" t="s">
        <v>102</v>
      </c>
      <c r="I77" s="77">
        <v>280398.14</v>
      </c>
      <c r="J77" s="77">
        <v>317.89999999999998</v>
      </c>
      <c r="K77" s="77">
        <v>0</v>
      </c>
      <c r="L77" s="77">
        <v>891.38568706000001</v>
      </c>
      <c r="M77" s="78">
        <v>2.0000000000000001E-4</v>
      </c>
      <c r="N77" s="78">
        <v>2.8E-3</v>
      </c>
      <c r="O77" s="78">
        <v>1E-3</v>
      </c>
    </row>
    <row r="78" spans="2:15">
      <c r="B78" t="s">
        <v>462</v>
      </c>
      <c r="C78" t="s">
        <v>463</v>
      </c>
      <c r="D78" t="s">
        <v>100</v>
      </c>
      <c r="E78" t="s">
        <v>123</v>
      </c>
      <c r="F78" t="s">
        <v>464</v>
      </c>
      <c r="G78" t="s">
        <v>325</v>
      </c>
      <c r="H78" t="s">
        <v>102</v>
      </c>
      <c r="I78" s="77">
        <v>3696.61</v>
      </c>
      <c r="J78" s="77">
        <v>15780</v>
      </c>
      <c r="K78" s="77">
        <v>0</v>
      </c>
      <c r="L78" s="77">
        <v>583.32505800000001</v>
      </c>
      <c r="M78" s="78">
        <v>4.0000000000000002E-4</v>
      </c>
      <c r="N78" s="78">
        <v>1.8E-3</v>
      </c>
      <c r="O78" s="78">
        <v>5.9999999999999995E-4</v>
      </c>
    </row>
    <row r="79" spans="2:15">
      <c r="B79" t="s">
        <v>465</v>
      </c>
      <c r="C79" t="s">
        <v>466</v>
      </c>
      <c r="D79" t="s">
        <v>100</v>
      </c>
      <c r="E79" t="s">
        <v>123</v>
      </c>
      <c r="F79" t="s">
        <v>467</v>
      </c>
      <c r="G79" t="s">
        <v>329</v>
      </c>
      <c r="H79" t="s">
        <v>102</v>
      </c>
      <c r="I79" s="77">
        <v>6757.62</v>
      </c>
      <c r="J79" s="77">
        <v>23500</v>
      </c>
      <c r="K79" s="77">
        <v>0</v>
      </c>
      <c r="L79" s="77">
        <v>1588.0407</v>
      </c>
      <c r="M79" s="78">
        <v>2.0000000000000001E-4</v>
      </c>
      <c r="N79" s="78">
        <v>5.0000000000000001E-3</v>
      </c>
      <c r="O79" s="78">
        <v>1.8E-3</v>
      </c>
    </row>
    <row r="80" spans="2:15">
      <c r="B80" t="s">
        <v>468</v>
      </c>
      <c r="C80" t="s">
        <v>469</v>
      </c>
      <c r="D80" t="s">
        <v>100</v>
      </c>
      <c r="E80" t="s">
        <v>123</v>
      </c>
      <c r="F80" t="s">
        <v>470</v>
      </c>
      <c r="G80" t="s">
        <v>336</v>
      </c>
      <c r="H80" t="s">
        <v>102</v>
      </c>
      <c r="I80" s="77">
        <v>38054.21</v>
      </c>
      <c r="J80" s="77">
        <v>864</v>
      </c>
      <c r="K80" s="77">
        <v>0</v>
      </c>
      <c r="L80" s="77">
        <v>328.78837440000001</v>
      </c>
      <c r="M80" s="78">
        <v>4.0000000000000002E-4</v>
      </c>
      <c r="N80" s="78">
        <v>1E-3</v>
      </c>
      <c r="O80" s="78">
        <v>4.0000000000000002E-4</v>
      </c>
    </row>
    <row r="81" spans="2:15">
      <c r="B81" t="s">
        <v>471</v>
      </c>
      <c r="C81" t="s">
        <v>472</v>
      </c>
      <c r="D81" t="s">
        <v>100</v>
      </c>
      <c r="E81" t="s">
        <v>123</v>
      </c>
      <c r="F81" t="s">
        <v>473</v>
      </c>
      <c r="G81" t="s">
        <v>474</v>
      </c>
      <c r="H81" t="s">
        <v>102</v>
      </c>
      <c r="I81" s="77">
        <v>11063.27</v>
      </c>
      <c r="J81" s="77">
        <v>38400</v>
      </c>
      <c r="K81" s="77">
        <v>0</v>
      </c>
      <c r="L81" s="77">
        <v>4248.2956800000002</v>
      </c>
      <c r="M81" s="78">
        <v>6.9999999999999999E-4</v>
      </c>
      <c r="N81" s="78">
        <v>1.35E-2</v>
      </c>
      <c r="O81" s="78">
        <v>4.7000000000000002E-3</v>
      </c>
    </row>
    <row r="82" spans="2:15">
      <c r="B82" t="s">
        <v>475</v>
      </c>
      <c r="C82" t="s">
        <v>476</v>
      </c>
      <c r="D82" t="s">
        <v>100</v>
      </c>
      <c r="E82" t="s">
        <v>123</v>
      </c>
      <c r="F82" t="s">
        <v>477</v>
      </c>
      <c r="G82" t="s">
        <v>478</v>
      </c>
      <c r="H82" t="s">
        <v>102</v>
      </c>
      <c r="I82" s="77">
        <v>2701.59</v>
      </c>
      <c r="J82" s="77">
        <v>3186</v>
      </c>
      <c r="K82" s="77">
        <v>0</v>
      </c>
      <c r="L82" s="77">
        <v>86.072657399999997</v>
      </c>
      <c r="M82" s="78">
        <v>1E-4</v>
      </c>
      <c r="N82" s="78">
        <v>2.9999999999999997E-4</v>
      </c>
      <c r="O82" s="78">
        <v>1E-4</v>
      </c>
    </row>
    <row r="83" spans="2:15">
      <c r="B83" t="s">
        <v>479</v>
      </c>
      <c r="C83" t="s">
        <v>480</v>
      </c>
      <c r="D83" t="s">
        <v>100</v>
      </c>
      <c r="E83" t="s">
        <v>123</v>
      </c>
      <c r="F83" t="s">
        <v>481</v>
      </c>
      <c r="G83" t="s">
        <v>478</v>
      </c>
      <c r="H83" t="s">
        <v>102</v>
      </c>
      <c r="I83" s="77">
        <v>6205.22</v>
      </c>
      <c r="J83" s="77">
        <v>11980</v>
      </c>
      <c r="K83" s="77">
        <v>0</v>
      </c>
      <c r="L83" s="77">
        <v>743.385356</v>
      </c>
      <c r="M83" s="78">
        <v>5.0000000000000001E-4</v>
      </c>
      <c r="N83" s="78">
        <v>2.3999999999999998E-3</v>
      </c>
      <c r="O83" s="78">
        <v>8.0000000000000004E-4</v>
      </c>
    </row>
    <row r="84" spans="2:15">
      <c r="B84" t="s">
        <v>482</v>
      </c>
      <c r="C84" t="s">
        <v>483</v>
      </c>
      <c r="D84" t="s">
        <v>100</v>
      </c>
      <c r="E84" t="s">
        <v>123</v>
      </c>
      <c r="F84" t="s">
        <v>484</v>
      </c>
      <c r="G84" t="s">
        <v>478</v>
      </c>
      <c r="H84" t="s">
        <v>102</v>
      </c>
      <c r="I84" s="77">
        <v>3128.72</v>
      </c>
      <c r="J84" s="77">
        <v>26950</v>
      </c>
      <c r="K84" s="77">
        <v>0</v>
      </c>
      <c r="L84" s="77">
        <v>843.19003999999995</v>
      </c>
      <c r="M84" s="78">
        <v>4.0000000000000002E-4</v>
      </c>
      <c r="N84" s="78">
        <v>2.7000000000000001E-3</v>
      </c>
      <c r="O84" s="78">
        <v>8.9999999999999998E-4</v>
      </c>
    </row>
    <row r="85" spans="2:15">
      <c r="B85" t="s">
        <v>485</v>
      </c>
      <c r="C85" t="s">
        <v>486</v>
      </c>
      <c r="D85" t="s">
        <v>100</v>
      </c>
      <c r="E85" t="s">
        <v>123</v>
      </c>
      <c r="F85" t="s">
        <v>487</v>
      </c>
      <c r="G85" t="s">
        <v>340</v>
      </c>
      <c r="H85" t="s">
        <v>102</v>
      </c>
      <c r="I85" s="77">
        <v>93672.960000000006</v>
      </c>
      <c r="J85" s="77">
        <v>1178</v>
      </c>
      <c r="K85" s="77">
        <v>0</v>
      </c>
      <c r="L85" s="77">
        <v>1103.4674688</v>
      </c>
      <c r="M85" s="78">
        <v>6.9999999999999999E-4</v>
      </c>
      <c r="N85" s="78">
        <v>3.5000000000000001E-3</v>
      </c>
      <c r="O85" s="78">
        <v>1.1999999999999999E-3</v>
      </c>
    </row>
    <row r="86" spans="2:15">
      <c r="B86" t="s">
        <v>488</v>
      </c>
      <c r="C86" t="s">
        <v>489</v>
      </c>
      <c r="D86" t="s">
        <v>100</v>
      </c>
      <c r="E86" t="s">
        <v>123</v>
      </c>
      <c r="F86" t="s">
        <v>490</v>
      </c>
      <c r="G86" t="s">
        <v>491</v>
      </c>
      <c r="H86" t="s">
        <v>102</v>
      </c>
      <c r="I86" s="77">
        <v>7102.11</v>
      </c>
      <c r="J86" s="77">
        <v>3661</v>
      </c>
      <c r="K86" s="77">
        <v>0</v>
      </c>
      <c r="L86" s="77">
        <v>260.00824710000001</v>
      </c>
      <c r="M86" s="78">
        <v>1E-4</v>
      </c>
      <c r="N86" s="78">
        <v>8.0000000000000004E-4</v>
      </c>
      <c r="O86" s="78">
        <v>2.9999999999999997E-4</v>
      </c>
    </row>
    <row r="87" spans="2:15">
      <c r="B87" t="s">
        <v>492</v>
      </c>
      <c r="C87" t="s">
        <v>493</v>
      </c>
      <c r="D87" t="s">
        <v>100</v>
      </c>
      <c r="E87" t="s">
        <v>123</v>
      </c>
      <c r="F87" t="s">
        <v>494</v>
      </c>
      <c r="G87" t="s">
        <v>491</v>
      </c>
      <c r="H87" t="s">
        <v>102</v>
      </c>
      <c r="I87" s="77">
        <v>1261.26</v>
      </c>
      <c r="J87" s="77">
        <v>5580</v>
      </c>
      <c r="K87" s="77">
        <v>0</v>
      </c>
      <c r="L87" s="77">
        <v>70.378308000000004</v>
      </c>
      <c r="M87" s="78">
        <v>1E-4</v>
      </c>
      <c r="N87" s="78">
        <v>2.0000000000000001E-4</v>
      </c>
      <c r="O87" s="78">
        <v>1E-4</v>
      </c>
    </row>
    <row r="88" spans="2:15">
      <c r="B88" t="s">
        <v>495</v>
      </c>
      <c r="C88" t="s">
        <v>496</v>
      </c>
      <c r="D88" t="s">
        <v>100</v>
      </c>
      <c r="E88" t="s">
        <v>123</v>
      </c>
      <c r="F88" t="s">
        <v>497</v>
      </c>
      <c r="G88" t="s">
        <v>491</v>
      </c>
      <c r="H88" t="s">
        <v>102</v>
      </c>
      <c r="I88" s="77">
        <v>88255.62</v>
      </c>
      <c r="J88" s="77">
        <v>1167</v>
      </c>
      <c r="K88" s="77">
        <v>0</v>
      </c>
      <c r="L88" s="77">
        <v>1029.9430854</v>
      </c>
      <c r="M88" s="78">
        <v>5.0000000000000001E-4</v>
      </c>
      <c r="N88" s="78">
        <v>3.3E-3</v>
      </c>
      <c r="O88" s="78">
        <v>1.1000000000000001E-3</v>
      </c>
    </row>
    <row r="89" spans="2:15">
      <c r="B89" t="s">
        <v>498</v>
      </c>
      <c r="C89" t="s">
        <v>499</v>
      </c>
      <c r="D89" t="s">
        <v>100</v>
      </c>
      <c r="E89" t="s">
        <v>123</v>
      </c>
      <c r="F89" t="s">
        <v>500</v>
      </c>
      <c r="G89" t="s">
        <v>491</v>
      </c>
      <c r="H89" t="s">
        <v>102</v>
      </c>
      <c r="I89" s="77">
        <v>12645.72</v>
      </c>
      <c r="J89" s="77">
        <v>4892</v>
      </c>
      <c r="K89" s="77">
        <v>0</v>
      </c>
      <c r="L89" s="77">
        <v>618.62862240000004</v>
      </c>
      <c r="M89" s="78">
        <v>2.0000000000000001E-4</v>
      </c>
      <c r="N89" s="78">
        <v>2E-3</v>
      </c>
      <c r="O89" s="78">
        <v>6.9999999999999999E-4</v>
      </c>
    </row>
    <row r="90" spans="2:15">
      <c r="B90" t="s">
        <v>501</v>
      </c>
      <c r="C90" t="s">
        <v>502</v>
      </c>
      <c r="D90" t="s">
        <v>100</v>
      </c>
      <c r="E90" t="s">
        <v>123</v>
      </c>
      <c r="F90" t="s">
        <v>503</v>
      </c>
      <c r="G90" t="s">
        <v>344</v>
      </c>
      <c r="H90" t="s">
        <v>102</v>
      </c>
      <c r="I90" s="77">
        <v>7602.42</v>
      </c>
      <c r="J90" s="77">
        <v>3380</v>
      </c>
      <c r="K90" s="77">
        <v>0</v>
      </c>
      <c r="L90" s="77">
        <v>256.96179599999999</v>
      </c>
      <c r="M90" s="78">
        <v>2.0000000000000001E-4</v>
      </c>
      <c r="N90" s="78">
        <v>8.0000000000000004E-4</v>
      </c>
      <c r="O90" s="78">
        <v>2.9999999999999997E-4</v>
      </c>
    </row>
    <row r="91" spans="2:15">
      <c r="B91" t="s">
        <v>504</v>
      </c>
      <c r="C91" t="s">
        <v>505</v>
      </c>
      <c r="D91" t="s">
        <v>100</v>
      </c>
      <c r="E91" t="s">
        <v>123</v>
      </c>
      <c r="F91" t="s">
        <v>506</v>
      </c>
      <c r="G91" t="s">
        <v>344</v>
      </c>
      <c r="H91" t="s">
        <v>102</v>
      </c>
      <c r="I91" s="77">
        <v>1535.06</v>
      </c>
      <c r="J91" s="77">
        <v>71190</v>
      </c>
      <c r="K91" s="77">
        <v>0</v>
      </c>
      <c r="L91" s="77">
        <v>1092.8092140000001</v>
      </c>
      <c r="M91" s="78">
        <v>2.9999999999999997E-4</v>
      </c>
      <c r="N91" s="78">
        <v>3.5000000000000001E-3</v>
      </c>
      <c r="O91" s="78">
        <v>1.1999999999999999E-3</v>
      </c>
    </row>
    <row r="92" spans="2:15">
      <c r="B92" t="s">
        <v>507</v>
      </c>
      <c r="C92" t="s">
        <v>508</v>
      </c>
      <c r="D92" t="s">
        <v>100</v>
      </c>
      <c r="E92" t="s">
        <v>123</v>
      </c>
      <c r="F92" t="s">
        <v>509</v>
      </c>
      <c r="G92" t="s">
        <v>344</v>
      </c>
      <c r="H92" t="s">
        <v>102</v>
      </c>
      <c r="I92" s="77">
        <v>38867.07</v>
      </c>
      <c r="J92" s="77">
        <v>858.7</v>
      </c>
      <c r="K92" s="77">
        <v>0</v>
      </c>
      <c r="L92" s="77">
        <v>333.75153009000002</v>
      </c>
      <c r="M92" s="78">
        <v>2.9999999999999997E-4</v>
      </c>
      <c r="N92" s="78">
        <v>1.1000000000000001E-3</v>
      </c>
      <c r="O92" s="78">
        <v>4.0000000000000002E-4</v>
      </c>
    </row>
    <row r="93" spans="2:15">
      <c r="B93" t="s">
        <v>510</v>
      </c>
      <c r="C93" t="s">
        <v>511</v>
      </c>
      <c r="D93" t="s">
        <v>100</v>
      </c>
      <c r="E93" t="s">
        <v>123</v>
      </c>
      <c r="F93" t="s">
        <v>512</v>
      </c>
      <c r="G93" t="s">
        <v>344</v>
      </c>
      <c r="H93" t="s">
        <v>102</v>
      </c>
      <c r="I93" s="77">
        <v>19105.54</v>
      </c>
      <c r="J93" s="77">
        <v>6819</v>
      </c>
      <c r="K93" s="77">
        <v>0</v>
      </c>
      <c r="L93" s="77">
        <v>1302.8067725999999</v>
      </c>
      <c r="M93" s="78">
        <v>5.0000000000000001E-4</v>
      </c>
      <c r="N93" s="78">
        <v>4.1000000000000003E-3</v>
      </c>
      <c r="O93" s="78">
        <v>1.4E-3</v>
      </c>
    </row>
    <row r="94" spans="2:15">
      <c r="B94" t="s">
        <v>513</v>
      </c>
      <c r="C94" t="s">
        <v>514</v>
      </c>
      <c r="D94" t="s">
        <v>100</v>
      </c>
      <c r="E94" t="s">
        <v>123</v>
      </c>
      <c r="F94" t="s">
        <v>515</v>
      </c>
      <c r="G94" t="s">
        <v>344</v>
      </c>
      <c r="H94" t="s">
        <v>102</v>
      </c>
      <c r="I94" s="77">
        <v>607064.37</v>
      </c>
      <c r="J94" s="77">
        <v>156.1</v>
      </c>
      <c r="K94" s="77">
        <v>0</v>
      </c>
      <c r="L94" s="77">
        <v>947.62748156999999</v>
      </c>
      <c r="M94" s="78">
        <v>8.9999999999999998E-4</v>
      </c>
      <c r="N94" s="78">
        <v>3.0000000000000001E-3</v>
      </c>
      <c r="O94" s="78">
        <v>1.1000000000000001E-3</v>
      </c>
    </row>
    <row r="95" spans="2:15">
      <c r="B95" t="s">
        <v>516</v>
      </c>
      <c r="C95" t="s">
        <v>517</v>
      </c>
      <c r="D95" t="s">
        <v>100</v>
      </c>
      <c r="E95" t="s">
        <v>123</v>
      </c>
      <c r="F95" t="s">
        <v>518</v>
      </c>
      <c r="G95" t="s">
        <v>344</v>
      </c>
      <c r="H95" t="s">
        <v>102</v>
      </c>
      <c r="I95" s="77">
        <v>7672.28</v>
      </c>
      <c r="J95" s="77">
        <v>21760</v>
      </c>
      <c r="K95" s="77">
        <v>0</v>
      </c>
      <c r="L95" s="77">
        <v>1669.488128</v>
      </c>
      <c r="M95" s="78">
        <v>5.9999999999999995E-4</v>
      </c>
      <c r="N95" s="78">
        <v>5.3E-3</v>
      </c>
      <c r="O95" s="78">
        <v>1.9E-3</v>
      </c>
    </row>
    <row r="96" spans="2:15">
      <c r="B96" t="s">
        <v>519</v>
      </c>
      <c r="C96" t="s">
        <v>520</v>
      </c>
      <c r="D96" t="s">
        <v>100</v>
      </c>
      <c r="E96" t="s">
        <v>123</v>
      </c>
      <c r="F96" t="s">
        <v>521</v>
      </c>
      <c r="G96" t="s">
        <v>344</v>
      </c>
      <c r="H96" t="s">
        <v>102</v>
      </c>
      <c r="I96" s="77">
        <v>110133.47</v>
      </c>
      <c r="J96" s="77">
        <v>1555</v>
      </c>
      <c r="K96" s="77">
        <v>0</v>
      </c>
      <c r="L96" s="77">
        <v>1712.5754585</v>
      </c>
      <c r="M96" s="78">
        <v>5.9999999999999995E-4</v>
      </c>
      <c r="N96" s="78">
        <v>5.4000000000000003E-3</v>
      </c>
      <c r="O96" s="78">
        <v>1.9E-3</v>
      </c>
    </row>
    <row r="97" spans="2:15">
      <c r="B97" t="s">
        <v>522</v>
      </c>
      <c r="C97" t="s">
        <v>523</v>
      </c>
      <c r="D97" t="s">
        <v>100</v>
      </c>
      <c r="E97" t="s">
        <v>123</v>
      </c>
      <c r="F97" t="s">
        <v>524</v>
      </c>
      <c r="G97" t="s">
        <v>125</v>
      </c>
      <c r="H97" t="s">
        <v>102</v>
      </c>
      <c r="I97" s="77">
        <v>28927.61</v>
      </c>
      <c r="J97" s="77">
        <v>2246</v>
      </c>
      <c r="K97" s="77">
        <v>0</v>
      </c>
      <c r="L97" s="77">
        <v>649.7141206</v>
      </c>
      <c r="M97" s="78">
        <v>2.0000000000000001E-4</v>
      </c>
      <c r="N97" s="78">
        <v>2.0999999999999999E-3</v>
      </c>
      <c r="O97" s="78">
        <v>6.9999999999999999E-4</v>
      </c>
    </row>
    <row r="98" spans="2:15">
      <c r="B98" t="s">
        <v>525</v>
      </c>
      <c r="C98" t="s">
        <v>526</v>
      </c>
      <c r="D98" t="s">
        <v>100</v>
      </c>
      <c r="E98" t="s">
        <v>123</v>
      </c>
      <c r="F98" t="s">
        <v>527</v>
      </c>
      <c r="G98" t="s">
        <v>528</v>
      </c>
      <c r="H98" t="s">
        <v>102</v>
      </c>
      <c r="I98" s="77">
        <v>44305.99</v>
      </c>
      <c r="J98" s="77">
        <v>4003</v>
      </c>
      <c r="K98" s="77">
        <v>0</v>
      </c>
      <c r="L98" s="77">
        <v>1773.5687797000001</v>
      </c>
      <c r="M98" s="78">
        <v>4.0000000000000002E-4</v>
      </c>
      <c r="N98" s="78">
        <v>5.5999999999999999E-3</v>
      </c>
      <c r="O98" s="78">
        <v>2E-3</v>
      </c>
    </row>
    <row r="99" spans="2:15">
      <c r="B99" t="s">
        <v>529</v>
      </c>
      <c r="C99" t="s">
        <v>530</v>
      </c>
      <c r="D99" t="s">
        <v>100</v>
      </c>
      <c r="E99" t="s">
        <v>123</v>
      </c>
      <c r="F99" t="s">
        <v>531</v>
      </c>
      <c r="G99" t="s">
        <v>532</v>
      </c>
      <c r="H99" t="s">
        <v>102</v>
      </c>
      <c r="I99" s="77">
        <v>8609.59</v>
      </c>
      <c r="J99" s="77">
        <v>8131</v>
      </c>
      <c r="K99" s="77">
        <v>0</v>
      </c>
      <c r="L99" s="77">
        <v>700.0457629</v>
      </c>
      <c r="M99" s="78">
        <v>4.0000000000000002E-4</v>
      </c>
      <c r="N99" s="78">
        <v>2.2000000000000001E-3</v>
      </c>
      <c r="O99" s="78">
        <v>8.0000000000000004E-4</v>
      </c>
    </row>
    <row r="100" spans="2:15">
      <c r="B100" t="s">
        <v>533</v>
      </c>
      <c r="C100" t="s">
        <v>534</v>
      </c>
      <c r="D100" t="s">
        <v>100</v>
      </c>
      <c r="E100" t="s">
        <v>123</v>
      </c>
      <c r="F100" t="s">
        <v>535</v>
      </c>
      <c r="G100" t="s">
        <v>532</v>
      </c>
      <c r="H100" t="s">
        <v>102</v>
      </c>
      <c r="I100" s="77">
        <v>7130.16</v>
      </c>
      <c r="J100" s="77">
        <v>15550</v>
      </c>
      <c r="K100" s="77">
        <v>0</v>
      </c>
      <c r="L100" s="77">
        <v>1108.7398800000001</v>
      </c>
      <c r="M100" s="78">
        <v>5.0000000000000001E-4</v>
      </c>
      <c r="N100" s="78">
        <v>3.5000000000000001E-3</v>
      </c>
      <c r="O100" s="78">
        <v>1.1999999999999999E-3</v>
      </c>
    </row>
    <row r="101" spans="2:15">
      <c r="B101" t="s">
        <v>536</v>
      </c>
      <c r="C101" t="s">
        <v>537</v>
      </c>
      <c r="D101" t="s">
        <v>100</v>
      </c>
      <c r="E101" t="s">
        <v>123</v>
      </c>
      <c r="F101" t="s">
        <v>538</v>
      </c>
      <c r="G101" t="s">
        <v>532</v>
      </c>
      <c r="H101" t="s">
        <v>102</v>
      </c>
      <c r="I101" s="77">
        <v>3150.49</v>
      </c>
      <c r="J101" s="77">
        <v>26410</v>
      </c>
      <c r="K101" s="77">
        <v>0</v>
      </c>
      <c r="L101" s="77">
        <v>832.04440899999997</v>
      </c>
      <c r="M101" s="78">
        <v>2.0000000000000001E-4</v>
      </c>
      <c r="N101" s="78">
        <v>2.5999999999999999E-3</v>
      </c>
      <c r="O101" s="78">
        <v>8.9999999999999998E-4</v>
      </c>
    </row>
    <row r="102" spans="2:15">
      <c r="B102" t="s">
        <v>539</v>
      </c>
      <c r="C102" t="s">
        <v>540</v>
      </c>
      <c r="D102" t="s">
        <v>100</v>
      </c>
      <c r="E102" t="s">
        <v>123</v>
      </c>
      <c r="F102" t="s">
        <v>541</v>
      </c>
      <c r="G102" t="s">
        <v>532</v>
      </c>
      <c r="H102" t="s">
        <v>102</v>
      </c>
      <c r="I102" s="77">
        <v>11565.6</v>
      </c>
      <c r="J102" s="77">
        <v>7500</v>
      </c>
      <c r="K102" s="77">
        <v>0</v>
      </c>
      <c r="L102" s="77">
        <v>867.42</v>
      </c>
      <c r="M102" s="78">
        <v>2.0000000000000001E-4</v>
      </c>
      <c r="N102" s="78">
        <v>2.7000000000000001E-3</v>
      </c>
      <c r="O102" s="78">
        <v>1E-3</v>
      </c>
    </row>
    <row r="103" spans="2:15">
      <c r="B103" t="s">
        <v>542</v>
      </c>
      <c r="C103" t="s">
        <v>543</v>
      </c>
      <c r="D103" t="s">
        <v>100</v>
      </c>
      <c r="E103" t="s">
        <v>123</v>
      </c>
      <c r="F103" t="s">
        <v>544</v>
      </c>
      <c r="G103" t="s">
        <v>532</v>
      </c>
      <c r="H103" t="s">
        <v>102</v>
      </c>
      <c r="I103" s="77">
        <v>2818.84</v>
      </c>
      <c r="J103" s="77">
        <v>21820</v>
      </c>
      <c r="K103" s="77">
        <v>0</v>
      </c>
      <c r="L103" s="77">
        <v>615.07088799999997</v>
      </c>
      <c r="M103" s="78">
        <v>2.0000000000000001E-4</v>
      </c>
      <c r="N103" s="78">
        <v>1.9E-3</v>
      </c>
      <c r="O103" s="78">
        <v>6.9999999999999999E-4</v>
      </c>
    </row>
    <row r="104" spans="2:15">
      <c r="B104" t="s">
        <v>545</v>
      </c>
      <c r="C104" t="s">
        <v>546</v>
      </c>
      <c r="D104" t="s">
        <v>100</v>
      </c>
      <c r="E104" t="s">
        <v>123</v>
      </c>
      <c r="F104" t="s">
        <v>547</v>
      </c>
      <c r="G104" t="s">
        <v>532</v>
      </c>
      <c r="H104" t="s">
        <v>102</v>
      </c>
      <c r="I104" s="77">
        <v>202886.72</v>
      </c>
      <c r="J104" s="77">
        <v>1769</v>
      </c>
      <c r="K104" s="77">
        <v>0</v>
      </c>
      <c r="L104" s="77">
        <v>3589.0660767999998</v>
      </c>
      <c r="M104" s="78">
        <v>6.9999999999999999E-4</v>
      </c>
      <c r="N104" s="78">
        <v>1.14E-2</v>
      </c>
      <c r="O104" s="78">
        <v>4.0000000000000001E-3</v>
      </c>
    </row>
    <row r="105" spans="2:15">
      <c r="B105" t="s">
        <v>548</v>
      </c>
      <c r="C105" t="s">
        <v>549</v>
      </c>
      <c r="D105" t="s">
        <v>100</v>
      </c>
      <c r="E105" t="s">
        <v>123</v>
      </c>
      <c r="F105" t="s">
        <v>550</v>
      </c>
      <c r="G105" t="s">
        <v>551</v>
      </c>
      <c r="H105" t="s">
        <v>102</v>
      </c>
      <c r="I105" s="77">
        <v>59841.32</v>
      </c>
      <c r="J105" s="77">
        <v>4801</v>
      </c>
      <c r="K105" s="77">
        <v>0</v>
      </c>
      <c r="L105" s="77">
        <v>2872.9817732000001</v>
      </c>
      <c r="M105" s="78">
        <v>8.0000000000000004E-4</v>
      </c>
      <c r="N105" s="78">
        <v>9.1000000000000004E-3</v>
      </c>
      <c r="O105" s="78">
        <v>3.2000000000000002E-3</v>
      </c>
    </row>
    <row r="106" spans="2:15">
      <c r="B106" t="s">
        <v>552</v>
      </c>
      <c r="C106" t="s">
        <v>553</v>
      </c>
      <c r="D106" t="s">
        <v>100</v>
      </c>
      <c r="E106" t="s">
        <v>123</v>
      </c>
      <c r="F106" t="s">
        <v>554</v>
      </c>
      <c r="G106" t="s">
        <v>551</v>
      </c>
      <c r="H106" t="s">
        <v>102</v>
      </c>
      <c r="I106" s="77">
        <v>14582.5</v>
      </c>
      <c r="J106" s="77">
        <v>19750</v>
      </c>
      <c r="K106" s="77">
        <v>0</v>
      </c>
      <c r="L106" s="77">
        <v>2880.0437499999998</v>
      </c>
      <c r="M106" s="78">
        <v>5.9999999999999995E-4</v>
      </c>
      <c r="N106" s="78">
        <v>9.1000000000000004E-3</v>
      </c>
      <c r="O106" s="78">
        <v>3.2000000000000002E-3</v>
      </c>
    </row>
    <row r="107" spans="2:15">
      <c r="B107" t="s">
        <v>555</v>
      </c>
      <c r="C107" t="s">
        <v>556</v>
      </c>
      <c r="D107" t="s">
        <v>100</v>
      </c>
      <c r="E107" t="s">
        <v>123</v>
      </c>
      <c r="F107" t="s">
        <v>557</v>
      </c>
      <c r="G107" t="s">
        <v>551</v>
      </c>
      <c r="H107" t="s">
        <v>102</v>
      </c>
      <c r="I107" s="77">
        <v>40487.279999999999</v>
      </c>
      <c r="J107" s="77">
        <v>7800</v>
      </c>
      <c r="K107" s="77">
        <v>0</v>
      </c>
      <c r="L107" s="77">
        <v>3158.0078400000002</v>
      </c>
      <c r="M107" s="78">
        <v>5.9999999999999995E-4</v>
      </c>
      <c r="N107" s="78">
        <v>0.01</v>
      </c>
      <c r="O107" s="78">
        <v>3.5000000000000001E-3</v>
      </c>
    </row>
    <row r="108" spans="2:15">
      <c r="B108" t="s">
        <v>558</v>
      </c>
      <c r="C108" t="s">
        <v>559</v>
      </c>
      <c r="D108" t="s">
        <v>100</v>
      </c>
      <c r="E108" t="s">
        <v>123</v>
      </c>
      <c r="F108" t="s">
        <v>560</v>
      </c>
      <c r="G108" t="s">
        <v>127</v>
      </c>
      <c r="H108" t="s">
        <v>102</v>
      </c>
      <c r="I108" s="77">
        <v>3901.43</v>
      </c>
      <c r="J108" s="77">
        <v>31220</v>
      </c>
      <c r="K108" s="77">
        <v>0</v>
      </c>
      <c r="L108" s="77">
        <v>1218.0264460000001</v>
      </c>
      <c r="M108" s="78">
        <v>6.9999999999999999E-4</v>
      </c>
      <c r="N108" s="78">
        <v>3.8999999999999998E-3</v>
      </c>
      <c r="O108" s="78">
        <v>1.4E-3</v>
      </c>
    </row>
    <row r="109" spans="2:15">
      <c r="B109" t="s">
        <v>561</v>
      </c>
      <c r="C109" t="s">
        <v>562</v>
      </c>
      <c r="D109" t="s">
        <v>100</v>
      </c>
      <c r="E109" t="s">
        <v>123</v>
      </c>
      <c r="F109" t="s">
        <v>563</v>
      </c>
      <c r="G109" t="s">
        <v>127</v>
      </c>
      <c r="H109" t="s">
        <v>102</v>
      </c>
      <c r="I109" s="77">
        <v>494380.45</v>
      </c>
      <c r="J109" s="77">
        <v>178.2</v>
      </c>
      <c r="K109" s="77">
        <v>0</v>
      </c>
      <c r="L109" s="77">
        <v>880.98596190000001</v>
      </c>
      <c r="M109" s="78">
        <v>1E-3</v>
      </c>
      <c r="N109" s="78">
        <v>2.8E-3</v>
      </c>
      <c r="O109" s="78">
        <v>1E-3</v>
      </c>
    </row>
    <row r="110" spans="2:15">
      <c r="B110" t="s">
        <v>564</v>
      </c>
      <c r="C110" t="s">
        <v>565</v>
      </c>
      <c r="D110" t="s">
        <v>100</v>
      </c>
      <c r="E110" t="s">
        <v>123</v>
      </c>
      <c r="F110" t="s">
        <v>566</v>
      </c>
      <c r="G110" t="s">
        <v>128</v>
      </c>
      <c r="H110" t="s">
        <v>102</v>
      </c>
      <c r="I110" s="77">
        <v>14073.58</v>
      </c>
      <c r="J110" s="77">
        <v>566.6</v>
      </c>
      <c r="K110" s="77">
        <v>0</v>
      </c>
      <c r="L110" s="77">
        <v>79.740904279999995</v>
      </c>
      <c r="M110" s="78">
        <v>1E-4</v>
      </c>
      <c r="N110" s="78">
        <v>2.9999999999999997E-4</v>
      </c>
      <c r="O110" s="78">
        <v>1E-4</v>
      </c>
    </row>
    <row r="111" spans="2:15">
      <c r="B111" t="s">
        <v>567</v>
      </c>
      <c r="C111" t="s">
        <v>568</v>
      </c>
      <c r="D111" t="s">
        <v>100</v>
      </c>
      <c r="E111" t="s">
        <v>123</v>
      </c>
      <c r="F111" t="s">
        <v>569</v>
      </c>
      <c r="G111" t="s">
        <v>128</v>
      </c>
      <c r="H111" t="s">
        <v>102</v>
      </c>
      <c r="I111" s="77">
        <v>39378.080000000002</v>
      </c>
      <c r="J111" s="77">
        <v>1575</v>
      </c>
      <c r="K111" s="77">
        <v>0</v>
      </c>
      <c r="L111" s="77">
        <v>620.20475999999996</v>
      </c>
      <c r="M111" s="78">
        <v>2.0000000000000001E-4</v>
      </c>
      <c r="N111" s="78">
        <v>2E-3</v>
      </c>
      <c r="O111" s="78">
        <v>6.9999999999999999E-4</v>
      </c>
    </row>
    <row r="112" spans="2:15">
      <c r="B112" t="s">
        <v>570</v>
      </c>
      <c r="C112" t="s">
        <v>571</v>
      </c>
      <c r="D112" t="s">
        <v>100</v>
      </c>
      <c r="E112" t="s">
        <v>123</v>
      </c>
      <c r="F112" t="s">
        <v>572</v>
      </c>
      <c r="G112" t="s">
        <v>129</v>
      </c>
      <c r="H112" t="s">
        <v>102</v>
      </c>
      <c r="I112" s="77">
        <v>4374.2700000000004</v>
      </c>
      <c r="J112" s="77">
        <v>8834</v>
      </c>
      <c r="K112" s="77">
        <v>0</v>
      </c>
      <c r="L112" s="77">
        <v>386.42301179999998</v>
      </c>
      <c r="M112" s="78">
        <v>1E-4</v>
      </c>
      <c r="N112" s="78">
        <v>1.1999999999999999E-3</v>
      </c>
      <c r="O112" s="78">
        <v>4.0000000000000002E-4</v>
      </c>
    </row>
    <row r="113" spans="2:15">
      <c r="B113" t="s">
        <v>573</v>
      </c>
      <c r="C113" t="s">
        <v>574</v>
      </c>
      <c r="D113" t="s">
        <v>100</v>
      </c>
      <c r="E113" t="s">
        <v>123</v>
      </c>
      <c r="F113" t="s">
        <v>575</v>
      </c>
      <c r="G113" t="s">
        <v>129</v>
      </c>
      <c r="H113" t="s">
        <v>102</v>
      </c>
      <c r="I113" s="77">
        <v>175.55</v>
      </c>
      <c r="J113" s="77">
        <v>11690</v>
      </c>
      <c r="K113" s="77">
        <v>0</v>
      </c>
      <c r="L113" s="77">
        <v>20.521795000000001</v>
      </c>
      <c r="M113" s="78">
        <v>0</v>
      </c>
      <c r="N113" s="78">
        <v>1E-4</v>
      </c>
      <c r="O113" s="78">
        <v>0</v>
      </c>
    </row>
    <row r="114" spans="2:15">
      <c r="B114" t="s">
        <v>576</v>
      </c>
      <c r="C114" t="s">
        <v>577</v>
      </c>
      <c r="D114" t="s">
        <v>100</v>
      </c>
      <c r="E114" t="s">
        <v>123</v>
      </c>
      <c r="F114" t="s">
        <v>578</v>
      </c>
      <c r="G114" t="s">
        <v>132</v>
      </c>
      <c r="H114" t="s">
        <v>102</v>
      </c>
      <c r="I114" s="77">
        <v>104245.87</v>
      </c>
      <c r="J114" s="77">
        <v>1494</v>
      </c>
      <c r="K114" s="77">
        <v>0</v>
      </c>
      <c r="L114" s="77">
        <v>1557.4332978</v>
      </c>
      <c r="M114" s="78">
        <v>5.9999999999999995E-4</v>
      </c>
      <c r="N114" s="78">
        <v>4.8999999999999998E-3</v>
      </c>
      <c r="O114" s="78">
        <v>1.6999999999999999E-3</v>
      </c>
    </row>
    <row r="115" spans="2:15">
      <c r="B115" t="s">
        <v>579</v>
      </c>
      <c r="C115" t="s">
        <v>580</v>
      </c>
      <c r="D115" t="s">
        <v>100</v>
      </c>
      <c r="E115" t="s">
        <v>123</v>
      </c>
      <c r="F115" t="s">
        <v>581</v>
      </c>
      <c r="G115" t="s">
        <v>132</v>
      </c>
      <c r="H115" t="s">
        <v>102</v>
      </c>
      <c r="I115" s="77">
        <v>92230.97</v>
      </c>
      <c r="J115" s="77">
        <v>1232</v>
      </c>
      <c r="K115" s="77">
        <v>0</v>
      </c>
      <c r="L115" s="77">
        <v>1136.2855503999999</v>
      </c>
      <c r="M115" s="78">
        <v>5.9999999999999995E-4</v>
      </c>
      <c r="N115" s="78">
        <v>3.5999999999999999E-3</v>
      </c>
      <c r="O115" s="78">
        <v>1.2999999999999999E-3</v>
      </c>
    </row>
    <row r="116" spans="2:15">
      <c r="B116" s="79" t="s">
        <v>582</v>
      </c>
      <c r="E116" s="16"/>
      <c r="F116" s="16"/>
      <c r="G116" s="16"/>
      <c r="I116" s="81">
        <v>1770444.32</v>
      </c>
      <c r="K116" s="81">
        <v>16.582660000000001</v>
      </c>
      <c r="L116" s="81">
        <v>13678.60605403</v>
      </c>
      <c r="N116" s="80">
        <v>4.3299999999999998E-2</v>
      </c>
      <c r="O116" s="80">
        <v>1.52E-2</v>
      </c>
    </row>
    <row r="117" spans="2:15">
      <c r="B117" t="s">
        <v>583</v>
      </c>
      <c r="C117" t="s">
        <v>584</v>
      </c>
      <c r="D117" t="s">
        <v>100</v>
      </c>
      <c r="E117" t="s">
        <v>123</v>
      </c>
      <c r="F117" t="s">
        <v>585</v>
      </c>
      <c r="G117" t="s">
        <v>586</v>
      </c>
      <c r="H117" t="s">
        <v>102</v>
      </c>
      <c r="I117" s="77">
        <v>6926.25</v>
      </c>
      <c r="J117" s="77">
        <v>129.5</v>
      </c>
      <c r="K117" s="77">
        <v>0</v>
      </c>
      <c r="L117" s="77">
        <v>8.9694937499999998</v>
      </c>
      <c r="M117" s="78">
        <v>2.0000000000000001E-4</v>
      </c>
      <c r="N117" s="78">
        <v>0</v>
      </c>
      <c r="O117" s="78">
        <v>0</v>
      </c>
    </row>
    <row r="118" spans="2:15">
      <c r="B118" t="s">
        <v>587</v>
      </c>
      <c r="C118" t="s">
        <v>588</v>
      </c>
      <c r="D118" t="s">
        <v>100</v>
      </c>
      <c r="E118" t="s">
        <v>123</v>
      </c>
      <c r="F118" t="s">
        <v>589</v>
      </c>
      <c r="G118" t="s">
        <v>586</v>
      </c>
      <c r="H118" t="s">
        <v>102</v>
      </c>
      <c r="I118" s="77">
        <v>15452.72</v>
      </c>
      <c r="J118" s="77">
        <v>5999</v>
      </c>
      <c r="K118" s="77">
        <v>0</v>
      </c>
      <c r="L118" s="77">
        <v>927.0086728</v>
      </c>
      <c r="M118" s="78">
        <v>5.9999999999999995E-4</v>
      </c>
      <c r="N118" s="78">
        <v>2.8999999999999998E-3</v>
      </c>
      <c r="O118" s="78">
        <v>1E-3</v>
      </c>
    </row>
    <row r="119" spans="2:15">
      <c r="B119" t="s">
        <v>590</v>
      </c>
      <c r="C119" t="s">
        <v>591</v>
      </c>
      <c r="D119" t="s">
        <v>100</v>
      </c>
      <c r="E119" t="s">
        <v>123</v>
      </c>
      <c r="F119" t="s">
        <v>592</v>
      </c>
      <c r="G119" t="s">
        <v>261</v>
      </c>
      <c r="H119" t="s">
        <v>102</v>
      </c>
      <c r="I119" s="77">
        <v>8775.5300000000007</v>
      </c>
      <c r="J119" s="77">
        <v>3094</v>
      </c>
      <c r="K119" s="77">
        <v>0</v>
      </c>
      <c r="L119" s="77">
        <v>271.5148982</v>
      </c>
      <c r="M119" s="78">
        <v>5.0000000000000001E-4</v>
      </c>
      <c r="N119" s="78">
        <v>8.9999999999999998E-4</v>
      </c>
      <c r="O119" s="78">
        <v>2.9999999999999997E-4</v>
      </c>
    </row>
    <row r="120" spans="2:15">
      <c r="B120" t="s">
        <v>593</v>
      </c>
      <c r="C120" t="s">
        <v>594</v>
      </c>
      <c r="D120" t="s">
        <v>100</v>
      </c>
      <c r="E120" t="s">
        <v>123</v>
      </c>
      <c r="F120" t="s">
        <v>595</v>
      </c>
      <c r="G120" t="s">
        <v>265</v>
      </c>
      <c r="H120" t="s">
        <v>102</v>
      </c>
      <c r="I120" s="77">
        <v>1360.68</v>
      </c>
      <c r="J120" s="77">
        <v>5877</v>
      </c>
      <c r="K120" s="77">
        <v>0</v>
      </c>
      <c r="L120" s="77">
        <v>79.967163600000006</v>
      </c>
      <c r="M120" s="78">
        <v>1E-4</v>
      </c>
      <c r="N120" s="78">
        <v>2.9999999999999997E-4</v>
      </c>
      <c r="O120" s="78">
        <v>1E-4</v>
      </c>
    </row>
    <row r="121" spans="2:15">
      <c r="B121" t="s">
        <v>596</v>
      </c>
      <c r="C121" t="s">
        <v>597</v>
      </c>
      <c r="D121" t="s">
        <v>100</v>
      </c>
      <c r="E121" t="s">
        <v>123</v>
      </c>
      <c r="F121" t="s">
        <v>598</v>
      </c>
      <c r="G121" t="s">
        <v>265</v>
      </c>
      <c r="H121" t="s">
        <v>102</v>
      </c>
      <c r="I121" s="77">
        <v>14044.37</v>
      </c>
      <c r="J121" s="77">
        <v>1258</v>
      </c>
      <c r="K121" s="77">
        <v>0</v>
      </c>
      <c r="L121" s="77">
        <v>176.67817460000001</v>
      </c>
      <c r="M121" s="78">
        <v>2.9999999999999997E-4</v>
      </c>
      <c r="N121" s="78">
        <v>5.9999999999999995E-4</v>
      </c>
      <c r="O121" s="78">
        <v>2.0000000000000001E-4</v>
      </c>
    </row>
    <row r="122" spans="2:15">
      <c r="B122" t="s">
        <v>599</v>
      </c>
      <c r="C122" t="s">
        <v>600</v>
      </c>
      <c r="D122" t="s">
        <v>100</v>
      </c>
      <c r="E122" t="s">
        <v>123</v>
      </c>
      <c r="F122" t="s">
        <v>601</v>
      </c>
      <c r="G122" t="s">
        <v>265</v>
      </c>
      <c r="H122" t="s">
        <v>102</v>
      </c>
      <c r="I122" s="77">
        <v>16075.36</v>
      </c>
      <c r="J122" s="77">
        <v>670.4</v>
      </c>
      <c r="K122" s="77">
        <v>0</v>
      </c>
      <c r="L122" s="77">
        <v>107.76921344</v>
      </c>
      <c r="M122" s="78">
        <v>2.0000000000000001E-4</v>
      </c>
      <c r="N122" s="78">
        <v>2.9999999999999997E-4</v>
      </c>
      <c r="O122" s="78">
        <v>1E-4</v>
      </c>
    </row>
    <row r="123" spans="2:15">
      <c r="B123" t="s">
        <v>602</v>
      </c>
      <c r="C123" t="s">
        <v>603</v>
      </c>
      <c r="D123" t="s">
        <v>100</v>
      </c>
      <c r="E123" t="s">
        <v>123</v>
      </c>
      <c r="F123" t="s">
        <v>604</v>
      </c>
      <c r="G123" t="s">
        <v>265</v>
      </c>
      <c r="H123" t="s">
        <v>102</v>
      </c>
      <c r="I123" s="77">
        <v>15180.72</v>
      </c>
      <c r="J123" s="77">
        <v>571.70000000000005</v>
      </c>
      <c r="K123" s="77">
        <v>0</v>
      </c>
      <c r="L123" s="77">
        <v>86.788176239999999</v>
      </c>
      <c r="M123" s="78">
        <v>2.9999999999999997E-4</v>
      </c>
      <c r="N123" s="78">
        <v>2.9999999999999997E-4</v>
      </c>
      <c r="O123" s="78">
        <v>1E-4</v>
      </c>
    </row>
    <row r="124" spans="2:15">
      <c r="B124" t="s">
        <v>605</v>
      </c>
      <c r="C124" t="s">
        <v>606</v>
      </c>
      <c r="D124" t="s">
        <v>100</v>
      </c>
      <c r="E124" t="s">
        <v>123</v>
      </c>
      <c r="F124" t="s">
        <v>607</v>
      </c>
      <c r="G124" t="s">
        <v>401</v>
      </c>
      <c r="H124" t="s">
        <v>102</v>
      </c>
      <c r="I124" s="77">
        <v>157808.78</v>
      </c>
      <c r="J124" s="77">
        <v>161.5</v>
      </c>
      <c r="K124" s="77">
        <v>0</v>
      </c>
      <c r="L124" s="77">
        <v>254.86117970000001</v>
      </c>
      <c r="M124" s="78">
        <v>6.9999999999999999E-4</v>
      </c>
      <c r="N124" s="78">
        <v>8.0000000000000004E-4</v>
      </c>
      <c r="O124" s="78">
        <v>2.9999999999999997E-4</v>
      </c>
    </row>
    <row r="125" spans="2:15">
      <c r="B125" t="s">
        <v>608</v>
      </c>
      <c r="C125" t="s">
        <v>609</v>
      </c>
      <c r="D125" t="s">
        <v>100</v>
      </c>
      <c r="E125" t="s">
        <v>123</v>
      </c>
      <c r="F125" t="s">
        <v>610</v>
      </c>
      <c r="G125" t="s">
        <v>611</v>
      </c>
      <c r="H125" t="s">
        <v>102</v>
      </c>
      <c r="I125" s="77">
        <v>4660.45</v>
      </c>
      <c r="J125" s="77">
        <v>2052</v>
      </c>
      <c r="K125" s="77">
        <v>0</v>
      </c>
      <c r="L125" s="77">
        <v>95.632434000000003</v>
      </c>
      <c r="M125" s="78">
        <v>1E-4</v>
      </c>
      <c r="N125" s="78">
        <v>2.9999999999999997E-4</v>
      </c>
      <c r="O125" s="78">
        <v>1E-4</v>
      </c>
    </row>
    <row r="126" spans="2:15">
      <c r="B126" t="s">
        <v>612</v>
      </c>
      <c r="C126" t="s">
        <v>613</v>
      </c>
      <c r="D126" t="s">
        <v>100</v>
      </c>
      <c r="E126" t="s">
        <v>123</v>
      </c>
      <c r="F126" t="s">
        <v>614</v>
      </c>
      <c r="G126" t="s">
        <v>286</v>
      </c>
      <c r="H126" t="s">
        <v>102</v>
      </c>
      <c r="I126" s="77">
        <v>3455.83</v>
      </c>
      <c r="J126" s="77">
        <v>27970</v>
      </c>
      <c r="K126" s="77">
        <v>0</v>
      </c>
      <c r="L126" s="77">
        <v>966.59565099999998</v>
      </c>
      <c r="M126" s="78">
        <v>8.9999999999999998E-4</v>
      </c>
      <c r="N126" s="78">
        <v>3.0999999999999999E-3</v>
      </c>
      <c r="O126" s="78">
        <v>1.1000000000000001E-3</v>
      </c>
    </row>
    <row r="127" spans="2:15">
      <c r="B127" t="s">
        <v>615</v>
      </c>
      <c r="C127" t="s">
        <v>616</v>
      </c>
      <c r="D127" t="s">
        <v>100</v>
      </c>
      <c r="E127" t="s">
        <v>123</v>
      </c>
      <c r="F127" t="s">
        <v>617</v>
      </c>
      <c r="G127" t="s">
        <v>286</v>
      </c>
      <c r="H127" t="s">
        <v>102</v>
      </c>
      <c r="I127" s="77">
        <v>107.39</v>
      </c>
      <c r="J127" s="77">
        <v>136.9</v>
      </c>
      <c r="K127" s="77">
        <v>0</v>
      </c>
      <c r="L127" s="77">
        <v>0.14701691</v>
      </c>
      <c r="M127" s="78">
        <v>0</v>
      </c>
      <c r="N127" s="78">
        <v>0</v>
      </c>
      <c r="O127" s="78">
        <v>0</v>
      </c>
    </row>
    <row r="128" spans="2:15">
      <c r="B128" t="s">
        <v>618</v>
      </c>
      <c r="C128" t="s">
        <v>619</v>
      </c>
      <c r="D128" t="s">
        <v>100</v>
      </c>
      <c r="E128" t="s">
        <v>123</v>
      </c>
      <c r="F128" t="s">
        <v>620</v>
      </c>
      <c r="G128" t="s">
        <v>286</v>
      </c>
      <c r="H128" t="s">
        <v>102</v>
      </c>
      <c r="I128" s="77">
        <v>14044.37</v>
      </c>
      <c r="J128" s="77">
        <v>429</v>
      </c>
      <c r="K128" s="77">
        <v>0</v>
      </c>
      <c r="L128" s="77">
        <v>60.250347300000001</v>
      </c>
      <c r="M128" s="78">
        <v>1E-4</v>
      </c>
      <c r="N128" s="78">
        <v>2.0000000000000001E-4</v>
      </c>
      <c r="O128" s="78">
        <v>1E-4</v>
      </c>
    </row>
    <row r="129" spans="2:15">
      <c r="B129" t="s">
        <v>621</v>
      </c>
      <c r="C129" t="s">
        <v>622</v>
      </c>
      <c r="D129" t="s">
        <v>100</v>
      </c>
      <c r="E129" t="s">
        <v>123</v>
      </c>
      <c r="F129" t="s">
        <v>623</v>
      </c>
      <c r="G129" t="s">
        <v>286</v>
      </c>
      <c r="H129" t="s">
        <v>102</v>
      </c>
      <c r="I129" s="77">
        <v>16110.29</v>
      </c>
      <c r="J129" s="77">
        <v>3146</v>
      </c>
      <c r="K129" s="77">
        <v>0</v>
      </c>
      <c r="L129" s="77">
        <v>506.82972339999998</v>
      </c>
      <c r="M129" s="78">
        <v>5.0000000000000001E-4</v>
      </c>
      <c r="N129" s="78">
        <v>1.6000000000000001E-3</v>
      </c>
      <c r="O129" s="78">
        <v>5.9999999999999995E-4</v>
      </c>
    </row>
    <row r="130" spans="2:15">
      <c r="B130" t="s">
        <v>624</v>
      </c>
      <c r="C130" t="s">
        <v>625</v>
      </c>
      <c r="D130" t="s">
        <v>100</v>
      </c>
      <c r="E130" t="s">
        <v>123</v>
      </c>
      <c r="F130" t="s">
        <v>626</v>
      </c>
      <c r="G130" t="s">
        <v>627</v>
      </c>
      <c r="H130" t="s">
        <v>102</v>
      </c>
      <c r="I130" s="77">
        <v>2345.06</v>
      </c>
      <c r="J130" s="77">
        <v>1868</v>
      </c>
      <c r="K130" s="77">
        <v>0</v>
      </c>
      <c r="L130" s="77">
        <v>43.805720800000003</v>
      </c>
      <c r="M130" s="78">
        <v>5.0000000000000001E-4</v>
      </c>
      <c r="N130" s="78">
        <v>1E-4</v>
      </c>
      <c r="O130" s="78">
        <v>0</v>
      </c>
    </row>
    <row r="131" spans="2:15">
      <c r="B131" t="s">
        <v>628</v>
      </c>
      <c r="C131" t="s">
        <v>629</v>
      </c>
      <c r="D131" t="s">
        <v>100</v>
      </c>
      <c r="E131" t="s">
        <v>123</v>
      </c>
      <c r="F131" t="s">
        <v>630</v>
      </c>
      <c r="G131" t="s">
        <v>631</v>
      </c>
      <c r="H131" t="s">
        <v>102</v>
      </c>
      <c r="I131" s="77">
        <v>9217.74</v>
      </c>
      <c r="J131" s="77">
        <v>472.1</v>
      </c>
      <c r="K131" s="77">
        <v>0</v>
      </c>
      <c r="L131" s="77">
        <v>43.516950540000003</v>
      </c>
      <c r="M131" s="78">
        <v>2.0000000000000001E-4</v>
      </c>
      <c r="N131" s="78">
        <v>1E-4</v>
      </c>
      <c r="O131" s="78">
        <v>0</v>
      </c>
    </row>
    <row r="132" spans="2:15">
      <c r="B132" t="s">
        <v>632</v>
      </c>
      <c r="C132" t="s">
        <v>633</v>
      </c>
      <c r="D132" t="s">
        <v>100</v>
      </c>
      <c r="E132" t="s">
        <v>123</v>
      </c>
      <c r="F132" t="s">
        <v>634</v>
      </c>
      <c r="G132" t="s">
        <v>112</v>
      </c>
      <c r="H132" t="s">
        <v>102</v>
      </c>
      <c r="I132" s="77">
        <v>9662.94</v>
      </c>
      <c r="J132" s="77">
        <v>2414</v>
      </c>
      <c r="K132" s="77">
        <v>0</v>
      </c>
      <c r="L132" s="77">
        <v>233.2633716</v>
      </c>
      <c r="M132" s="78">
        <v>2.9999999999999997E-4</v>
      </c>
      <c r="N132" s="78">
        <v>6.9999999999999999E-4</v>
      </c>
      <c r="O132" s="78">
        <v>2.9999999999999997E-4</v>
      </c>
    </row>
    <row r="133" spans="2:15">
      <c r="B133" t="s">
        <v>635</v>
      </c>
      <c r="C133" t="s">
        <v>636</v>
      </c>
      <c r="D133" t="s">
        <v>100</v>
      </c>
      <c r="E133" t="s">
        <v>123</v>
      </c>
      <c r="F133" t="s">
        <v>637</v>
      </c>
      <c r="G133" t="s">
        <v>112</v>
      </c>
      <c r="H133" t="s">
        <v>102</v>
      </c>
      <c r="I133" s="77">
        <v>2248.91</v>
      </c>
      <c r="J133" s="77">
        <v>11370</v>
      </c>
      <c r="K133" s="77">
        <v>0</v>
      </c>
      <c r="L133" s="77">
        <v>255.70106699999999</v>
      </c>
      <c r="M133" s="78">
        <v>4.0000000000000002E-4</v>
      </c>
      <c r="N133" s="78">
        <v>8.0000000000000004E-4</v>
      </c>
      <c r="O133" s="78">
        <v>2.9999999999999997E-4</v>
      </c>
    </row>
    <row r="134" spans="2:15">
      <c r="B134" t="s">
        <v>638</v>
      </c>
      <c r="C134" t="s">
        <v>639</v>
      </c>
      <c r="D134" t="s">
        <v>100</v>
      </c>
      <c r="E134" t="s">
        <v>123</v>
      </c>
      <c r="F134" t="s">
        <v>640</v>
      </c>
      <c r="G134" t="s">
        <v>112</v>
      </c>
      <c r="H134" t="s">
        <v>102</v>
      </c>
      <c r="I134" s="77">
        <v>53101.75</v>
      </c>
      <c r="J134" s="77">
        <v>570</v>
      </c>
      <c r="K134" s="77">
        <v>5.2231899999999998</v>
      </c>
      <c r="L134" s="77">
        <v>307.903165</v>
      </c>
      <c r="M134" s="78">
        <v>2.9999999999999997E-4</v>
      </c>
      <c r="N134" s="78">
        <v>1E-3</v>
      </c>
      <c r="O134" s="78">
        <v>2.9999999999999997E-4</v>
      </c>
    </row>
    <row r="135" spans="2:15">
      <c r="B135" t="s">
        <v>641</v>
      </c>
      <c r="C135" t="s">
        <v>642</v>
      </c>
      <c r="D135" t="s">
        <v>100</v>
      </c>
      <c r="E135" t="s">
        <v>123</v>
      </c>
      <c r="F135" t="s">
        <v>643</v>
      </c>
      <c r="G135" t="s">
        <v>112</v>
      </c>
      <c r="H135" t="s">
        <v>102</v>
      </c>
      <c r="I135" s="77">
        <v>7527.01</v>
      </c>
      <c r="J135" s="77">
        <v>7</v>
      </c>
      <c r="K135" s="77">
        <v>0</v>
      </c>
      <c r="L135" s="77">
        <v>0.52689070000000005</v>
      </c>
      <c r="M135" s="78">
        <v>2.9999999999999997E-4</v>
      </c>
      <c r="N135" s="78">
        <v>0</v>
      </c>
      <c r="O135" s="78">
        <v>0</v>
      </c>
    </row>
    <row r="136" spans="2:15">
      <c r="B136" t="s">
        <v>644</v>
      </c>
      <c r="C136" t="s">
        <v>645</v>
      </c>
      <c r="D136" t="s">
        <v>100</v>
      </c>
      <c r="E136" t="s">
        <v>123</v>
      </c>
      <c r="F136" t="s">
        <v>646</v>
      </c>
      <c r="G136" t="s">
        <v>112</v>
      </c>
      <c r="H136" t="s">
        <v>102</v>
      </c>
      <c r="I136" s="77">
        <v>11099.49</v>
      </c>
      <c r="J136" s="77">
        <v>9315</v>
      </c>
      <c r="K136" s="77">
        <v>0</v>
      </c>
      <c r="L136" s="77">
        <v>1033.9174935000001</v>
      </c>
      <c r="M136" s="78">
        <v>4.0000000000000002E-4</v>
      </c>
      <c r="N136" s="78">
        <v>3.3E-3</v>
      </c>
      <c r="O136" s="78">
        <v>1.1000000000000001E-3</v>
      </c>
    </row>
    <row r="137" spans="2:15">
      <c r="B137" t="s">
        <v>647</v>
      </c>
      <c r="C137" t="s">
        <v>648</v>
      </c>
      <c r="D137" t="s">
        <v>100</v>
      </c>
      <c r="E137" t="s">
        <v>123</v>
      </c>
      <c r="F137" t="s">
        <v>649</v>
      </c>
      <c r="G137" t="s">
        <v>315</v>
      </c>
      <c r="H137" t="s">
        <v>102</v>
      </c>
      <c r="I137" s="77">
        <v>11168.78</v>
      </c>
      <c r="J137" s="77">
        <v>1233</v>
      </c>
      <c r="K137" s="77">
        <v>0</v>
      </c>
      <c r="L137" s="77">
        <v>137.71105739999999</v>
      </c>
      <c r="M137" s="78">
        <v>5.9999999999999995E-4</v>
      </c>
      <c r="N137" s="78">
        <v>4.0000000000000002E-4</v>
      </c>
      <c r="O137" s="78">
        <v>2.0000000000000001E-4</v>
      </c>
    </row>
    <row r="138" spans="2:15">
      <c r="B138" t="s">
        <v>650</v>
      </c>
      <c r="C138" t="s">
        <v>651</v>
      </c>
      <c r="D138" t="s">
        <v>100</v>
      </c>
      <c r="E138" t="s">
        <v>123</v>
      </c>
      <c r="F138" t="s">
        <v>652</v>
      </c>
      <c r="G138" t="s">
        <v>653</v>
      </c>
      <c r="H138" t="s">
        <v>102</v>
      </c>
      <c r="I138" s="77">
        <v>15357.84</v>
      </c>
      <c r="J138" s="77">
        <v>514.70000000000005</v>
      </c>
      <c r="K138" s="77">
        <v>0</v>
      </c>
      <c r="L138" s="77">
        <v>79.046802479999997</v>
      </c>
      <c r="M138" s="78">
        <v>8.0000000000000004E-4</v>
      </c>
      <c r="N138" s="78">
        <v>2.9999999999999997E-4</v>
      </c>
      <c r="O138" s="78">
        <v>1E-4</v>
      </c>
    </row>
    <row r="139" spans="2:15">
      <c r="B139" t="s">
        <v>654</v>
      </c>
      <c r="C139" t="s">
        <v>655</v>
      </c>
      <c r="D139" t="s">
        <v>100</v>
      </c>
      <c r="E139" t="s">
        <v>123</v>
      </c>
      <c r="F139" t="s">
        <v>656</v>
      </c>
      <c r="G139" t="s">
        <v>325</v>
      </c>
      <c r="H139" t="s">
        <v>102</v>
      </c>
      <c r="I139" s="77">
        <v>19006.84</v>
      </c>
      <c r="J139" s="77">
        <v>1146</v>
      </c>
      <c r="K139" s="77">
        <v>0</v>
      </c>
      <c r="L139" s="77">
        <v>217.81838640000001</v>
      </c>
      <c r="M139" s="78">
        <v>5.9999999999999995E-4</v>
      </c>
      <c r="N139" s="78">
        <v>6.9999999999999999E-4</v>
      </c>
      <c r="O139" s="78">
        <v>2.0000000000000001E-4</v>
      </c>
    </row>
    <row r="140" spans="2:15">
      <c r="B140" t="s">
        <v>657</v>
      </c>
      <c r="C140" t="s">
        <v>658</v>
      </c>
      <c r="D140" t="s">
        <v>100</v>
      </c>
      <c r="E140" t="s">
        <v>123</v>
      </c>
      <c r="F140" t="s">
        <v>659</v>
      </c>
      <c r="G140" t="s">
        <v>325</v>
      </c>
      <c r="H140" t="s">
        <v>102</v>
      </c>
      <c r="I140" s="77">
        <v>11866.43</v>
      </c>
      <c r="J140" s="77">
        <v>702.3</v>
      </c>
      <c r="K140" s="77">
        <v>0</v>
      </c>
      <c r="L140" s="77">
        <v>83.337937890000006</v>
      </c>
      <c r="M140" s="78">
        <v>8.0000000000000004E-4</v>
      </c>
      <c r="N140" s="78">
        <v>2.9999999999999997E-4</v>
      </c>
      <c r="O140" s="78">
        <v>1E-4</v>
      </c>
    </row>
    <row r="141" spans="2:15">
      <c r="B141" t="s">
        <v>660</v>
      </c>
      <c r="C141" t="s">
        <v>661</v>
      </c>
      <c r="D141" t="s">
        <v>100</v>
      </c>
      <c r="E141" t="s">
        <v>123</v>
      </c>
      <c r="F141" t="s">
        <v>662</v>
      </c>
      <c r="G141" t="s">
        <v>325</v>
      </c>
      <c r="H141" t="s">
        <v>102</v>
      </c>
      <c r="I141" s="77">
        <v>5184.53</v>
      </c>
      <c r="J141" s="77">
        <v>535.29999999999995</v>
      </c>
      <c r="K141" s="77">
        <v>0</v>
      </c>
      <c r="L141" s="77">
        <v>27.75278909</v>
      </c>
      <c r="M141" s="78">
        <v>2.9999999999999997E-4</v>
      </c>
      <c r="N141" s="78">
        <v>1E-4</v>
      </c>
      <c r="O141" s="78">
        <v>0</v>
      </c>
    </row>
    <row r="142" spans="2:15">
      <c r="B142" t="s">
        <v>663</v>
      </c>
      <c r="C142" t="s">
        <v>664</v>
      </c>
      <c r="D142" t="s">
        <v>100</v>
      </c>
      <c r="E142" t="s">
        <v>123</v>
      </c>
      <c r="F142" t="s">
        <v>665</v>
      </c>
      <c r="G142" t="s">
        <v>325</v>
      </c>
      <c r="H142" t="s">
        <v>102</v>
      </c>
      <c r="I142" s="77">
        <v>90518.720000000001</v>
      </c>
      <c r="J142" s="77">
        <v>1040</v>
      </c>
      <c r="K142" s="77">
        <v>0</v>
      </c>
      <c r="L142" s="77">
        <v>941.39468799999997</v>
      </c>
      <c r="M142" s="78">
        <v>8.0000000000000004E-4</v>
      </c>
      <c r="N142" s="78">
        <v>3.0000000000000001E-3</v>
      </c>
      <c r="O142" s="78">
        <v>1E-3</v>
      </c>
    </row>
    <row r="143" spans="2:15">
      <c r="B143" t="s">
        <v>666</v>
      </c>
      <c r="C143" t="s">
        <v>667</v>
      </c>
      <c r="D143" t="s">
        <v>100</v>
      </c>
      <c r="E143" t="s">
        <v>123</v>
      </c>
      <c r="F143" t="s">
        <v>668</v>
      </c>
      <c r="G143" t="s">
        <v>325</v>
      </c>
      <c r="H143" t="s">
        <v>102</v>
      </c>
      <c r="I143" s="77">
        <v>11374.65</v>
      </c>
      <c r="J143" s="77">
        <v>3273</v>
      </c>
      <c r="K143" s="77">
        <v>0</v>
      </c>
      <c r="L143" s="77">
        <v>372.29229450000003</v>
      </c>
      <c r="M143" s="78">
        <v>4.0000000000000002E-4</v>
      </c>
      <c r="N143" s="78">
        <v>1.1999999999999999E-3</v>
      </c>
      <c r="O143" s="78">
        <v>4.0000000000000002E-4</v>
      </c>
    </row>
    <row r="144" spans="2:15">
      <c r="B144" t="s">
        <v>669</v>
      </c>
      <c r="C144" t="s">
        <v>670</v>
      </c>
      <c r="D144" t="s">
        <v>100</v>
      </c>
      <c r="E144" t="s">
        <v>123</v>
      </c>
      <c r="F144" t="s">
        <v>671</v>
      </c>
      <c r="G144" t="s">
        <v>325</v>
      </c>
      <c r="H144" t="s">
        <v>102</v>
      </c>
      <c r="I144" s="77">
        <v>58141.86</v>
      </c>
      <c r="J144" s="77">
        <v>279.10000000000002</v>
      </c>
      <c r="K144" s="77">
        <v>0</v>
      </c>
      <c r="L144" s="77">
        <v>162.27393126000001</v>
      </c>
      <c r="M144" s="78">
        <v>6.9999999999999999E-4</v>
      </c>
      <c r="N144" s="78">
        <v>5.0000000000000001E-4</v>
      </c>
      <c r="O144" s="78">
        <v>2.0000000000000001E-4</v>
      </c>
    </row>
    <row r="145" spans="2:15">
      <c r="B145" t="s">
        <v>672</v>
      </c>
      <c r="C145" t="s">
        <v>673</v>
      </c>
      <c r="D145" t="s">
        <v>100</v>
      </c>
      <c r="E145" t="s">
        <v>123</v>
      </c>
      <c r="F145" t="s">
        <v>674</v>
      </c>
      <c r="G145" t="s">
        <v>325</v>
      </c>
      <c r="H145" t="s">
        <v>102</v>
      </c>
      <c r="I145" s="77">
        <v>3511.09</v>
      </c>
      <c r="J145" s="77">
        <v>5515</v>
      </c>
      <c r="K145" s="77">
        <v>2.1066500000000001</v>
      </c>
      <c r="L145" s="77">
        <v>195.74326350000001</v>
      </c>
      <c r="M145" s="78">
        <v>4.0000000000000002E-4</v>
      </c>
      <c r="N145" s="78">
        <v>5.9999999999999995E-4</v>
      </c>
      <c r="O145" s="78">
        <v>2.0000000000000001E-4</v>
      </c>
    </row>
    <row r="146" spans="2:15">
      <c r="B146" t="s">
        <v>675</v>
      </c>
      <c r="C146" t="s">
        <v>676</v>
      </c>
      <c r="D146" t="s">
        <v>100</v>
      </c>
      <c r="E146" t="s">
        <v>123</v>
      </c>
      <c r="F146" t="s">
        <v>677</v>
      </c>
      <c r="G146" t="s">
        <v>325</v>
      </c>
      <c r="H146" t="s">
        <v>102</v>
      </c>
      <c r="I146" s="77">
        <v>13767.64</v>
      </c>
      <c r="J146" s="77">
        <v>1053</v>
      </c>
      <c r="K146" s="77">
        <v>0</v>
      </c>
      <c r="L146" s="77">
        <v>144.9732492</v>
      </c>
      <c r="M146" s="78">
        <v>8.0000000000000004E-4</v>
      </c>
      <c r="N146" s="78">
        <v>5.0000000000000001E-4</v>
      </c>
      <c r="O146" s="78">
        <v>2.0000000000000001E-4</v>
      </c>
    </row>
    <row r="147" spans="2:15">
      <c r="B147" t="s">
        <v>678</v>
      </c>
      <c r="C147" t="s">
        <v>679</v>
      </c>
      <c r="D147" t="s">
        <v>100</v>
      </c>
      <c r="E147" t="s">
        <v>123</v>
      </c>
      <c r="F147" t="s">
        <v>680</v>
      </c>
      <c r="G147" t="s">
        <v>336</v>
      </c>
      <c r="H147" t="s">
        <v>102</v>
      </c>
      <c r="I147" s="77">
        <v>8231.7199999999993</v>
      </c>
      <c r="J147" s="77">
        <v>1966</v>
      </c>
      <c r="K147" s="77">
        <v>9.2528199999999998</v>
      </c>
      <c r="L147" s="77">
        <v>171.08843519999999</v>
      </c>
      <c r="M147" s="78">
        <v>5.9999999999999995E-4</v>
      </c>
      <c r="N147" s="78">
        <v>5.0000000000000001E-4</v>
      </c>
      <c r="O147" s="78">
        <v>2.0000000000000001E-4</v>
      </c>
    </row>
    <row r="148" spans="2:15">
      <c r="B148" t="s">
        <v>681</v>
      </c>
      <c r="C148" t="s">
        <v>682</v>
      </c>
      <c r="D148" t="s">
        <v>100</v>
      </c>
      <c r="E148" t="s">
        <v>123</v>
      </c>
      <c r="F148" t="s">
        <v>683</v>
      </c>
      <c r="G148" t="s">
        <v>336</v>
      </c>
      <c r="H148" t="s">
        <v>102</v>
      </c>
      <c r="I148" s="77">
        <v>347.15</v>
      </c>
      <c r="J148" s="77">
        <v>14700</v>
      </c>
      <c r="K148" s="77">
        <v>0</v>
      </c>
      <c r="L148" s="77">
        <v>51.03105</v>
      </c>
      <c r="M148" s="78">
        <v>1E-4</v>
      </c>
      <c r="N148" s="78">
        <v>2.0000000000000001E-4</v>
      </c>
      <c r="O148" s="78">
        <v>1E-4</v>
      </c>
    </row>
    <row r="149" spans="2:15">
      <c r="B149" t="s">
        <v>684</v>
      </c>
      <c r="C149" t="s">
        <v>685</v>
      </c>
      <c r="D149" t="s">
        <v>100</v>
      </c>
      <c r="E149" t="s">
        <v>123</v>
      </c>
      <c r="F149" t="s">
        <v>686</v>
      </c>
      <c r="G149" t="s">
        <v>336</v>
      </c>
      <c r="H149" t="s">
        <v>102</v>
      </c>
      <c r="I149" s="77">
        <v>5993</v>
      </c>
      <c r="J149" s="77">
        <v>8299</v>
      </c>
      <c r="K149" s="77">
        <v>0</v>
      </c>
      <c r="L149" s="77">
        <v>497.35906999999997</v>
      </c>
      <c r="M149" s="78">
        <v>5.0000000000000001E-4</v>
      </c>
      <c r="N149" s="78">
        <v>1.6000000000000001E-3</v>
      </c>
      <c r="O149" s="78">
        <v>5.9999999999999995E-4</v>
      </c>
    </row>
    <row r="150" spans="2:15">
      <c r="B150" t="s">
        <v>687</v>
      </c>
      <c r="C150" t="s">
        <v>688</v>
      </c>
      <c r="D150" t="s">
        <v>100</v>
      </c>
      <c r="E150" t="s">
        <v>123</v>
      </c>
      <c r="F150" t="s">
        <v>689</v>
      </c>
      <c r="G150" t="s">
        <v>690</v>
      </c>
      <c r="H150" t="s">
        <v>102</v>
      </c>
      <c r="I150" s="77">
        <v>11411.05</v>
      </c>
      <c r="J150" s="77">
        <v>738.2</v>
      </c>
      <c r="K150" s="77">
        <v>0</v>
      </c>
      <c r="L150" s="77">
        <v>84.2363711</v>
      </c>
      <c r="M150" s="78">
        <v>2.0000000000000001E-4</v>
      </c>
      <c r="N150" s="78">
        <v>2.9999999999999997E-4</v>
      </c>
      <c r="O150" s="78">
        <v>1E-4</v>
      </c>
    </row>
    <row r="151" spans="2:15">
      <c r="B151" t="s">
        <v>691</v>
      </c>
      <c r="C151" t="s">
        <v>692</v>
      </c>
      <c r="D151" t="s">
        <v>100</v>
      </c>
      <c r="E151" t="s">
        <v>123</v>
      </c>
      <c r="F151" t="s">
        <v>693</v>
      </c>
      <c r="G151" t="s">
        <v>474</v>
      </c>
      <c r="H151" t="s">
        <v>102</v>
      </c>
      <c r="I151" s="77">
        <v>5663.05</v>
      </c>
      <c r="J151" s="77">
        <v>6895</v>
      </c>
      <c r="K151" s="77">
        <v>0</v>
      </c>
      <c r="L151" s="77">
        <v>390.46729749999997</v>
      </c>
      <c r="M151" s="78">
        <v>1E-4</v>
      </c>
      <c r="N151" s="78">
        <v>1.1999999999999999E-3</v>
      </c>
      <c r="O151" s="78">
        <v>4.0000000000000002E-4</v>
      </c>
    </row>
    <row r="152" spans="2:15">
      <c r="B152" t="s">
        <v>694</v>
      </c>
      <c r="C152" t="s">
        <v>695</v>
      </c>
      <c r="D152" t="s">
        <v>100</v>
      </c>
      <c r="E152" t="s">
        <v>123</v>
      </c>
      <c r="F152" t="s">
        <v>696</v>
      </c>
      <c r="G152" t="s">
        <v>478</v>
      </c>
      <c r="H152" t="s">
        <v>102</v>
      </c>
      <c r="I152" s="77">
        <v>16853.240000000002</v>
      </c>
      <c r="J152" s="77">
        <v>542.5</v>
      </c>
      <c r="K152" s="77">
        <v>0</v>
      </c>
      <c r="L152" s="77">
        <v>91.428826999999998</v>
      </c>
      <c r="M152" s="78">
        <v>2.9999999999999997E-4</v>
      </c>
      <c r="N152" s="78">
        <v>2.9999999999999997E-4</v>
      </c>
      <c r="O152" s="78">
        <v>1E-4</v>
      </c>
    </row>
    <row r="153" spans="2:15">
      <c r="B153" t="s">
        <v>697</v>
      </c>
      <c r="C153" t="s">
        <v>698</v>
      </c>
      <c r="D153" t="s">
        <v>100</v>
      </c>
      <c r="E153" t="s">
        <v>123</v>
      </c>
      <c r="F153" t="s">
        <v>699</v>
      </c>
      <c r="G153" t="s">
        <v>478</v>
      </c>
      <c r="H153" t="s">
        <v>102</v>
      </c>
      <c r="I153" s="77">
        <v>0.01</v>
      </c>
      <c r="J153" s="77">
        <v>6848</v>
      </c>
      <c r="K153" s="77">
        <v>0</v>
      </c>
      <c r="L153" s="77">
        <v>6.8479999999999995E-4</v>
      </c>
      <c r="M153" s="78">
        <v>0</v>
      </c>
      <c r="N153" s="78">
        <v>0</v>
      </c>
      <c r="O153" s="78">
        <v>0</v>
      </c>
    </row>
    <row r="154" spans="2:15">
      <c r="B154" t="s">
        <v>700</v>
      </c>
      <c r="C154" t="s">
        <v>701</v>
      </c>
      <c r="D154" t="s">
        <v>100</v>
      </c>
      <c r="E154" t="s">
        <v>123</v>
      </c>
      <c r="F154" t="s">
        <v>702</v>
      </c>
      <c r="G154" t="s">
        <v>478</v>
      </c>
      <c r="H154" t="s">
        <v>102</v>
      </c>
      <c r="I154" s="77">
        <v>58143.68</v>
      </c>
      <c r="J154" s="77">
        <v>192.8</v>
      </c>
      <c r="K154" s="77">
        <v>0</v>
      </c>
      <c r="L154" s="77">
        <v>112.10101503999999</v>
      </c>
      <c r="M154" s="78">
        <v>4.0000000000000002E-4</v>
      </c>
      <c r="N154" s="78">
        <v>4.0000000000000002E-4</v>
      </c>
      <c r="O154" s="78">
        <v>1E-4</v>
      </c>
    </row>
    <row r="155" spans="2:15">
      <c r="B155" t="s">
        <v>703</v>
      </c>
      <c r="C155" t="s">
        <v>704</v>
      </c>
      <c r="D155" t="s">
        <v>100</v>
      </c>
      <c r="E155" t="s">
        <v>123</v>
      </c>
      <c r="F155" t="s">
        <v>705</v>
      </c>
      <c r="G155" t="s">
        <v>478</v>
      </c>
      <c r="H155" t="s">
        <v>102</v>
      </c>
      <c r="I155" s="77">
        <v>22325.37</v>
      </c>
      <c r="J155" s="77">
        <v>759.4</v>
      </c>
      <c r="K155" s="77">
        <v>0</v>
      </c>
      <c r="L155" s="77">
        <v>169.53885978</v>
      </c>
      <c r="M155" s="78">
        <v>5.9999999999999995E-4</v>
      </c>
      <c r="N155" s="78">
        <v>5.0000000000000001E-4</v>
      </c>
      <c r="O155" s="78">
        <v>2.0000000000000001E-4</v>
      </c>
    </row>
    <row r="156" spans="2:15">
      <c r="B156" t="s">
        <v>706</v>
      </c>
      <c r="C156" t="s">
        <v>707</v>
      </c>
      <c r="D156" t="s">
        <v>100</v>
      </c>
      <c r="E156" t="s">
        <v>123</v>
      </c>
      <c r="F156" t="s">
        <v>708</v>
      </c>
      <c r="G156" t="s">
        <v>340</v>
      </c>
      <c r="H156" t="s">
        <v>102</v>
      </c>
      <c r="I156" s="77">
        <v>4684.71</v>
      </c>
      <c r="J156" s="77">
        <v>9300</v>
      </c>
      <c r="K156" s="77">
        <v>0</v>
      </c>
      <c r="L156" s="77">
        <v>435.67802999999998</v>
      </c>
      <c r="M156" s="78">
        <v>5.0000000000000001E-4</v>
      </c>
      <c r="N156" s="78">
        <v>1.4E-3</v>
      </c>
      <c r="O156" s="78">
        <v>5.0000000000000001E-4</v>
      </c>
    </row>
    <row r="157" spans="2:15">
      <c r="B157" t="s">
        <v>709</v>
      </c>
      <c r="C157" t="s">
        <v>710</v>
      </c>
      <c r="D157" t="s">
        <v>100</v>
      </c>
      <c r="E157" t="s">
        <v>123</v>
      </c>
      <c r="F157" t="s">
        <v>711</v>
      </c>
      <c r="G157" t="s">
        <v>340</v>
      </c>
      <c r="H157" t="s">
        <v>102</v>
      </c>
      <c r="I157" s="77">
        <v>63199.65</v>
      </c>
      <c r="J157" s="77">
        <v>424.7</v>
      </c>
      <c r="K157" s="77">
        <v>0</v>
      </c>
      <c r="L157" s="77">
        <v>268.40891355000002</v>
      </c>
      <c r="M157" s="78">
        <v>2.0000000000000001E-4</v>
      </c>
      <c r="N157" s="78">
        <v>8.9999999999999998E-4</v>
      </c>
      <c r="O157" s="78">
        <v>2.9999999999999997E-4</v>
      </c>
    </row>
    <row r="158" spans="2:15">
      <c r="B158" t="s">
        <v>712</v>
      </c>
      <c r="C158" t="s">
        <v>713</v>
      </c>
      <c r="D158" t="s">
        <v>100</v>
      </c>
      <c r="E158" t="s">
        <v>123</v>
      </c>
      <c r="F158" t="s">
        <v>714</v>
      </c>
      <c r="G158" t="s">
        <v>340</v>
      </c>
      <c r="H158" t="s">
        <v>102</v>
      </c>
      <c r="I158" s="77">
        <v>985.89</v>
      </c>
      <c r="J158" s="77">
        <v>18850</v>
      </c>
      <c r="K158" s="77">
        <v>0</v>
      </c>
      <c r="L158" s="77">
        <v>185.84026499999999</v>
      </c>
      <c r="M158" s="78">
        <v>4.0000000000000002E-4</v>
      </c>
      <c r="N158" s="78">
        <v>5.9999999999999995E-4</v>
      </c>
      <c r="O158" s="78">
        <v>2.0000000000000001E-4</v>
      </c>
    </row>
    <row r="159" spans="2:15">
      <c r="B159" t="s">
        <v>715</v>
      </c>
      <c r="C159" t="s">
        <v>716</v>
      </c>
      <c r="D159" t="s">
        <v>100</v>
      </c>
      <c r="E159" t="s">
        <v>123</v>
      </c>
      <c r="F159" t="s">
        <v>717</v>
      </c>
      <c r="G159" t="s">
        <v>340</v>
      </c>
      <c r="H159" t="s">
        <v>102</v>
      </c>
      <c r="I159" s="77">
        <v>7115.89</v>
      </c>
      <c r="J159" s="77">
        <v>226</v>
      </c>
      <c r="K159" s="77">
        <v>0</v>
      </c>
      <c r="L159" s="77">
        <v>16.081911399999999</v>
      </c>
      <c r="M159" s="78">
        <v>1E-4</v>
      </c>
      <c r="N159" s="78">
        <v>1E-4</v>
      </c>
      <c r="O159" s="78">
        <v>0</v>
      </c>
    </row>
    <row r="160" spans="2:15">
      <c r="B160" t="s">
        <v>718</v>
      </c>
      <c r="C160" t="s">
        <v>719</v>
      </c>
      <c r="D160" t="s">
        <v>100</v>
      </c>
      <c r="E160" t="s">
        <v>123</v>
      </c>
      <c r="F160" t="s">
        <v>720</v>
      </c>
      <c r="G160" t="s">
        <v>491</v>
      </c>
      <c r="H160" t="s">
        <v>102</v>
      </c>
      <c r="I160" s="77">
        <v>68810.67</v>
      </c>
      <c r="J160" s="77">
        <v>435.2</v>
      </c>
      <c r="K160" s="77">
        <v>0</v>
      </c>
      <c r="L160" s="77">
        <v>299.46403584000001</v>
      </c>
      <c r="M160" s="78">
        <v>4.0000000000000002E-4</v>
      </c>
      <c r="N160" s="78">
        <v>8.9999999999999998E-4</v>
      </c>
      <c r="O160" s="78">
        <v>2.9999999999999997E-4</v>
      </c>
    </row>
    <row r="161" spans="2:15">
      <c r="B161" t="s">
        <v>721</v>
      </c>
      <c r="C161" t="s">
        <v>722</v>
      </c>
      <c r="D161" t="s">
        <v>100</v>
      </c>
      <c r="E161" t="s">
        <v>123</v>
      </c>
      <c r="F161" t="s">
        <v>723</v>
      </c>
      <c r="G161" t="s">
        <v>344</v>
      </c>
      <c r="H161" t="s">
        <v>102</v>
      </c>
      <c r="I161" s="77">
        <v>77946.23</v>
      </c>
      <c r="J161" s="77">
        <v>470.9</v>
      </c>
      <c r="K161" s="77">
        <v>0</v>
      </c>
      <c r="L161" s="77">
        <v>367.04879706999998</v>
      </c>
      <c r="M161" s="78">
        <v>1.1000000000000001E-3</v>
      </c>
      <c r="N161" s="78">
        <v>1.1999999999999999E-3</v>
      </c>
      <c r="O161" s="78">
        <v>4.0000000000000002E-4</v>
      </c>
    </row>
    <row r="162" spans="2:15">
      <c r="B162" t="s">
        <v>724</v>
      </c>
      <c r="C162" t="s">
        <v>725</v>
      </c>
      <c r="D162" t="s">
        <v>100</v>
      </c>
      <c r="E162" t="s">
        <v>123</v>
      </c>
      <c r="F162" t="s">
        <v>726</v>
      </c>
      <c r="G162" t="s">
        <v>727</v>
      </c>
      <c r="H162" t="s">
        <v>102</v>
      </c>
      <c r="I162" s="77">
        <v>169860.93</v>
      </c>
      <c r="J162" s="77">
        <v>165.9</v>
      </c>
      <c r="K162" s="77">
        <v>0</v>
      </c>
      <c r="L162" s="77">
        <v>281.79928287000001</v>
      </c>
      <c r="M162" s="78">
        <v>5.9999999999999995E-4</v>
      </c>
      <c r="N162" s="78">
        <v>8.9999999999999998E-4</v>
      </c>
      <c r="O162" s="78">
        <v>2.9999999999999997E-4</v>
      </c>
    </row>
    <row r="163" spans="2:15">
      <c r="B163" t="s">
        <v>728</v>
      </c>
      <c r="C163" t="s">
        <v>729</v>
      </c>
      <c r="D163" t="s">
        <v>100</v>
      </c>
      <c r="E163" t="s">
        <v>123</v>
      </c>
      <c r="F163" t="s">
        <v>730</v>
      </c>
      <c r="G163" t="s">
        <v>731</v>
      </c>
      <c r="H163" t="s">
        <v>102</v>
      </c>
      <c r="I163" s="77">
        <v>50421.39</v>
      </c>
      <c r="J163" s="77">
        <v>669.3</v>
      </c>
      <c r="K163" s="77">
        <v>0</v>
      </c>
      <c r="L163" s="77">
        <v>337.47036327000001</v>
      </c>
      <c r="M163" s="78">
        <v>5.0000000000000001E-4</v>
      </c>
      <c r="N163" s="78">
        <v>1.1000000000000001E-3</v>
      </c>
      <c r="O163" s="78">
        <v>4.0000000000000002E-4</v>
      </c>
    </row>
    <row r="164" spans="2:15">
      <c r="B164" t="s">
        <v>732</v>
      </c>
      <c r="C164" t="s">
        <v>733</v>
      </c>
      <c r="D164" t="s">
        <v>100</v>
      </c>
      <c r="E164" t="s">
        <v>123</v>
      </c>
      <c r="F164" t="s">
        <v>734</v>
      </c>
      <c r="G164" t="s">
        <v>125</v>
      </c>
      <c r="H164" t="s">
        <v>102</v>
      </c>
      <c r="I164" s="77">
        <v>328.22</v>
      </c>
      <c r="J164" s="77">
        <v>7518</v>
      </c>
      <c r="K164" s="77">
        <v>0</v>
      </c>
      <c r="L164" s="77">
        <v>24.675579599999999</v>
      </c>
      <c r="M164" s="78">
        <v>0</v>
      </c>
      <c r="N164" s="78">
        <v>1E-4</v>
      </c>
      <c r="O164" s="78">
        <v>0</v>
      </c>
    </row>
    <row r="165" spans="2:15">
      <c r="B165" t="s">
        <v>735</v>
      </c>
      <c r="C165" t="s">
        <v>736</v>
      </c>
      <c r="D165" t="s">
        <v>100</v>
      </c>
      <c r="E165" t="s">
        <v>123</v>
      </c>
      <c r="F165" t="s">
        <v>737</v>
      </c>
      <c r="G165" t="s">
        <v>125</v>
      </c>
      <c r="H165" t="s">
        <v>102</v>
      </c>
      <c r="I165" s="77">
        <v>56673.36</v>
      </c>
      <c r="J165" s="77">
        <v>129.69999999999999</v>
      </c>
      <c r="K165" s="77">
        <v>0</v>
      </c>
      <c r="L165" s="77">
        <v>73.505347920000006</v>
      </c>
      <c r="M165" s="78">
        <v>5.0000000000000001E-4</v>
      </c>
      <c r="N165" s="78">
        <v>2.0000000000000001E-4</v>
      </c>
      <c r="O165" s="78">
        <v>1E-4</v>
      </c>
    </row>
    <row r="166" spans="2:15">
      <c r="B166" t="s">
        <v>738</v>
      </c>
      <c r="C166" t="s">
        <v>739</v>
      </c>
      <c r="D166" t="s">
        <v>100</v>
      </c>
      <c r="E166" t="s">
        <v>123</v>
      </c>
      <c r="F166" t="s">
        <v>740</v>
      </c>
      <c r="G166" t="s">
        <v>125</v>
      </c>
      <c r="H166" t="s">
        <v>102</v>
      </c>
      <c r="I166" s="77">
        <v>14273.29</v>
      </c>
      <c r="J166" s="77">
        <v>372.1</v>
      </c>
      <c r="K166" s="77">
        <v>0</v>
      </c>
      <c r="L166" s="77">
        <v>53.110912089999999</v>
      </c>
      <c r="M166" s="78">
        <v>5.9999999999999995E-4</v>
      </c>
      <c r="N166" s="78">
        <v>2.0000000000000001E-4</v>
      </c>
      <c r="O166" s="78">
        <v>1E-4</v>
      </c>
    </row>
    <row r="167" spans="2:15">
      <c r="B167" t="s">
        <v>741</v>
      </c>
      <c r="C167" t="s">
        <v>742</v>
      </c>
      <c r="D167" t="s">
        <v>100</v>
      </c>
      <c r="E167" t="s">
        <v>123</v>
      </c>
      <c r="F167" t="s">
        <v>743</v>
      </c>
      <c r="G167" t="s">
        <v>125</v>
      </c>
      <c r="H167" t="s">
        <v>102</v>
      </c>
      <c r="I167" s="77">
        <v>4634.6400000000003</v>
      </c>
      <c r="J167" s="77">
        <v>540</v>
      </c>
      <c r="K167" s="77">
        <v>0</v>
      </c>
      <c r="L167" s="77">
        <v>25.027056000000002</v>
      </c>
      <c r="M167" s="78">
        <v>5.9999999999999995E-4</v>
      </c>
      <c r="N167" s="78">
        <v>1E-4</v>
      </c>
      <c r="O167" s="78">
        <v>0</v>
      </c>
    </row>
    <row r="168" spans="2:15">
      <c r="B168" t="s">
        <v>744</v>
      </c>
      <c r="C168" t="s">
        <v>745</v>
      </c>
      <c r="D168" t="s">
        <v>100</v>
      </c>
      <c r="E168" t="s">
        <v>123</v>
      </c>
      <c r="F168" t="s">
        <v>746</v>
      </c>
      <c r="G168" t="s">
        <v>125</v>
      </c>
      <c r="H168" t="s">
        <v>102</v>
      </c>
      <c r="I168" s="77">
        <v>37780.050000000003</v>
      </c>
      <c r="J168" s="77">
        <v>241</v>
      </c>
      <c r="K168" s="77">
        <v>0</v>
      </c>
      <c r="L168" s="77">
        <v>91.049920499999999</v>
      </c>
      <c r="M168" s="78">
        <v>5.0000000000000001E-4</v>
      </c>
      <c r="N168" s="78">
        <v>2.9999999999999997E-4</v>
      </c>
      <c r="O168" s="78">
        <v>1E-4</v>
      </c>
    </row>
    <row r="169" spans="2:15">
      <c r="B169" t="s">
        <v>747</v>
      </c>
      <c r="C169" t="s">
        <v>748</v>
      </c>
      <c r="D169" t="s">
        <v>100</v>
      </c>
      <c r="E169" t="s">
        <v>123</v>
      </c>
      <c r="F169" t="s">
        <v>749</v>
      </c>
      <c r="G169" t="s">
        <v>528</v>
      </c>
      <c r="H169" t="s">
        <v>102</v>
      </c>
      <c r="I169" s="77">
        <v>14230.57</v>
      </c>
      <c r="J169" s="77">
        <v>171.5</v>
      </c>
      <c r="K169" s="77">
        <v>0</v>
      </c>
      <c r="L169" s="77">
        <v>24.405427549999999</v>
      </c>
      <c r="M169" s="78">
        <v>1E-4</v>
      </c>
      <c r="N169" s="78">
        <v>1E-4</v>
      </c>
      <c r="O169" s="78">
        <v>0</v>
      </c>
    </row>
    <row r="170" spans="2:15">
      <c r="B170" t="s">
        <v>750</v>
      </c>
      <c r="C170" t="s">
        <v>751</v>
      </c>
      <c r="D170" t="s">
        <v>100</v>
      </c>
      <c r="E170" t="s">
        <v>123</v>
      </c>
      <c r="F170" t="s">
        <v>752</v>
      </c>
      <c r="G170" t="s">
        <v>528</v>
      </c>
      <c r="H170" t="s">
        <v>102</v>
      </c>
      <c r="I170" s="77">
        <v>59086.71</v>
      </c>
      <c r="J170" s="77">
        <v>17.600000000000001</v>
      </c>
      <c r="K170" s="77">
        <v>0</v>
      </c>
      <c r="L170" s="77">
        <v>10.399260959999999</v>
      </c>
      <c r="M170" s="78">
        <v>5.9999999999999995E-4</v>
      </c>
      <c r="N170" s="78">
        <v>0</v>
      </c>
      <c r="O170" s="78">
        <v>0</v>
      </c>
    </row>
    <row r="171" spans="2:15">
      <c r="B171" t="s">
        <v>753</v>
      </c>
      <c r="C171" t="s">
        <v>754</v>
      </c>
      <c r="D171" t="s">
        <v>100</v>
      </c>
      <c r="E171" t="s">
        <v>123</v>
      </c>
      <c r="F171" t="s">
        <v>755</v>
      </c>
      <c r="G171" t="s">
        <v>528</v>
      </c>
      <c r="H171" t="s">
        <v>102</v>
      </c>
      <c r="I171" s="77">
        <v>9469.68</v>
      </c>
      <c r="J171" s="77">
        <v>591.1</v>
      </c>
      <c r="K171" s="77">
        <v>0</v>
      </c>
      <c r="L171" s="77">
        <v>55.97527848</v>
      </c>
      <c r="M171" s="78">
        <v>4.0000000000000002E-4</v>
      </c>
      <c r="N171" s="78">
        <v>2.0000000000000001E-4</v>
      </c>
      <c r="O171" s="78">
        <v>1E-4</v>
      </c>
    </row>
    <row r="172" spans="2:15">
      <c r="B172" t="s">
        <v>756</v>
      </c>
      <c r="C172" t="s">
        <v>757</v>
      </c>
      <c r="D172" t="s">
        <v>100</v>
      </c>
      <c r="E172" t="s">
        <v>123</v>
      </c>
      <c r="F172" t="s">
        <v>758</v>
      </c>
      <c r="G172" t="s">
        <v>532</v>
      </c>
      <c r="H172" t="s">
        <v>102</v>
      </c>
      <c r="I172" s="77">
        <v>35498.49</v>
      </c>
      <c r="J172" s="77">
        <v>93.6</v>
      </c>
      <c r="K172" s="77">
        <v>0</v>
      </c>
      <c r="L172" s="77">
        <v>33.226586640000001</v>
      </c>
      <c r="M172" s="78">
        <v>2.0000000000000001E-4</v>
      </c>
      <c r="N172" s="78">
        <v>1E-4</v>
      </c>
      <c r="O172" s="78">
        <v>0</v>
      </c>
    </row>
    <row r="173" spans="2:15">
      <c r="B173" t="s">
        <v>759</v>
      </c>
      <c r="C173" t="s">
        <v>760</v>
      </c>
      <c r="D173" t="s">
        <v>100</v>
      </c>
      <c r="E173" t="s">
        <v>123</v>
      </c>
      <c r="F173" t="s">
        <v>761</v>
      </c>
      <c r="G173" t="s">
        <v>532</v>
      </c>
      <c r="H173" t="s">
        <v>102</v>
      </c>
      <c r="I173" s="77">
        <v>23605.98</v>
      </c>
      <c r="J173" s="77">
        <v>268</v>
      </c>
      <c r="K173" s="77">
        <v>0</v>
      </c>
      <c r="L173" s="77">
        <v>63.264026399999999</v>
      </c>
      <c r="M173" s="78">
        <v>2.0000000000000001E-4</v>
      </c>
      <c r="N173" s="78">
        <v>2.0000000000000001E-4</v>
      </c>
      <c r="O173" s="78">
        <v>1E-4</v>
      </c>
    </row>
    <row r="174" spans="2:15">
      <c r="B174" t="s">
        <v>762</v>
      </c>
      <c r="C174" t="s">
        <v>763</v>
      </c>
      <c r="D174" t="s">
        <v>100</v>
      </c>
      <c r="E174" t="s">
        <v>123</v>
      </c>
      <c r="F174" t="s">
        <v>764</v>
      </c>
      <c r="G174" t="s">
        <v>532</v>
      </c>
      <c r="H174" t="s">
        <v>102</v>
      </c>
      <c r="I174" s="77">
        <v>31400.23</v>
      </c>
      <c r="J174" s="77">
        <v>716.9</v>
      </c>
      <c r="K174" s="77">
        <v>0</v>
      </c>
      <c r="L174" s="77">
        <v>225.10824887000001</v>
      </c>
      <c r="M174" s="78">
        <v>2.0000000000000001E-4</v>
      </c>
      <c r="N174" s="78">
        <v>6.9999999999999999E-4</v>
      </c>
      <c r="O174" s="78">
        <v>2.9999999999999997E-4</v>
      </c>
    </row>
    <row r="175" spans="2:15">
      <c r="B175" t="s">
        <v>765</v>
      </c>
      <c r="C175" t="s">
        <v>766</v>
      </c>
      <c r="D175" t="s">
        <v>100</v>
      </c>
      <c r="E175" t="s">
        <v>123</v>
      </c>
      <c r="F175" t="s">
        <v>767</v>
      </c>
      <c r="G175" t="s">
        <v>127</v>
      </c>
      <c r="H175" t="s">
        <v>102</v>
      </c>
      <c r="I175" s="77">
        <v>30652.42</v>
      </c>
      <c r="J175" s="77">
        <v>426.8</v>
      </c>
      <c r="K175" s="77">
        <v>0</v>
      </c>
      <c r="L175" s="77">
        <v>130.82452856</v>
      </c>
      <c r="M175" s="78">
        <v>5.9999999999999995E-4</v>
      </c>
      <c r="N175" s="78">
        <v>4.0000000000000002E-4</v>
      </c>
      <c r="O175" s="78">
        <v>1E-4</v>
      </c>
    </row>
    <row r="176" spans="2:15">
      <c r="B176" t="s">
        <v>768</v>
      </c>
      <c r="C176" t="s">
        <v>769</v>
      </c>
      <c r="D176" t="s">
        <v>100</v>
      </c>
      <c r="E176" t="s">
        <v>123</v>
      </c>
      <c r="F176" t="s">
        <v>770</v>
      </c>
      <c r="G176" t="s">
        <v>127</v>
      </c>
      <c r="H176" t="s">
        <v>102</v>
      </c>
      <c r="I176" s="77">
        <v>13478.81</v>
      </c>
      <c r="J176" s="77">
        <v>2113</v>
      </c>
      <c r="K176" s="77">
        <v>0</v>
      </c>
      <c r="L176" s="77">
        <v>284.80725530000001</v>
      </c>
      <c r="M176" s="78">
        <v>8.0000000000000004E-4</v>
      </c>
      <c r="N176" s="78">
        <v>8.9999999999999998E-4</v>
      </c>
      <c r="O176" s="78">
        <v>2.9999999999999997E-4</v>
      </c>
    </row>
    <row r="177" spans="2:15">
      <c r="B177" t="s">
        <v>771</v>
      </c>
      <c r="C177" t="s">
        <v>772</v>
      </c>
      <c r="D177" t="s">
        <v>100</v>
      </c>
      <c r="E177" t="s">
        <v>123</v>
      </c>
      <c r="F177" t="s">
        <v>773</v>
      </c>
      <c r="G177" t="s">
        <v>127</v>
      </c>
      <c r="H177" t="s">
        <v>102</v>
      </c>
      <c r="I177" s="77">
        <v>5158.47</v>
      </c>
      <c r="J177" s="77">
        <v>1870</v>
      </c>
      <c r="K177" s="77">
        <v>0</v>
      </c>
      <c r="L177" s="77">
        <v>96.463389000000006</v>
      </c>
      <c r="M177" s="78">
        <v>8.0000000000000004E-4</v>
      </c>
      <c r="N177" s="78">
        <v>2.9999999999999997E-4</v>
      </c>
      <c r="O177" s="78">
        <v>1E-4</v>
      </c>
    </row>
    <row r="178" spans="2:15">
      <c r="B178" t="s">
        <v>774</v>
      </c>
      <c r="C178" t="s">
        <v>775</v>
      </c>
      <c r="D178" t="s">
        <v>100</v>
      </c>
      <c r="E178" t="s">
        <v>123</v>
      </c>
      <c r="F178" t="s">
        <v>776</v>
      </c>
      <c r="G178" t="s">
        <v>127</v>
      </c>
      <c r="H178" t="s">
        <v>102</v>
      </c>
      <c r="I178" s="77">
        <v>54773.03</v>
      </c>
      <c r="J178" s="77">
        <v>405.3</v>
      </c>
      <c r="K178" s="77">
        <v>0</v>
      </c>
      <c r="L178" s="77">
        <v>221.99509058999999</v>
      </c>
      <c r="M178" s="78">
        <v>6.9999999999999999E-4</v>
      </c>
      <c r="N178" s="78">
        <v>6.9999999999999999E-4</v>
      </c>
      <c r="O178" s="78">
        <v>2.0000000000000001E-4</v>
      </c>
    </row>
    <row r="179" spans="2:15">
      <c r="B179" t="s">
        <v>777</v>
      </c>
      <c r="C179" t="s">
        <v>778</v>
      </c>
      <c r="D179" t="s">
        <v>100</v>
      </c>
      <c r="E179" t="s">
        <v>123</v>
      </c>
      <c r="F179" t="s">
        <v>779</v>
      </c>
      <c r="G179" t="s">
        <v>127</v>
      </c>
      <c r="H179" t="s">
        <v>102</v>
      </c>
      <c r="I179" s="77">
        <v>79496.41</v>
      </c>
      <c r="J179" s="77">
        <v>500.1</v>
      </c>
      <c r="K179" s="77">
        <v>0</v>
      </c>
      <c r="L179" s="77">
        <v>397.56154641000001</v>
      </c>
      <c r="M179" s="78">
        <v>8.9999999999999998E-4</v>
      </c>
      <c r="N179" s="78">
        <v>1.2999999999999999E-3</v>
      </c>
      <c r="O179" s="78">
        <v>4.0000000000000002E-4</v>
      </c>
    </row>
    <row r="180" spans="2:15">
      <c r="B180" t="s">
        <v>780</v>
      </c>
      <c r="C180" t="s">
        <v>781</v>
      </c>
      <c r="D180" t="s">
        <v>100</v>
      </c>
      <c r="E180" t="s">
        <v>123</v>
      </c>
      <c r="F180" t="s">
        <v>782</v>
      </c>
      <c r="G180" t="s">
        <v>127</v>
      </c>
      <c r="H180" t="s">
        <v>102</v>
      </c>
      <c r="I180" s="77">
        <v>8238.5400000000009</v>
      </c>
      <c r="J180" s="77">
        <v>1493</v>
      </c>
      <c r="K180" s="77">
        <v>0</v>
      </c>
      <c r="L180" s="77">
        <v>123.0014022</v>
      </c>
      <c r="M180" s="78">
        <v>6.9999999999999999E-4</v>
      </c>
      <c r="N180" s="78">
        <v>4.0000000000000002E-4</v>
      </c>
      <c r="O180" s="78">
        <v>1E-4</v>
      </c>
    </row>
    <row r="181" spans="2:15">
      <c r="B181" t="s">
        <v>783</v>
      </c>
      <c r="C181" t="s">
        <v>784</v>
      </c>
      <c r="D181" t="s">
        <v>100</v>
      </c>
      <c r="E181" t="s">
        <v>123</v>
      </c>
      <c r="F181" t="s">
        <v>785</v>
      </c>
      <c r="G181" t="s">
        <v>129</v>
      </c>
      <c r="H181" t="s">
        <v>102</v>
      </c>
      <c r="I181" s="77">
        <v>4715.33</v>
      </c>
      <c r="J181" s="77">
        <v>2240</v>
      </c>
      <c r="K181" s="77">
        <v>0</v>
      </c>
      <c r="L181" s="77">
        <v>105.623392</v>
      </c>
      <c r="M181" s="78">
        <v>4.0000000000000002E-4</v>
      </c>
      <c r="N181" s="78">
        <v>2.9999999999999997E-4</v>
      </c>
      <c r="O181" s="78">
        <v>1E-4</v>
      </c>
    </row>
    <row r="182" spans="2:15">
      <c r="B182" t="s">
        <v>786</v>
      </c>
      <c r="C182" t="s">
        <v>787</v>
      </c>
      <c r="D182" t="s">
        <v>100</v>
      </c>
      <c r="E182" t="s">
        <v>123</v>
      </c>
      <c r="F182" t="s">
        <v>788</v>
      </c>
      <c r="G182" t="s">
        <v>129</v>
      </c>
      <c r="H182" t="s">
        <v>102</v>
      </c>
      <c r="I182" s="77">
        <v>92643.71</v>
      </c>
      <c r="J182" s="77">
        <v>53.2</v>
      </c>
      <c r="K182" s="77">
        <v>0</v>
      </c>
      <c r="L182" s="77">
        <v>49.286453719999997</v>
      </c>
      <c r="M182" s="78">
        <v>6.9999999999999999E-4</v>
      </c>
      <c r="N182" s="78">
        <v>2.0000000000000001E-4</v>
      </c>
      <c r="O182" s="78">
        <v>1E-4</v>
      </c>
    </row>
    <row r="183" spans="2:15">
      <c r="B183" t="s">
        <v>789</v>
      </c>
      <c r="C183" t="s">
        <v>790</v>
      </c>
      <c r="D183" t="s">
        <v>100</v>
      </c>
      <c r="E183" t="s">
        <v>123</v>
      </c>
      <c r="F183" t="s">
        <v>791</v>
      </c>
      <c r="G183" t="s">
        <v>129</v>
      </c>
      <c r="H183" t="s">
        <v>102</v>
      </c>
      <c r="I183" s="77">
        <v>13208.73</v>
      </c>
      <c r="J183" s="77">
        <v>47.4</v>
      </c>
      <c r="K183" s="77">
        <v>0</v>
      </c>
      <c r="L183" s="77">
        <v>6.2609380200000002</v>
      </c>
      <c r="M183" s="78">
        <v>2.9999999999999997E-4</v>
      </c>
      <c r="N183" s="78">
        <v>0</v>
      </c>
      <c r="O183" s="78">
        <v>0</v>
      </c>
    </row>
    <row r="184" spans="2:15">
      <c r="B184" s="79" t="s">
        <v>792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208</v>
      </c>
      <c r="C185" t="s">
        <v>208</v>
      </c>
      <c r="E185" s="16"/>
      <c r="F185" s="16"/>
      <c r="G185" t="s">
        <v>208</v>
      </c>
      <c r="H185" t="s">
        <v>208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217</v>
      </c>
      <c r="E186" s="16"/>
      <c r="F186" s="16"/>
      <c r="G186" s="16"/>
      <c r="I186" s="81">
        <v>897611.22</v>
      </c>
      <c r="K186" s="81">
        <v>54.512880000000003</v>
      </c>
      <c r="L186" s="81">
        <v>90710.166797069469</v>
      </c>
      <c r="N186" s="80">
        <v>0.28739999999999999</v>
      </c>
      <c r="O186" s="80">
        <v>0.1008</v>
      </c>
    </row>
    <row r="187" spans="2:15">
      <c r="B187" s="79" t="s">
        <v>254</v>
      </c>
      <c r="E187" s="16"/>
      <c r="F187" s="16"/>
      <c r="G187" s="16"/>
      <c r="I187" s="81">
        <v>473231.6</v>
      </c>
      <c r="K187" s="81">
        <v>0</v>
      </c>
      <c r="L187" s="81">
        <v>30067.112804880744</v>
      </c>
      <c r="N187" s="80">
        <v>9.5200000000000007E-2</v>
      </c>
      <c r="O187" s="80">
        <v>3.3399999999999999E-2</v>
      </c>
    </row>
    <row r="188" spans="2:15">
      <c r="B188" t="s">
        <v>793</v>
      </c>
      <c r="C188" t="s">
        <v>794</v>
      </c>
      <c r="D188" t="s">
        <v>795</v>
      </c>
      <c r="E188" t="s">
        <v>796</v>
      </c>
      <c r="F188" t="s">
        <v>797</v>
      </c>
      <c r="G188" t="s">
        <v>798</v>
      </c>
      <c r="H188" t="s">
        <v>106</v>
      </c>
      <c r="I188" s="77">
        <v>1876.33</v>
      </c>
      <c r="J188" s="77">
        <v>4109</v>
      </c>
      <c r="K188" s="77">
        <v>0</v>
      </c>
      <c r="L188" s="77">
        <v>296.75174044530002</v>
      </c>
      <c r="M188" s="78">
        <v>0</v>
      </c>
      <c r="N188" s="78">
        <v>8.9999999999999998E-4</v>
      </c>
      <c r="O188" s="78">
        <v>2.9999999999999997E-4</v>
      </c>
    </row>
    <row r="189" spans="2:15">
      <c r="B189" t="s">
        <v>799</v>
      </c>
      <c r="C189" t="s">
        <v>800</v>
      </c>
      <c r="D189" t="s">
        <v>801</v>
      </c>
      <c r="E189" t="s">
        <v>796</v>
      </c>
      <c r="F189" t="s">
        <v>802</v>
      </c>
      <c r="G189" t="s">
        <v>803</v>
      </c>
      <c r="H189" t="s">
        <v>106</v>
      </c>
      <c r="I189" s="77">
        <v>3291.17</v>
      </c>
      <c r="J189" s="77">
        <v>1832</v>
      </c>
      <c r="K189" s="77">
        <v>0</v>
      </c>
      <c r="L189" s="77">
        <v>232.0725082056</v>
      </c>
      <c r="M189" s="78">
        <v>1E-4</v>
      </c>
      <c r="N189" s="78">
        <v>6.9999999999999999E-4</v>
      </c>
      <c r="O189" s="78">
        <v>2.9999999999999997E-4</v>
      </c>
    </row>
    <row r="190" spans="2:15">
      <c r="B190" t="s">
        <v>804</v>
      </c>
      <c r="C190" t="s">
        <v>805</v>
      </c>
      <c r="D190" t="s">
        <v>795</v>
      </c>
      <c r="E190" t="s">
        <v>796</v>
      </c>
      <c r="F190" t="s">
        <v>806</v>
      </c>
      <c r="G190" t="s">
        <v>807</v>
      </c>
      <c r="H190" t="s">
        <v>106</v>
      </c>
      <c r="I190" s="77">
        <v>2478.5100000000002</v>
      </c>
      <c r="J190" s="77">
        <v>2381</v>
      </c>
      <c r="K190" s="77">
        <v>0</v>
      </c>
      <c r="L190" s="77">
        <v>227.14228061189999</v>
      </c>
      <c r="M190" s="78">
        <v>1E-4</v>
      </c>
      <c r="N190" s="78">
        <v>6.9999999999999999E-4</v>
      </c>
      <c r="O190" s="78">
        <v>2.9999999999999997E-4</v>
      </c>
    </row>
    <row r="191" spans="2:15">
      <c r="B191" t="s">
        <v>808</v>
      </c>
      <c r="C191" t="s">
        <v>809</v>
      </c>
      <c r="D191" t="s">
        <v>795</v>
      </c>
      <c r="E191" t="s">
        <v>796</v>
      </c>
      <c r="F191" t="s">
        <v>264</v>
      </c>
      <c r="G191" t="s">
        <v>810</v>
      </c>
      <c r="H191" t="s">
        <v>106</v>
      </c>
      <c r="I191" s="77">
        <v>7433.16</v>
      </c>
      <c r="J191" s="77">
        <v>6955</v>
      </c>
      <c r="K191" s="77">
        <v>0</v>
      </c>
      <c r="L191" s="77">
        <v>1989.841694022</v>
      </c>
      <c r="M191" s="78">
        <v>1E-4</v>
      </c>
      <c r="N191" s="78">
        <v>6.3E-3</v>
      </c>
      <c r="O191" s="78">
        <v>2.2000000000000001E-3</v>
      </c>
    </row>
    <row r="192" spans="2:15">
      <c r="B192" t="s">
        <v>811</v>
      </c>
      <c r="C192" t="s">
        <v>812</v>
      </c>
      <c r="D192" t="s">
        <v>801</v>
      </c>
      <c r="E192" t="s">
        <v>796</v>
      </c>
      <c r="F192" t="s">
        <v>813</v>
      </c>
      <c r="G192" t="s">
        <v>814</v>
      </c>
      <c r="H192" t="s">
        <v>106</v>
      </c>
      <c r="I192" s="77">
        <v>5190.5600000000004</v>
      </c>
      <c r="J192" s="77">
        <v>3095</v>
      </c>
      <c r="K192" s="77">
        <v>0</v>
      </c>
      <c r="L192" s="77">
        <v>618.33350536800003</v>
      </c>
      <c r="M192" s="78">
        <v>1E-4</v>
      </c>
      <c r="N192" s="78">
        <v>2E-3</v>
      </c>
      <c r="O192" s="78">
        <v>6.9999999999999999E-4</v>
      </c>
    </row>
    <row r="193" spans="2:15">
      <c r="B193" t="s">
        <v>815</v>
      </c>
      <c r="C193" t="s">
        <v>816</v>
      </c>
      <c r="D193" t="s">
        <v>801</v>
      </c>
      <c r="E193" t="s">
        <v>796</v>
      </c>
      <c r="F193" t="s">
        <v>817</v>
      </c>
      <c r="G193" t="s">
        <v>818</v>
      </c>
      <c r="H193" t="s">
        <v>106</v>
      </c>
      <c r="I193" s="77">
        <v>8641.75</v>
      </c>
      <c r="J193" s="77">
        <v>169</v>
      </c>
      <c r="K193" s="77">
        <v>0</v>
      </c>
      <c r="L193" s="77">
        <v>56.212941817500003</v>
      </c>
      <c r="M193" s="78">
        <v>2.9999999999999997E-4</v>
      </c>
      <c r="N193" s="78">
        <v>2.0000000000000001E-4</v>
      </c>
      <c r="O193" s="78">
        <v>1E-4</v>
      </c>
    </row>
    <row r="194" spans="2:15">
      <c r="B194" t="s">
        <v>819</v>
      </c>
      <c r="C194" t="s">
        <v>820</v>
      </c>
      <c r="D194" t="s">
        <v>801</v>
      </c>
      <c r="E194" t="s">
        <v>796</v>
      </c>
      <c r="F194" t="s">
        <v>821</v>
      </c>
      <c r="G194" t="s">
        <v>818</v>
      </c>
      <c r="H194" t="s">
        <v>106</v>
      </c>
      <c r="I194" s="77">
        <v>4552.5</v>
      </c>
      <c r="J194" s="77">
        <v>1428.9996000000001</v>
      </c>
      <c r="K194" s="77">
        <v>0</v>
      </c>
      <c r="L194" s="77">
        <v>250.39749093470999</v>
      </c>
      <c r="M194" s="78">
        <v>2.0000000000000001E-4</v>
      </c>
      <c r="N194" s="78">
        <v>8.0000000000000004E-4</v>
      </c>
      <c r="O194" s="78">
        <v>2.9999999999999997E-4</v>
      </c>
    </row>
    <row r="195" spans="2:15">
      <c r="B195" t="s">
        <v>822</v>
      </c>
      <c r="C195" t="s">
        <v>823</v>
      </c>
      <c r="D195" t="s">
        <v>795</v>
      </c>
      <c r="E195" t="s">
        <v>796</v>
      </c>
      <c r="F195" t="s">
        <v>824</v>
      </c>
      <c r="G195" t="s">
        <v>825</v>
      </c>
      <c r="H195" t="s">
        <v>106</v>
      </c>
      <c r="I195" s="77">
        <v>3384.69</v>
      </c>
      <c r="J195" s="77">
        <v>3884</v>
      </c>
      <c r="K195" s="77">
        <v>0</v>
      </c>
      <c r="L195" s="77">
        <v>505.99477310039998</v>
      </c>
      <c r="M195" s="78">
        <v>0</v>
      </c>
      <c r="N195" s="78">
        <v>1.6000000000000001E-3</v>
      </c>
      <c r="O195" s="78">
        <v>5.9999999999999995E-4</v>
      </c>
    </row>
    <row r="196" spans="2:15">
      <c r="B196" t="s">
        <v>826</v>
      </c>
      <c r="C196" t="s">
        <v>827</v>
      </c>
      <c r="D196" t="s">
        <v>801</v>
      </c>
      <c r="E196" t="s">
        <v>796</v>
      </c>
      <c r="F196" t="s">
        <v>828</v>
      </c>
      <c r="G196" t="s">
        <v>829</v>
      </c>
      <c r="H196" t="s">
        <v>106</v>
      </c>
      <c r="I196" s="77">
        <v>3215.16</v>
      </c>
      <c r="J196" s="77">
        <v>13074</v>
      </c>
      <c r="K196" s="77">
        <v>0</v>
      </c>
      <c r="L196" s="77">
        <v>1617.9272208216</v>
      </c>
      <c r="M196" s="78">
        <v>1E-4</v>
      </c>
      <c r="N196" s="78">
        <v>5.1000000000000004E-3</v>
      </c>
      <c r="O196" s="78">
        <v>1.8E-3</v>
      </c>
    </row>
    <row r="197" spans="2:15">
      <c r="B197" t="s">
        <v>830</v>
      </c>
      <c r="C197" t="s">
        <v>831</v>
      </c>
      <c r="D197" t="s">
        <v>801</v>
      </c>
      <c r="E197" t="s">
        <v>796</v>
      </c>
      <c r="F197" t="s">
        <v>467</v>
      </c>
      <c r="G197" t="s">
        <v>829</v>
      </c>
      <c r="H197" t="s">
        <v>106</v>
      </c>
      <c r="I197" s="77">
        <v>7920.83</v>
      </c>
      <c r="J197" s="77">
        <v>6371</v>
      </c>
      <c r="K197" s="77">
        <v>0</v>
      </c>
      <c r="L197" s="77">
        <v>1942.3442692256999</v>
      </c>
      <c r="M197" s="78">
        <v>2.0000000000000001E-4</v>
      </c>
      <c r="N197" s="78">
        <v>6.1999999999999998E-3</v>
      </c>
      <c r="O197" s="78">
        <v>2.2000000000000001E-3</v>
      </c>
    </row>
    <row r="198" spans="2:15">
      <c r="B198" t="s">
        <v>832</v>
      </c>
      <c r="C198" t="s">
        <v>833</v>
      </c>
      <c r="D198" t="s">
        <v>801</v>
      </c>
      <c r="E198" t="s">
        <v>796</v>
      </c>
      <c r="F198" t="s">
        <v>834</v>
      </c>
      <c r="G198" t="s">
        <v>835</v>
      </c>
      <c r="H198" t="s">
        <v>106</v>
      </c>
      <c r="I198" s="77">
        <v>2696.85</v>
      </c>
      <c r="J198" s="77">
        <v>2533</v>
      </c>
      <c r="K198" s="77">
        <v>0</v>
      </c>
      <c r="L198" s="77">
        <v>262.9298492145</v>
      </c>
      <c r="M198" s="78">
        <v>0</v>
      </c>
      <c r="N198" s="78">
        <v>8.0000000000000004E-4</v>
      </c>
      <c r="O198" s="78">
        <v>2.9999999999999997E-4</v>
      </c>
    </row>
    <row r="199" spans="2:15">
      <c r="B199" t="s">
        <v>836</v>
      </c>
      <c r="C199" t="s">
        <v>837</v>
      </c>
      <c r="D199" t="s">
        <v>801</v>
      </c>
      <c r="E199" t="s">
        <v>796</v>
      </c>
      <c r="F199" t="s">
        <v>838</v>
      </c>
      <c r="G199" t="s">
        <v>835</v>
      </c>
      <c r="H199" t="s">
        <v>106</v>
      </c>
      <c r="I199" s="77">
        <v>692.87</v>
      </c>
      <c r="J199" s="77">
        <v>15887</v>
      </c>
      <c r="K199" s="77">
        <v>0</v>
      </c>
      <c r="L199" s="77">
        <v>423.68351280809998</v>
      </c>
      <c r="M199" s="78">
        <v>0</v>
      </c>
      <c r="N199" s="78">
        <v>1.2999999999999999E-3</v>
      </c>
      <c r="O199" s="78">
        <v>5.0000000000000001E-4</v>
      </c>
    </row>
    <row r="200" spans="2:15">
      <c r="B200" t="s">
        <v>839</v>
      </c>
      <c r="C200" t="s">
        <v>840</v>
      </c>
      <c r="D200" t="s">
        <v>795</v>
      </c>
      <c r="E200" t="s">
        <v>796</v>
      </c>
      <c r="F200" t="s">
        <v>841</v>
      </c>
      <c r="G200" t="s">
        <v>835</v>
      </c>
      <c r="H200" t="s">
        <v>106</v>
      </c>
      <c r="I200" s="77">
        <v>5186.2299999999996</v>
      </c>
      <c r="J200" s="77">
        <v>451</v>
      </c>
      <c r="K200" s="77">
        <v>0</v>
      </c>
      <c r="L200" s="77">
        <v>90.0277147077</v>
      </c>
      <c r="M200" s="78">
        <v>0</v>
      </c>
      <c r="N200" s="78">
        <v>2.9999999999999997E-4</v>
      </c>
      <c r="O200" s="78">
        <v>1E-4</v>
      </c>
    </row>
    <row r="201" spans="2:15">
      <c r="B201" t="s">
        <v>842</v>
      </c>
      <c r="C201" t="s">
        <v>843</v>
      </c>
      <c r="D201" t="s">
        <v>795</v>
      </c>
      <c r="E201" t="s">
        <v>796</v>
      </c>
      <c r="F201" t="s">
        <v>844</v>
      </c>
      <c r="G201" t="s">
        <v>835</v>
      </c>
      <c r="H201" t="s">
        <v>106</v>
      </c>
      <c r="I201" s="77">
        <v>11143.85</v>
      </c>
      <c r="J201" s="77">
        <v>578</v>
      </c>
      <c r="K201" s="77">
        <v>0</v>
      </c>
      <c r="L201" s="77">
        <v>247.91968259699999</v>
      </c>
      <c r="M201" s="78">
        <v>1E-4</v>
      </c>
      <c r="N201" s="78">
        <v>8.0000000000000004E-4</v>
      </c>
      <c r="O201" s="78">
        <v>2.9999999999999997E-4</v>
      </c>
    </row>
    <row r="202" spans="2:15">
      <c r="B202" t="s">
        <v>845</v>
      </c>
      <c r="C202" t="s">
        <v>846</v>
      </c>
      <c r="D202" t="s">
        <v>801</v>
      </c>
      <c r="E202" t="s">
        <v>796</v>
      </c>
      <c r="F202" t="s">
        <v>847</v>
      </c>
      <c r="G202" t="s">
        <v>835</v>
      </c>
      <c r="H202" t="s">
        <v>120</v>
      </c>
      <c r="I202" s="77">
        <v>93395.03</v>
      </c>
      <c r="J202" s="77">
        <v>3.7</v>
      </c>
      <c r="K202" s="77">
        <v>0</v>
      </c>
      <c r="L202" s="77">
        <v>8.5070357395980007</v>
      </c>
      <c r="M202" s="78">
        <v>2.0000000000000001E-4</v>
      </c>
      <c r="N202" s="78">
        <v>0</v>
      </c>
      <c r="O202" s="78">
        <v>0</v>
      </c>
    </row>
    <row r="203" spans="2:15">
      <c r="B203" t="s">
        <v>848</v>
      </c>
      <c r="C203" t="s">
        <v>849</v>
      </c>
      <c r="D203" t="s">
        <v>801</v>
      </c>
      <c r="E203" t="s">
        <v>796</v>
      </c>
      <c r="F203" t="s">
        <v>850</v>
      </c>
      <c r="G203" t="s">
        <v>835</v>
      </c>
      <c r="H203" t="s">
        <v>106</v>
      </c>
      <c r="I203" s="77">
        <v>1523.81</v>
      </c>
      <c r="J203" s="77">
        <v>2314.9998999999948</v>
      </c>
      <c r="K203" s="77">
        <v>0</v>
      </c>
      <c r="L203" s="77">
        <v>135.77809370835499</v>
      </c>
      <c r="M203" s="78">
        <v>0</v>
      </c>
      <c r="N203" s="78">
        <v>4.0000000000000002E-4</v>
      </c>
      <c r="O203" s="78">
        <v>2.0000000000000001E-4</v>
      </c>
    </row>
    <row r="204" spans="2:15">
      <c r="B204" t="s">
        <v>851</v>
      </c>
      <c r="C204" t="s">
        <v>852</v>
      </c>
      <c r="D204" t="s">
        <v>801</v>
      </c>
      <c r="E204" t="s">
        <v>796</v>
      </c>
      <c r="F204" t="s">
        <v>853</v>
      </c>
      <c r="G204" t="s">
        <v>835</v>
      </c>
      <c r="H204" t="s">
        <v>106</v>
      </c>
      <c r="I204" s="77">
        <v>1769.83</v>
      </c>
      <c r="J204" s="77">
        <v>9109</v>
      </c>
      <c r="K204" s="77">
        <v>0</v>
      </c>
      <c r="L204" s="77">
        <v>620.51197278029997</v>
      </c>
      <c r="M204" s="78">
        <v>0</v>
      </c>
      <c r="N204" s="78">
        <v>2E-3</v>
      </c>
      <c r="O204" s="78">
        <v>6.9999999999999999E-4</v>
      </c>
    </row>
    <row r="205" spans="2:15">
      <c r="B205" t="s">
        <v>854</v>
      </c>
      <c r="C205" t="s">
        <v>855</v>
      </c>
      <c r="D205" t="s">
        <v>801</v>
      </c>
      <c r="E205" t="s">
        <v>796</v>
      </c>
      <c r="F205" t="s">
        <v>856</v>
      </c>
      <c r="G205" t="s">
        <v>835</v>
      </c>
      <c r="H205" t="s">
        <v>106</v>
      </c>
      <c r="I205" s="77">
        <v>660.09</v>
      </c>
      <c r="J205" s="77">
        <v>16354</v>
      </c>
      <c r="K205" s="77">
        <v>0</v>
      </c>
      <c r="L205" s="77">
        <v>415.50385549139997</v>
      </c>
      <c r="M205" s="78">
        <v>0</v>
      </c>
      <c r="N205" s="78">
        <v>1.2999999999999999E-3</v>
      </c>
      <c r="O205" s="78">
        <v>5.0000000000000001E-4</v>
      </c>
    </row>
    <row r="206" spans="2:15">
      <c r="B206" t="s">
        <v>857</v>
      </c>
      <c r="C206" t="s">
        <v>858</v>
      </c>
      <c r="D206" t="s">
        <v>801</v>
      </c>
      <c r="E206" t="s">
        <v>796</v>
      </c>
      <c r="F206" t="s">
        <v>859</v>
      </c>
      <c r="G206" t="s">
        <v>835</v>
      </c>
      <c r="H206" t="s">
        <v>106</v>
      </c>
      <c r="I206" s="77">
        <v>632</v>
      </c>
      <c r="J206" s="77">
        <v>13399</v>
      </c>
      <c r="K206" s="77">
        <v>0</v>
      </c>
      <c r="L206" s="77">
        <v>325.93978632</v>
      </c>
      <c r="M206" s="78">
        <v>0</v>
      </c>
      <c r="N206" s="78">
        <v>1E-3</v>
      </c>
      <c r="O206" s="78">
        <v>4.0000000000000002E-4</v>
      </c>
    </row>
    <row r="207" spans="2:15">
      <c r="B207" t="s">
        <v>860</v>
      </c>
      <c r="C207" t="s">
        <v>861</v>
      </c>
      <c r="D207" t="s">
        <v>801</v>
      </c>
      <c r="E207" t="s">
        <v>796</v>
      </c>
      <c r="F207" t="s">
        <v>862</v>
      </c>
      <c r="G207" t="s">
        <v>863</v>
      </c>
      <c r="H207" t="s">
        <v>106</v>
      </c>
      <c r="I207" s="77">
        <v>9831.06</v>
      </c>
      <c r="J207" s="77">
        <v>210</v>
      </c>
      <c r="K207" s="77">
        <v>0</v>
      </c>
      <c r="L207" s="77">
        <v>79.463474873999999</v>
      </c>
      <c r="M207" s="78">
        <v>1E-4</v>
      </c>
      <c r="N207" s="78">
        <v>2.9999999999999997E-4</v>
      </c>
      <c r="O207" s="78">
        <v>1E-4</v>
      </c>
    </row>
    <row r="208" spans="2:15">
      <c r="B208" t="s">
        <v>864</v>
      </c>
      <c r="C208" t="s">
        <v>865</v>
      </c>
      <c r="D208" t="s">
        <v>801</v>
      </c>
      <c r="E208" t="s">
        <v>796</v>
      </c>
      <c r="F208" t="s">
        <v>866</v>
      </c>
      <c r="G208" t="s">
        <v>863</v>
      </c>
      <c r="H208" t="s">
        <v>106</v>
      </c>
      <c r="I208" s="77">
        <v>29458.06</v>
      </c>
      <c r="J208" s="77">
        <v>191</v>
      </c>
      <c r="K208" s="77">
        <v>0</v>
      </c>
      <c r="L208" s="77">
        <v>216.56357931540001</v>
      </c>
      <c r="M208" s="78">
        <v>2.0000000000000001E-4</v>
      </c>
      <c r="N208" s="78">
        <v>6.9999999999999999E-4</v>
      </c>
      <c r="O208" s="78">
        <v>2.0000000000000001E-4</v>
      </c>
    </row>
    <row r="209" spans="2:15">
      <c r="B209" t="s">
        <v>867</v>
      </c>
      <c r="C209" t="s">
        <v>868</v>
      </c>
      <c r="D209" t="s">
        <v>801</v>
      </c>
      <c r="E209" t="s">
        <v>796</v>
      </c>
      <c r="F209" t="s">
        <v>869</v>
      </c>
      <c r="G209" t="s">
        <v>863</v>
      </c>
      <c r="H209" t="s">
        <v>106</v>
      </c>
      <c r="I209" s="77">
        <v>6520.66</v>
      </c>
      <c r="J209" s="77">
        <v>1321</v>
      </c>
      <c r="K209" s="77">
        <v>0</v>
      </c>
      <c r="L209" s="77">
        <v>331.54484869139998</v>
      </c>
      <c r="M209" s="78">
        <v>1E-4</v>
      </c>
      <c r="N209" s="78">
        <v>1.1000000000000001E-3</v>
      </c>
      <c r="O209" s="78">
        <v>4.0000000000000002E-4</v>
      </c>
    </row>
    <row r="210" spans="2:15">
      <c r="B210" t="s">
        <v>870</v>
      </c>
      <c r="C210" t="s">
        <v>871</v>
      </c>
      <c r="D210" t="s">
        <v>795</v>
      </c>
      <c r="E210" t="s">
        <v>796</v>
      </c>
      <c r="F210" t="s">
        <v>872</v>
      </c>
      <c r="G210" t="s">
        <v>873</v>
      </c>
      <c r="H210" t="s">
        <v>106</v>
      </c>
      <c r="I210" s="77">
        <v>7794.62</v>
      </c>
      <c r="J210" s="77">
        <v>1033</v>
      </c>
      <c r="K210" s="77">
        <v>0</v>
      </c>
      <c r="L210" s="77">
        <v>309.9154162854</v>
      </c>
      <c r="M210" s="78">
        <v>1E-4</v>
      </c>
      <c r="N210" s="78">
        <v>1E-3</v>
      </c>
      <c r="O210" s="78">
        <v>2.9999999999999997E-4</v>
      </c>
    </row>
    <row r="211" spans="2:15">
      <c r="B211" t="s">
        <v>874</v>
      </c>
      <c r="C211" t="s">
        <v>875</v>
      </c>
      <c r="D211" t="s">
        <v>801</v>
      </c>
      <c r="E211" t="s">
        <v>796</v>
      </c>
      <c r="F211" t="s">
        <v>281</v>
      </c>
      <c r="G211" t="s">
        <v>282</v>
      </c>
      <c r="H211" t="s">
        <v>106</v>
      </c>
      <c r="I211" s="77">
        <v>49.16</v>
      </c>
      <c r="J211" s="77">
        <v>19792</v>
      </c>
      <c r="K211" s="77">
        <v>0</v>
      </c>
      <c r="L211" s="77">
        <v>37.449796972800002</v>
      </c>
      <c r="M211" s="78">
        <v>0</v>
      </c>
      <c r="N211" s="78">
        <v>1E-4</v>
      </c>
      <c r="O211" s="78">
        <v>0</v>
      </c>
    </row>
    <row r="212" spans="2:15">
      <c r="B212" t="s">
        <v>876</v>
      </c>
      <c r="C212" t="s">
        <v>877</v>
      </c>
      <c r="D212" t="s">
        <v>801</v>
      </c>
      <c r="E212" t="s">
        <v>796</v>
      </c>
      <c r="F212" t="s">
        <v>328</v>
      </c>
      <c r="G212" t="s">
        <v>329</v>
      </c>
      <c r="H212" t="s">
        <v>106</v>
      </c>
      <c r="I212" s="77">
        <v>9085.34</v>
      </c>
      <c r="J212" s="77">
        <v>2471</v>
      </c>
      <c r="K212" s="77">
        <v>0</v>
      </c>
      <c r="L212" s="77">
        <v>864.09569413860004</v>
      </c>
      <c r="M212" s="78">
        <v>1E-4</v>
      </c>
      <c r="N212" s="78">
        <v>2.7000000000000001E-3</v>
      </c>
      <c r="O212" s="78">
        <v>1E-3</v>
      </c>
    </row>
    <row r="213" spans="2:15">
      <c r="B213" t="s">
        <v>878</v>
      </c>
      <c r="C213" t="s">
        <v>879</v>
      </c>
      <c r="D213" t="s">
        <v>801</v>
      </c>
      <c r="E213" t="s">
        <v>796</v>
      </c>
      <c r="F213" t="s">
        <v>332</v>
      </c>
      <c r="G213" t="s">
        <v>329</v>
      </c>
      <c r="H213" t="s">
        <v>106</v>
      </c>
      <c r="I213" s="77">
        <v>7279.79</v>
      </c>
      <c r="J213" s="77">
        <v>11077</v>
      </c>
      <c r="K213" s="77">
        <v>0</v>
      </c>
      <c r="L213" s="77">
        <v>3103.7656201167001</v>
      </c>
      <c r="M213" s="78">
        <v>2.9999999999999997E-4</v>
      </c>
      <c r="N213" s="78">
        <v>9.7999999999999997E-3</v>
      </c>
      <c r="O213" s="78">
        <v>3.5000000000000001E-3</v>
      </c>
    </row>
    <row r="214" spans="2:15">
      <c r="B214" t="s">
        <v>880</v>
      </c>
      <c r="C214" t="s">
        <v>881</v>
      </c>
      <c r="D214" t="s">
        <v>801</v>
      </c>
      <c r="E214" t="s">
        <v>796</v>
      </c>
      <c r="F214" t="s">
        <v>882</v>
      </c>
      <c r="G214" t="s">
        <v>478</v>
      </c>
      <c r="H214" t="s">
        <v>106</v>
      </c>
      <c r="I214" s="77">
        <v>18538.560000000001</v>
      </c>
      <c r="J214" s="77">
        <v>613</v>
      </c>
      <c r="K214" s="77">
        <v>0</v>
      </c>
      <c r="L214" s="77">
        <v>437.40564390719999</v>
      </c>
      <c r="M214" s="78">
        <v>1E-4</v>
      </c>
      <c r="N214" s="78">
        <v>1.4E-3</v>
      </c>
      <c r="O214" s="78">
        <v>5.0000000000000001E-4</v>
      </c>
    </row>
    <row r="215" spans="2:15">
      <c r="B215" t="s">
        <v>883</v>
      </c>
      <c r="C215" t="s">
        <v>884</v>
      </c>
      <c r="D215" t="s">
        <v>795</v>
      </c>
      <c r="E215" t="s">
        <v>796</v>
      </c>
      <c r="F215" t="s">
        <v>365</v>
      </c>
      <c r="G215" t="s">
        <v>366</v>
      </c>
      <c r="H215" t="s">
        <v>106</v>
      </c>
      <c r="I215" s="77">
        <v>189759.05</v>
      </c>
      <c r="J215" s="77">
        <v>1022</v>
      </c>
      <c r="K215" s="77">
        <v>0</v>
      </c>
      <c r="L215" s="77">
        <v>7464.5100028590005</v>
      </c>
      <c r="M215" s="78">
        <v>2.0000000000000001E-4</v>
      </c>
      <c r="N215" s="78">
        <v>2.3599999999999999E-2</v>
      </c>
      <c r="O215" s="78">
        <v>8.3000000000000001E-3</v>
      </c>
    </row>
    <row r="216" spans="2:15">
      <c r="B216" t="s">
        <v>885</v>
      </c>
      <c r="C216" t="s">
        <v>886</v>
      </c>
      <c r="D216" t="s">
        <v>801</v>
      </c>
      <c r="E216" t="s">
        <v>796</v>
      </c>
      <c r="F216" t="s">
        <v>887</v>
      </c>
      <c r="G216" t="s">
        <v>125</v>
      </c>
      <c r="H216" t="s">
        <v>106</v>
      </c>
      <c r="I216" s="77">
        <v>6788.52</v>
      </c>
      <c r="J216" s="77">
        <v>68.599999999999994</v>
      </c>
      <c r="K216" s="77">
        <v>0</v>
      </c>
      <c r="L216" s="77">
        <v>17.924503247280001</v>
      </c>
      <c r="M216" s="78">
        <v>0</v>
      </c>
      <c r="N216" s="78">
        <v>1E-4</v>
      </c>
      <c r="O216" s="78">
        <v>0</v>
      </c>
    </row>
    <row r="217" spans="2:15">
      <c r="B217" t="s">
        <v>888</v>
      </c>
      <c r="C217" t="s">
        <v>889</v>
      </c>
      <c r="D217" t="s">
        <v>801</v>
      </c>
      <c r="E217" t="s">
        <v>796</v>
      </c>
      <c r="F217" t="s">
        <v>369</v>
      </c>
      <c r="G217" t="s">
        <v>129</v>
      </c>
      <c r="H217" t="s">
        <v>106</v>
      </c>
      <c r="I217" s="77">
        <v>8123.05</v>
      </c>
      <c r="J217" s="77">
        <v>16780</v>
      </c>
      <c r="K217" s="77">
        <v>0</v>
      </c>
      <c r="L217" s="77">
        <v>5246.3709437099997</v>
      </c>
      <c r="M217" s="78">
        <v>1E-4</v>
      </c>
      <c r="N217" s="78">
        <v>1.66E-2</v>
      </c>
      <c r="O217" s="78">
        <v>5.7999999999999996E-3</v>
      </c>
    </row>
    <row r="218" spans="2:15">
      <c r="B218" t="s">
        <v>890</v>
      </c>
      <c r="C218" t="s">
        <v>891</v>
      </c>
      <c r="D218" t="s">
        <v>801</v>
      </c>
      <c r="E218" t="s">
        <v>796</v>
      </c>
      <c r="F218" t="s">
        <v>575</v>
      </c>
      <c r="G218" t="s">
        <v>129</v>
      </c>
      <c r="H218" t="s">
        <v>106</v>
      </c>
      <c r="I218" s="77">
        <v>14318.51</v>
      </c>
      <c r="J218" s="77">
        <v>3067</v>
      </c>
      <c r="K218" s="77">
        <v>0</v>
      </c>
      <c r="L218" s="77">
        <v>1690.2833528433</v>
      </c>
      <c r="M218" s="78">
        <v>2.9999999999999997E-4</v>
      </c>
      <c r="N218" s="78">
        <v>5.4000000000000003E-3</v>
      </c>
      <c r="O218" s="78">
        <v>1.9E-3</v>
      </c>
    </row>
    <row r="219" spans="2:15">
      <c r="B219" s="79" t="s">
        <v>255</v>
      </c>
      <c r="E219" s="16"/>
      <c r="F219" s="16"/>
      <c r="G219" s="16"/>
      <c r="I219" s="81">
        <v>424379.62</v>
      </c>
      <c r="K219" s="81">
        <v>54.512880000000003</v>
      </c>
      <c r="L219" s="81">
        <v>60643.053992188725</v>
      </c>
      <c r="N219" s="80">
        <v>0.19209999999999999</v>
      </c>
      <c r="O219" s="80">
        <v>6.7400000000000002E-2</v>
      </c>
    </row>
    <row r="220" spans="2:15">
      <c r="B220" t="s">
        <v>892</v>
      </c>
      <c r="C220" t="s">
        <v>893</v>
      </c>
      <c r="D220" t="s">
        <v>801</v>
      </c>
      <c r="E220" t="s">
        <v>796</v>
      </c>
      <c r="F220"/>
      <c r="G220" t="s">
        <v>798</v>
      </c>
      <c r="H220" t="s">
        <v>106</v>
      </c>
      <c r="I220" s="77">
        <v>724.94</v>
      </c>
      <c r="J220" s="77">
        <v>24638</v>
      </c>
      <c r="K220" s="77">
        <v>0</v>
      </c>
      <c r="L220" s="77">
        <v>687.47265050279998</v>
      </c>
      <c r="M220" s="78">
        <v>0</v>
      </c>
      <c r="N220" s="78">
        <v>2.2000000000000001E-3</v>
      </c>
      <c r="O220" s="78">
        <v>8.0000000000000004E-4</v>
      </c>
    </row>
    <row r="221" spans="2:15">
      <c r="B221" t="s">
        <v>894</v>
      </c>
      <c r="C221" t="s">
        <v>895</v>
      </c>
      <c r="D221" t="s">
        <v>795</v>
      </c>
      <c r="E221" t="s">
        <v>796</v>
      </c>
      <c r="F221"/>
      <c r="G221" t="s">
        <v>896</v>
      </c>
      <c r="H221" t="s">
        <v>106</v>
      </c>
      <c r="I221" s="77">
        <v>12179.01</v>
      </c>
      <c r="J221" s="77">
        <v>2756</v>
      </c>
      <c r="K221" s="77">
        <v>11.17741</v>
      </c>
      <c r="L221" s="77">
        <v>1303.1077915444</v>
      </c>
      <c r="M221" s="78">
        <v>0</v>
      </c>
      <c r="N221" s="78">
        <v>4.1000000000000003E-3</v>
      </c>
      <c r="O221" s="78">
        <v>1.4E-3</v>
      </c>
    </row>
    <row r="222" spans="2:15">
      <c r="B222" t="s">
        <v>897</v>
      </c>
      <c r="C222" t="s">
        <v>898</v>
      </c>
      <c r="D222" t="s">
        <v>795</v>
      </c>
      <c r="E222" t="s">
        <v>796</v>
      </c>
      <c r="F222"/>
      <c r="G222" t="s">
        <v>896</v>
      </c>
      <c r="H222" t="s">
        <v>106</v>
      </c>
      <c r="I222" s="77">
        <v>2477.23</v>
      </c>
      <c r="J222" s="77">
        <v>14759</v>
      </c>
      <c r="K222" s="77">
        <v>0</v>
      </c>
      <c r="L222" s="77">
        <v>1407.2497320693001</v>
      </c>
      <c r="M222" s="78">
        <v>0</v>
      </c>
      <c r="N222" s="78">
        <v>4.4999999999999997E-3</v>
      </c>
      <c r="O222" s="78">
        <v>1.6000000000000001E-3</v>
      </c>
    </row>
    <row r="223" spans="2:15">
      <c r="B223" t="s">
        <v>899</v>
      </c>
      <c r="C223" t="s">
        <v>900</v>
      </c>
      <c r="D223" t="s">
        <v>795</v>
      </c>
      <c r="E223" t="s">
        <v>796</v>
      </c>
      <c r="F223"/>
      <c r="G223" t="s">
        <v>803</v>
      </c>
      <c r="H223" t="s">
        <v>106</v>
      </c>
      <c r="I223" s="77">
        <v>2634.64</v>
      </c>
      <c r="J223" s="77">
        <v>12082</v>
      </c>
      <c r="K223" s="77">
        <v>0</v>
      </c>
      <c r="L223" s="77">
        <v>1225.2029212752</v>
      </c>
      <c r="M223" s="78">
        <v>0</v>
      </c>
      <c r="N223" s="78">
        <v>3.8999999999999998E-3</v>
      </c>
      <c r="O223" s="78">
        <v>1.4E-3</v>
      </c>
    </row>
    <row r="224" spans="2:15">
      <c r="B224" t="s">
        <v>901</v>
      </c>
      <c r="C224" t="s">
        <v>902</v>
      </c>
      <c r="D224" t="s">
        <v>123</v>
      </c>
      <c r="E224" t="s">
        <v>796</v>
      </c>
      <c r="F224"/>
      <c r="G224" t="s">
        <v>803</v>
      </c>
      <c r="H224" t="s">
        <v>110</v>
      </c>
      <c r="I224" s="77">
        <v>2331.39</v>
      </c>
      <c r="J224" s="77">
        <v>12674</v>
      </c>
      <c r="K224" s="77">
        <v>0</v>
      </c>
      <c r="L224" s="77">
        <v>1198.9115955945001</v>
      </c>
      <c r="M224" s="78">
        <v>0</v>
      </c>
      <c r="N224" s="78">
        <v>3.8E-3</v>
      </c>
      <c r="O224" s="78">
        <v>1.2999999999999999E-3</v>
      </c>
    </row>
    <row r="225" spans="2:15">
      <c r="B225" t="s">
        <v>903</v>
      </c>
      <c r="C225" t="s">
        <v>904</v>
      </c>
      <c r="D225" t="s">
        <v>795</v>
      </c>
      <c r="E225" t="s">
        <v>796</v>
      </c>
      <c r="F225"/>
      <c r="G225" t="s">
        <v>803</v>
      </c>
      <c r="H225" t="s">
        <v>106</v>
      </c>
      <c r="I225" s="77">
        <v>2460.66</v>
      </c>
      <c r="J225" s="77">
        <v>19043</v>
      </c>
      <c r="K225" s="77">
        <v>0</v>
      </c>
      <c r="L225" s="77">
        <v>1803.5778291462</v>
      </c>
      <c r="M225" s="78">
        <v>0</v>
      </c>
      <c r="N225" s="78">
        <v>5.7000000000000002E-3</v>
      </c>
      <c r="O225" s="78">
        <v>2E-3</v>
      </c>
    </row>
    <row r="226" spans="2:15">
      <c r="B226" t="s">
        <v>905</v>
      </c>
      <c r="C226" t="s">
        <v>906</v>
      </c>
      <c r="D226" t="s">
        <v>123</v>
      </c>
      <c r="E226" t="s">
        <v>796</v>
      </c>
      <c r="F226"/>
      <c r="G226" t="s">
        <v>803</v>
      </c>
      <c r="H226" t="s">
        <v>110</v>
      </c>
      <c r="I226" s="77">
        <v>2526.94</v>
      </c>
      <c r="J226" s="77">
        <v>9100</v>
      </c>
      <c r="K226" s="77">
        <v>0</v>
      </c>
      <c r="L226" s="77">
        <v>933.02837354999997</v>
      </c>
      <c r="M226" s="78">
        <v>0</v>
      </c>
      <c r="N226" s="78">
        <v>3.0000000000000001E-3</v>
      </c>
      <c r="O226" s="78">
        <v>1E-3</v>
      </c>
    </row>
    <row r="227" spans="2:15">
      <c r="B227" t="s">
        <v>907</v>
      </c>
      <c r="C227" t="s">
        <v>908</v>
      </c>
      <c r="D227" t="s">
        <v>123</v>
      </c>
      <c r="E227" t="s">
        <v>796</v>
      </c>
      <c r="F227"/>
      <c r="G227" t="s">
        <v>803</v>
      </c>
      <c r="H227" t="s">
        <v>110</v>
      </c>
      <c r="I227" s="77">
        <v>4929.6000000000004</v>
      </c>
      <c r="J227" s="77">
        <v>10522</v>
      </c>
      <c r="K227" s="77">
        <v>0</v>
      </c>
      <c r="L227" s="77">
        <v>2104.5948674400001</v>
      </c>
      <c r="M227" s="78">
        <v>0</v>
      </c>
      <c r="N227" s="78">
        <v>6.7000000000000002E-3</v>
      </c>
      <c r="O227" s="78">
        <v>2.3E-3</v>
      </c>
    </row>
    <row r="228" spans="2:15">
      <c r="B228" t="s">
        <v>909</v>
      </c>
      <c r="C228" t="s">
        <v>910</v>
      </c>
      <c r="D228" t="s">
        <v>123</v>
      </c>
      <c r="E228" t="s">
        <v>796</v>
      </c>
      <c r="F228"/>
      <c r="G228" t="s">
        <v>911</v>
      </c>
      <c r="H228" t="s">
        <v>198</v>
      </c>
      <c r="I228" s="77">
        <v>1019.06</v>
      </c>
      <c r="J228" s="77">
        <v>10990</v>
      </c>
      <c r="K228" s="77">
        <v>0</v>
      </c>
      <c r="L228" s="77">
        <v>469.30256573759999</v>
      </c>
      <c r="M228" s="78">
        <v>0</v>
      </c>
      <c r="N228" s="78">
        <v>1.5E-3</v>
      </c>
      <c r="O228" s="78">
        <v>5.0000000000000001E-4</v>
      </c>
    </row>
    <row r="229" spans="2:15">
      <c r="B229" t="s">
        <v>912</v>
      </c>
      <c r="C229" t="s">
        <v>913</v>
      </c>
      <c r="D229" t="s">
        <v>795</v>
      </c>
      <c r="E229" t="s">
        <v>796</v>
      </c>
      <c r="F229"/>
      <c r="G229" t="s">
        <v>911</v>
      </c>
      <c r="H229" t="s">
        <v>106</v>
      </c>
      <c r="I229" s="77">
        <v>1284.18</v>
      </c>
      <c r="J229" s="77">
        <v>10892</v>
      </c>
      <c r="K229" s="77">
        <v>0</v>
      </c>
      <c r="L229" s="77">
        <v>538.37073667439995</v>
      </c>
      <c r="M229" s="78">
        <v>0</v>
      </c>
      <c r="N229" s="78">
        <v>1.6999999999999999E-3</v>
      </c>
      <c r="O229" s="78">
        <v>5.9999999999999995E-4</v>
      </c>
    </row>
    <row r="230" spans="2:15">
      <c r="B230" t="s">
        <v>914</v>
      </c>
      <c r="C230" t="s">
        <v>915</v>
      </c>
      <c r="D230" t="s">
        <v>801</v>
      </c>
      <c r="E230" t="s">
        <v>796</v>
      </c>
      <c r="F230"/>
      <c r="G230" t="s">
        <v>911</v>
      </c>
      <c r="H230" t="s">
        <v>106</v>
      </c>
      <c r="I230" s="77">
        <v>1242.76</v>
      </c>
      <c r="J230" s="77">
        <v>11420</v>
      </c>
      <c r="K230" s="77">
        <v>0</v>
      </c>
      <c r="L230" s="77">
        <v>546.26236600799996</v>
      </c>
      <c r="M230" s="78">
        <v>0</v>
      </c>
      <c r="N230" s="78">
        <v>1.6999999999999999E-3</v>
      </c>
      <c r="O230" s="78">
        <v>5.9999999999999995E-4</v>
      </c>
    </row>
    <row r="231" spans="2:15">
      <c r="B231" t="s">
        <v>916</v>
      </c>
      <c r="C231" t="s">
        <v>917</v>
      </c>
      <c r="D231" t="s">
        <v>123</v>
      </c>
      <c r="E231" t="s">
        <v>796</v>
      </c>
      <c r="F231"/>
      <c r="G231" t="s">
        <v>911</v>
      </c>
      <c r="H231" t="s">
        <v>110</v>
      </c>
      <c r="I231" s="77">
        <v>339.69</v>
      </c>
      <c r="J231" s="77">
        <v>70600</v>
      </c>
      <c r="K231" s="77">
        <v>0</v>
      </c>
      <c r="L231" s="77">
        <v>973.07427555000004</v>
      </c>
      <c r="M231" s="78">
        <v>0</v>
      </c>
      <c r="N231" s="78">
        <v>3.0999999999999999E-3</v>
      </c>
      <c r="O231" s="78">
        <v>1.1000000000000001E-3</v>
      </c>
    </row>
    <row r="232" spans="2:15">
      <c r="B232" t="s">
        <v>918</v>
      </c>
      <c r="C232" t="s">
        <v>919</v>
      </c>
      <c r="D232" t="s">
        <v>801</v>
      </c>
      <c r="E232" t="s">
        <v>796</v>
      </c>
      <c r="F232"/>
      <c r="G232" t="s">
        <v>920</v>
      </c>
      <c r="H232" t="s">
        <v>106</v>
      </c>
      <c r="I232" s="77">
        <v>0.57999999999999996</v>
      </c>
      <c r="J232" s="77">
        <v>54242574.75</v>
      </c>
      <c r="K232" s="77">
        <v>0</v>
      </c>
      <c r="L232" s="77">
        <v>1210.9220872339499</v>
      </c>
      <c r="M232" s="78">
        <v>0</v>
      </c>
      <c r="N232" s="78">
        <v>3.8E-3</v>
      </c>
      <c r="O232" s="78">
        <v>1.2999999999999999E-3</v>
      </c>
    </row>
    <row r="233" spans="2:15">
      <c r="B233" t="s">
        <v>921</v>
      </c>
      <c r="C233" t="s">
        <v>922</v>
      </c>
      <c r="D233" t="s">
        <v>795</v>
      </c>
      <c r="E233" t="s">
        <v>796</v>
      </c>
      <c r="F233"/>
      <c r="G233" t="s">
        <v>920</v>
      </c>
      <c r="H233" t="s">
        <v>106</v>
      </c>
      <c r="I233" s="77">
        <v>298.26</v>
      </c>
      <c r="J233" s="77">
        <v>64524</v>
      </c>
      <c r="K233" s="77">
        <v>0</v>
      </c>
      <c r="L233" s="77">
        <v>740.73728795759996</v>
      </c>
      <c r="M233" s="78">
        <v>0</v>
      </c>
      <c r="N233" s="78">
        <v>2.3E-3</v>
      </c>
      <c r="O233" s="78">
        <v>8.0000000000000004E-4</v>
      </c>
    </row>
    <row r="234" spans="2:15">
      <c r="B234" t="s">
        <v>923</v>
      </c>
      <c r="C234" t="s">
        <v>924</v>
      </c>
      <c r="D234" t="s">
        <v>801</v>
      </c>
      <c r="E234" t="s">
        <v>796</v>
      </c>
      <c r="F234"/>
      <c r="G234" t="s">
        <v>920</v>
      </c>
      <c r="H234" t="s">
        <v>106</v>
      </c>
      <c r="I234" s="77">
        <v>7022.18</v>
      </c>
      <c r="J234" s="77">
        <v>1066.6199999999999</v>
      </c>
      <c r="K234" s="77">
        <v>0</v>
      </c>
      <c r="L234" s="77">
        <v>288.29000884028397</v>
      </c>
      <c r="M234" s="78">
        <v>5.9999999999999995E-4</v>
      </c>
      <c r="N234" s="78">
        <v>8.9999999999999998E-4</v>
      </c>
      <c r="O234" s="78">
        <v>2.9999999999999997E-4</v>
      </c>
    </row>
    <row r="235" spans="2:15">
      <c r="B235" t="s">
        <v>925</v>
      </c>
      <c r="C235" t="s">
        <v>926</v>
      </c>
      <c r="D235" t="s">
        <v>795</v>
      </c>
      <c r="E235" t="s">
        <v>796</v>
      </c>
      <c r="F235"/>
      <c r="G235" t="s">
        <v>920</v>
      </c>
      <c r="H235" t="s">
        <v>106</v>
      </c>
      <c r="I235" s="77">
        <v>1209.6199999999999</v>
      </c>
      <c r="J235" s="77">
        <v>32520</v>
      </c>
      <c r="K235" s="77">
        <v>0</v>
      </c>
      <c r="L235" s="77">
        <v>1514.0750639759999</v>
      </c>
      <c r="M235" s="78">
        <v>0</v>
      </c>
      <c r="N235" s="78">
        <v>4.7999999999999996E-3</v>
      </c>
      <c r="O235" s="78">
        <v>1.6999999999999999E-3</v>
      </c>
    </row>
    <row r="236" spans="2:15">
      <c r="B236" t="s">
        <v>927</v>
      </c>
      <c r="C236" t="s">
        <v>928</v>
      </c>
      <c r="D236" t="s">
        <v>795</v>
      </c>
      <c r="E236" t="s">
        <v>796</v>
      </c>
      <c r="F236"/>
      <c r="G236" t="s">
        <v>920</v>
      </c>
      <c r="H236" t="s">
        <v>106</v>
      </c>
      <c r="I236" s="77">
        <v>3779.39</v>
      </c>
      <c r="J236" s="77">
        <v>8219</v>
      </c>
      <c r="K236" s="77">
        <v>0</v>
      </c>
      <c r="L236" s="77">
        <v>1195.6074187208999</v>
      </c>
      <c r="M236" s="78">
        <v>0</v>
      </c>
      <c r="N236" s="78">
        <v>3.8E-3</v>
      </c>
      <c r="O236" s="78">
        <v>1.2999999999999999E-3</v>
      </c>
    </row>
    <row r="237" spans="2:15">
      <c r="B237" t="s">
        <v>929</v>
      </c>
      <c r="C237" t="s">
        <v>930</v>
      </c>
      <c r="D237" t="s">
        <v>931</v>
      </c>
      <c r="E237" t="s">
        <v>796</v>
      </c>
      <c r="F237"/>
      <c r="G237" t="s">
        <v>810</v>
      </c>
      <c r="H237" t="s">
        <v>113</v>
      </c>
      <c r="I237" s="77">
        <v>27866.080000000002</v>
      </c>
      <c r="J237" s="77">
        <v>1158</v>
      </c>
      <c r="K237" s="77">
        <v>31.967970000000001</v>
      </c>
      <c r="L237" s="77">
        <v>1548.70404684192</v>
      </c>
      <c r="M237" s="78">
        <v>2.0000000000000001E-4</v>
      </c>
      <c r="N237" s="78">
        <v>4.8999999999999998E-3</v>
      </c>
      <c r="O237" s="78">
        <v>1.6999999999999999E-3</v>
      </c>
    </row>
    <row r="238" spans="2:15">
      <c r="B238" t="s">
        <v>932</v>
      </c>
      <c r="C238" t="s">
        <v>933</v>
      </c>
      <c r="D238" t="s">
        <v>801</v>
      </c>
      <c r="E238" t="s">
        <v>796</v>
      </c>
      <c r="F238"/>
      <c r="G238" t="s">
        <v>810</v>
      </c>
      <c r="H238" t="s">
        <v>106</v>
      </c>
      <c r="I238" s="77">
        <v>11451.22</v>
      </c>
      <c r="J238" s="77">
        <v>1552</v>
      </c>
      <c r="K238" s="77">
        <v>0</v>
      </c>
      <c r="L238" s="77">
        <v>684.05557450560002</v>
      </c>
      <c r="M238" s="78">
        <v>0</v>
      </c>
      <c r="N238" s="78">
        <v>2.2000000000000001E-3</v>
      </c>
      <c r="O238" s="78">
        <v>8.0000000000000004E-4</v>
      </c>
    </row>
    <row r="239" spans="2:15">
      <c r="B239" t="s">
        <v>934</v>
      </c>
      <c r="C239" t="s">
        <v>935</v>
      </c>
      <c r="D239" t="s">
        <v>801</v>
      </c>
      <c r="E239" t="s">
        <v>796</v>
      </c>
      <c r="F239"/>
      <c r="G239" t="s">
        <v>936</v>
      </c>
      <c r="H239" t="s">
        <v>106</v>
      </c>
      <c r="I239" s="77">
        <v>563.38</v>
      </c>
      <c r="J239" s="77">
        <v>56863</v>
      </c>
      <c r="K239" s="77">
        <v>0</v>
      </c>
      <c r="L239" s="77">
        <v>1233.0455074206</v>
      </c>
      <c r="M239" s="78">
        <v>0</v>
      </c>
      <c r="N239" s="78">
        <v>3.8999999999999998E-3</v>
      </c>
      <c r="O239" s="78">
        <v>1.4E-3</v>
      </c>
    </row>
    <row r="240" spans="2:15">
      <c r="B240" t="s">
        <v>937</v>
      </c>
      <c r="C240" t="s">
        <v>938</v>
      </c>
      <c r="D240" t="s">
        <v>801</v>
      </c>
      <c r="E240" t="s">
        <v>796</v>
      </c>
      <c r="F240"/>
      <c r="G240" t="s">
        <v>814</v>
      </c>
      <c r="H240" t="s">
        <v>106</v>
      </c>
      <c r="I240" s="77">
        <v>14044.37</v>
      </c>
      <c r="J240" s="77">
        <v>191</v>
      </c>
      <c r="K240" s="77">
        <v>0</v>
      </c>
      <c r="L240" s="77">
        <v>103.2484500483</v>
      </c>
      <c r="M240" s="78">
        <v>1E-4</v>
      </c>
      <c r="N240" s="78">
        <v>2.9999999999999997E-4</v>
      </c>
      <c r="O240" s="78">
        <v>1E-4</v>
      </c>
    </row>
    <row r="241" spans="2:15">
      <c r="B241" t="s">
        <v>939</v>
      </c>
      <c r="C241" t="s">
        <v>940</v>
      </c>
      <c r="D241" t="s">
        <v>801</v>
      </c>
      <c r="E241" t="s">
        <v>796</v>
      </c>
      <c r="F241"/>
      <c r="G241" t="s">
        <v>941</v>
      </c>
      <c r="H241" t="s">
        <v>106</v>
      </c>
      <c r="I241" s="77">
        <v>5881.33</v>
      </c>
      <c r="J241" s="77">
        <v>13313</v>
      </c>
      <c r="K241" s="77">
        <v>0</v>
      </c>
      <c r="L241" s="77">
        <v>3013.6956507021</v>
      </c>
      <c r="M241" s="78">
        <v>0</v>
      </c>
      <c r="N241" s="78">
        <v>9.4999999999999998E-3</v>
      </c>
      <c r="O241" s="78">
        <v>3.3999999999999998E-3</v>
      </c>
    </row>
    <row r="242" spans="2:15">
      <c r="B242" t="s">
        <v>942</v>
      </c>
      <c r="C242" t="s">
        <v>943</v>
      </c>
      <c r="D242" t="s">
        <v>795</v>
      </c>
      <c r="E242" t="s">
        <v>796</v>
      </c>
      <c r="F242"/>
      <c r="G242" t="s">
        <v>941</v>
      </c>
      <c r="H242" t="s">
        <v>106</v>
      </c>
      <c r="I242" s="77">
        <v>23476.81</v>
      </c>
      <c r="J242" s="77">
        <v>380</v>
      </c>
      <c r="K242" s="77">
        <v>0</v>
      </c>
      <c r="L242" s="77">
        <v>343.376518422</v>
      </c>
      <c r="M242" s="78">
        <v>1E-4</v>
      </c>
      <c r="N242" s="78">
        <v>1.1000000000000001E-3</v>
      </c>
      <c r="O242" s="78">
        <v>4.0000000000000002E-4</v>
      </c>
    </row>
    <row r="243" spans="2:15">
      <c r="B243" t="s">
        <v>944</v>
      </c>
      <c r="C243" t="s">
        <v>945</v>
      </c>
      <c r="D243" t="s">
        <v>801</v>
      </c>
      <c r="E243" t="s">
        <v>796</v>
      </c>
      <c r="F243"/>
      <c r="G243" t="s">
        <v>941</v>
      </c>
      <c r="H243" t="s">
        <v>106</v>
      </c>
      <c r="I243" s="77">
        <v>2344.67</v>
      </c>
      <c r="J243" s="77">
        <v>30396</v>
      </c>
      <c r="K243" s="77">
        <v>0</v>
      </c>
      <c r="L243" s="77">
        <v>2743.1280029268</v>
      </c>
      <c r="M243" s="78">
        <v>0</v>
      </c>
      <c r="N243" s="78">
        <v>8.6999999999999994E-3</v>
      </c>
      <c r="O243" s="78">
        <v>3.0000000000000001E-3</v>
      </c>
    </row>
    <row r="244" spans="2:15">
      <c r="B244" t="s">
        <v>946</v>
      </c>
      <c r="C244" t="s">
        <v>947</v>
      </c>
      <c r="D244" t="s">
        <v>801</v>
      </c>
      <c r="E244" t="s">
        <v>796</v>
      </c>
      <c r="F244"/>
      <c r="G244" t="s">
        <v>941</v>
      </c>
      <c r="H244" t="s">
        <v>106</v>
      </c>
      <c r="I244" s="77">
        <v>480.53</v>
      </c>
      <c r="J244" s="77">
        <v>37636</v>
      </c>
      <c r="K244" s="77">
        <v>0</v>
      </c>
      <c r="L244" s="77">
        <v>696.10039030919995</v>
      </c>
      <c r="M244" s="78">
        <v>0</v>
      </c>
      <c r="N244" s="78">
        <v>2.2000000000000001E-3</v>
      </c>
      <c r="O244" s="78">
        <v>8.0000000000000004E-4</v>
      </c>
    </row>
    <row r="245" spans="2:15">
      <c r="B245" t="s">
        <v>948</v>
      </c>
      <c r="C245" t="s">
        <v>949</v>
      </c>
      <c r="D245" t="s">
        <v>795</v>
      </c>
      <c r="E245" t="s">
        <v>796</v>
      </c>
      <c r="F245"/>
      <c r="G245" t="s">
        <v>818</v>
      </c>
      <c r="H245" t="s">
        <v>106</v>
      </c>
      <c r="I245" s="77">
        <v>14805.36</v>
      </c>
      <c r="J245" s="77">
        <v>3209</v>
      </c>
      <c r="K245" s="77">
        <v>0</v>
      </c>
      <c r="L245" s="77">
        <v>1828.6753052376</v>
      </c>
      <c r="M245" s="78">
        <v>0</v>
      </c>
      <c r="N245" s="78">
        <v>5.7999999999999996E-3</v>
      </c>
      <c r="O245" s="78">
        <v>2E-3</v>
      </c>
    </row>
    <row r="246" spans="2:15">
      <c r="B246" t="s">
        <v>950</v>
      </c>
      <c r="C246" t="s">
        <v>951</v>
      </c>
      <c r="D246" t="s">
        <v>952</v>
      </c>
      <c r="E246" t="s">
        <v>796</v>
      </c>
      <c r="F246"/>
      <c r="G246" t="s">
        <v>953</v>
      </c>
      <c r="H246" t="s">
        <v>110</v>
      </c>
      <c r="I246" s="77">
        <v>230327.6</v>
      </c>
      <c r="J246" s="77">
        <v>181.1</v>
      </c>
      <c r="K246" s="77">
        <v>0</v>
      </c>
      <c r="L246" s="77">
        <v>1692.4777232070001</v>
      </c>
      <c r="M246" s="78">
        <v>1E-4</v>
      </c>
      <c r="N246" s="78">
        <v>5.4000000000000003E-3</v>
      </c>
      <c r="O246" s="78">
        <v>1.9E-3</v>
      </c>
    </row>
    <row r="247" spans="2:15">
      <c r="B247" t="s">
        <v>954</v>
      </c>
      <c r="C247" t="s">
        <v>955</v>
      </c>
      <c r="D247" t="s">
        <v>801</v>
      </c>
      <c r="E247" t="s">
        <v>796</v>
      </c>
      <c r="F247"/>
      <c r="G247" t="s">
        <v>825</v>
      </c>
      <c r="H247" t="s">
        <v>106</v>
      </c>
      <c r="I247" s="77">
        <v>9792.92</v>
      </c>
      <c r="J247" s="77">
        <v>12598</v>
      </c>
      <c r="K247" s="77">
        <v>0</v>
      </c>
      <c r="L247" s="77">
        <v>4748.5577250983997</v>
      </c>
      <c r="M247" s="78">
        <v>0</v>
      </c>
      <c r="N247" s="78">
        <v>1.4999999999999999E-2</v>
      </c>
      <c r="O247" s="78">
        <v>5.3E-3</v>
      </c>
    </row>
    <row r="248" spans="2:15">
      <c r="B248" t="s">
        <v>956</v>
      </c>
      <c r="C248" t="s">
        <v>957</v>
      </c>
      <c r="D248" t="s">
        <v>801</v>
      </c>
      <c r="E248" t="s">
        <v>796</v>
      </c>
      <c r="F248"/>
      <c r="G248" t="s">
        <v>829</v>
      </c>
      <c r="H248" t="s">
        <v>106</v>
      </c>
      <c r="I248" s="77">
        <v>4349.6499999999996</v>
      </c>
      <c r="J248" s="77">
        <v>13822</v>
      </c>
      <c r="K248" s="77">
        <v>0</v>
      </c>
      <c r="L248" s="77">
        <v>2314.0519899269998</v>
      </c>
      <c r="M248" s="78">
        <v>0</v>
      </c>
      <c r="N248" s="78">
        <v>7.3000000000000001E-3</v>
      </c>
      <c r="O248" s="78">
        <v>2.5999999999999999E-3</v>
      </c>
    </row>
    <row r="249" spans="2:15">
      <c r="B249" t="s">
        <v>958</v>
      </c>
      <c r="C249" t="s">
        <v>959</v>
      </c>
      <c r="D249" t="s">
        <v>960</v>
      </c>
      <c r="E249" t="s">
        <v>796</v>
      </c>
      <c r="F249"/>
      <c r="G249" t="s">
        <v>829</v>
      </c>
      <c r="H249" t="s">
        <v>110</v>
      </c>
      <c r="I249" s="77">
        <v>927.92</v>
      </c>
      <c r="J249" s="77">
        <v>55080</v>
      </c>
      <c r="K249" s="77">
        <v>0</v>
      </c>
      <c r="L249" s="77">
        <v>2073.7814983200001</v>
      </c>
      <c r="M249" s="78">
        <v>0</v>
      </c>
      <c r="N249" s="78">
        <v>6.6E-3</v>
      </c>
      <c r="O249" s="78">
        <v>2.3E-3</v>
      </c>
    </row>
    <row r="250" spans="2:15">
      <c r="B250" t="s">
        <v>961</v>
      </c>
      <c r="C250" t="s">
        <v>962</v>
      </c>
      <c r="D250" t="s">
        <v>801</v>
      </c>
      <c r="E250" t="s">
        <v>796</v>
      </c>
      <c r="F250"/>
      <c r="G250" t="s">
        <v>829</v>
      </c>
      <c r="H250" t="s">
        <v>106</v>
      </c>
      <c r="I250" s="77">
        <v>646.23</v>
      </c>
      <c r="J250" s="77">
        <v>83200</v>
      </c>
      <c r="K250" s="77">
        <v>11.3675</v>
      </c>
      <c r="L250" s="77">
        <v>2080.83377264</v>
      </c>
      <c r="M250" s="78">
        <v>0</v>
      </c>
      <c r="N250" s="78">
        <v>6.6E-3</v>
      </c>
      <c r="O250" s="78">
        <v>2.3E-3</v>
      </c>
    </row>
    <row r="251" spans="2:15">
      <c r="B251" t="s">
        <v>963</v>
      </c>
      <c r="C251" t="s">
        <v>964</v>
      </c>
      <c r="D251" t="s">
        <v>801</v>
      </c>
      <c r="E251" t="s">
        <v>796</v>
      </c>
      <c r="F251"/>
      <c r="G251" t="s">
        <v>829</v>
      </c>
      <c r="H251" t="s">
        <v>106</v>
      </c>
      <c r="I251" s="77">
        <v>2212.11</v>
      </c>
      <c r="J251" s="77">
        <v>43089</v>
      </c>
      <c r="K251" s="77">
        <v>0</v>
      </c>
      <c r="L251" s="77">
        <v>3668.7747238370998</v>
      </c>
      <c r="M251" s="78">
        <v>0</v>
      </c>
      <c r="N251" s="78">
        <v>1.1599999999999999E-2</v>
      </c>
      <c r="O251" s="78">
        <v>4.1000000000000003E-3</v>
      </c>
    </row>
    <row r="252" spans="2:15">
      <c r="B252" t="s">
        <v>965</v>
      </c>
      <c r="C252" t="s">
        <v>966</v>
      </c>
      <c r="D252" t="s">
        <v>795</v>
      </c>
      <c r="E252" t="s">
        <v>796</v>
      </c>
      <c r="F252"/>
      <c r="G252" t="s">
        <v>829</v>
      </c>
      <c r="H252" t="s">
        <v>106</v>
      </c>
      <c r="I252" s="77">
        <v>5923.8</v>
      </c>
      <c r="J252" s="77">
        <v>8688.109199999999</v>
      </c>
      <c r="K252" s="77">
        <v>0</v>
      </c>
      <c r="L252" s="77">
        <v>1980.95025302717</v>
      </c>
      <c r="M252" s="78">
        <v>0</v>
      </c>
      <c r="N252" s="78">
        <v>6.3E-3</v>
      </c>
      <c r="O252" s="78">
        <v>2.2000000000000001E-3</v>
      </c>
    </row>
    <row r="253" spans="2:15">
      <c r="B253" t="s">
        <v>967</v>
      </c>
      <c r="C253" t="s">
        <v>968</v>
      </c>
      <c r="D253" t="s">
        <v>801</v>
      </c>
      <c r="E253" t="s">
        <v>796</v>
      </c>
      <c r="F253"/>
      <c r="G253" t="s">
        <v>835</v>
      </c>
      <c r="H253" t="s">
        <v>106</v>
      </c>
      <c r="I253" s="77">
        <v>546.80999999999995</v>
      </c>
      <c r="J253" s="77">
        <v>50467</v>
      </c>
      <c r="K253" s="77">
        <v>0</v>
      </c>
      <c r="L253" s="77">
        <v>1062.1646617923</v>
      </c>
      <c r="M253" s="78">
        <v>0</v>
      </c>
      <c r="N253" s="78">
        <v>3.3999999999999998E-3</v>
      </c>
      <c r="O253" s="78">
        <v>1.1999999999999999E-3</v>
      </c>
    </row>
    <row r="254" spans="2:15">
      <c r="B254" t="s">
        <v>969</v>
      </c>
      <c r="C254" t="s">
        <v>970</v>
      </c>
      <c r="D254" t="s">
        <v>801</v>
      </c>
      <c r="E254" t="s">
        <v>796</v>
      </c>
      <c r="F254"/>
      <c r="G254" t="s">
        <v>835</v>
      </c>
      <c r="H254" t="s">
        <v>106</v>
      </c>
      <c r="I254" s="77">
        <v>482.42</v>
      </c>
      <c r="J254" s="77">
        <v>16525</v>
      </c>
      <c r="K254" s="77">
        <v>0</v>
      </c>
      <c r="L254" s="77">
        <v>306.84191434500002</v>
      </c>
      <c r="M254" s="78">
        <v>0</v>
      </c>
      <c r="N254" s="78">
        <v>1E-3</v>
      </c>
      <c r="O254" s="78">
        <v>2.9999999999999997E-4</v>
      </c>
    </row>
    <row r="255" spans="2:15">
      <c r="B255" t="s">
        <v>971</v>
      </c>
      <c r="C255" t="s">
        <v>972</v>
      </c>
      <c r="D255" t="s">
        <v>795</v>
      </c>
      <c r="E255" t="s">
        <v>796</v>
      </c>
      <c r="F255"/>
      <c r="G255" t="s">
        <v>835</v>
      </c>
      <c r="H255" t="s">
        <v>106</v>
      </c>
      <c r="I255" s="77">
        <v>2775.49</v>
      </c>
      <c r="J255" s="77">
        <v>4668</v>
      </c>
      <c r="K255" s="77">
        <v>0</v>
      </c>
      <c r="L255" s="77">
        <v>498.67595194680001</v>
      </c>
      <c r="M255" s="78">
        <v>0</v>
      </c>
      <c r="N255" s="78">
        <v>1.6000000000000001E-3</v>
      </c>
      <c r="O255" s="78">
        <v>5.9999999999999995E-4</v>
      </c>
    </row>
    <row r="256" spans="2:15">
      <c r="B256" t="s">
        <v>973</v>
      </c>
      <c r="C256" t="s">
        <v>974</v>
      </c>
      <c r="D256" t="s">
        <v>801</v>
      </c>
      <c r="E256" t="s">
        <v>796</v>
      </c>
      <c r="F256"/>
      <c r="G256" t="s">
        <v>835</v>
      </c>
      <c r="H256" t="s">
        <v>106</v>
      </c>
      <c r="I256" s="77">
        <v>1511.52</v>
      </c>
      <c r="J256" s="77">
        <v>5860</v>
      </c>
      <c r="K256" s="77">
        <v>0</v>
      </c>
      <c r="L256" s="77">
        <v>340.92545212800002</v>
      </c>
      <c r="M256" s="78">
        <v>0</v>
      </c>
      <c r="N256" s="78">
        <v>1.1000000000000001E-3</v>
      </c>
      <c r="O256" s="78">
        <v>4.0000000000000002E-4</v>
      </c>
    </row>
    <row r="257" spans="2:15">
      <c r="B257" t="s">
        <v>975</v>
      </c>
      <c r="C257" t="s">
        <v>976</v>
      </c>
      <c r="D257" t="s">
        <v>795</v>
      </c>
      <c r="E257" t="s">
        <v>796</v>
      </c>
      <c r="F257"/>
      <c r="G257" t="s">
        <v>835</v>
      </c>
      <c r="H257" t="s">
        <v>106</v>
      </c>
      <c r="I257" s="77">
        <v>787.08</v>
      </c>
      <c r="J257" s="77">
        <v>39944</v>
      </c>
      <c r="K257" s="77">
        <v>0</v>
      </c>
      <c r="L257" s="77">
        <v>1210.0918642848001</v>
      </c>
      <c r="M257" s="78">
        <v>0</v>
      </c>
      <c r="N257" s="78">
        <v>3.8E-3</v>
      </c>
      <c r="O257" s="78">
        <v>1.2999999999999999E-3</v>
      </c>
    </row>
    <row r="258" spans="2:15">
      <c r="B258" t="s">
        <v>977</v>
      </c>
      <c r="C258" t="s">
        <v>978</v>
      </c>
      <c r="D258" t="s">
        <v>801</v>
      </c>
      <c r="E258" t="s">
        <v>796</v>
      </c>
      <c r="F258"/>
      <c r="G258" t="s">
        <v>835</v>
      </c>
      <c r="H258" t="s">
        <v>106</v>
      </c>
      <c r="I258" s="77">
        <v>1839.28</v>
      </c>
      <c r="J258" s="77">
        <v>31364</v>
      </c>
      <c r="K258" s="77">
        <v>0</v>
      </c>
      <c r="L258" s="77">
        <v>2220.3794781408001</v>
      </c>
      <c r="M258" s="78">
        <v>0</v>
      </c>
      <c r="N258" s="78">
        <v>7.0000000000000001E-3</v>
      </c>
      <c r="O258" s="78">
        <v>2.5000000000000001E-3</v>
      </c>
    </row>
    <row r="259" spans="2:15">
      <c r="B259" t="s">
        <v>979</v>
      </c>
      <c r="C259" t="s">
        <v>980</v>
      </c>
      <c r="D259" t="s">
        <v>801</v>
      </c>
      <c r="E259" t="s">
        <v>796</v>
      </c>
      <c r="F259"/>
      <c r="G259" t="s">
        <v>835</v>
      </c>
      <c r="H259" t="s">
        <v>106</v>
      </c>
      <c r="I259" s="77">
        <v>2075.06</v>
      </c>
      <c r="J259" s="77">
        <v>23518</v>
      </c>
      <c r="K259" s="77">
        <v>0</v>
      </c>
      <c r="L259" s="77">
        <v>1878.3605389692</v>
      </c>
      <c r="M259" s="78">
        <v>0</v>
      </c>
      <c r="N259" s="78">
        <v>6.0000000000000001E-3</v>
      </c>
      <c r="O259" s="78">
        <v>2.0999999999999999E-3</v>
      </c>
    </row>
    <row r="260" spans="2:15">
      <c r="B260" t="s">
        <v>981</v>
      </c>
      <c r="C260" t="s">
        <v>982</v>
      </c>
      <c r="D260" t="s">
        <v>801</v>
      </c>
      <c r="E260" t="s">
        <v>796</v>
      </c>
      <c r="F260"/>
      <c r="G260" t="s">
        <v>835</v>
      </c>
      <c r="H260" t="s">
        <v>106</v>
      </c>
      <c r="I260" s="77">
        <v>4915.53</v>
      </c>
      <c r="J260" s="77">
        <v>1634</v>
      </c>
      <c r="K260" s="77">
        <v>0</v>
      </c>
      <c r="L260" s="77">
        <v>309.15075700979997</v>
      </c>
      <c r="M260" s="78">
        <v>0</v>
      </c>
      <c r="N260" s="78">
        <v>1E-3</v>
      </c>
      <c r="O260" s="78">
        <v>2.9999999999999997E-4</v>
      </c>
    </row>
    <row r="261" spans="2:15">
      <c r="B261" t="s">
        <v>983</v>
      </c>
      <c r="C261" t="s">
        <v>984</v>
      </c>
      <c r="D261" t="s">
        <v>795</v>
      </c>
      <c r="E261" t="s">
        <v>796</v>
      </c>
      <c r="F261"/>
      <c r="G261" t="s">
        <v>835</v>
      </c>
      <c r="H261" t="s">
        <v>106</v>
      </c>
      <c r="I261" s="77">
        <v>1284.18</v>
      </c>
      <c r="J261" s="77">
        <v>23166</v>
      </c>
      <c r="K261" s="77">
        <v>0</v>
      </c>
      <c r="L261" s="77">
        <v>1145.0510912412001</v>
      </c>
      <c r="M261" s="78">
        <v>0</v>
      </c>
      <c r="N261" s="78">
        <v>3.5999999999999999E-3</v>
      </c>
      <c r="O261" s="78">
        <v>1.2999999999999999E-3</v>
      </c>
    </row>
    <row r="262" spans="2:15">
      <c r="B262" t="s">
        <v>985</v>
      </c>
      <c r="C262" t="s">
        <v>986</v>
      </c>
      <c r="D262" t="s">
        <v>795</v>
      </c>
      <c r="E262" t="s">
        <v>796</v>
      </c>
      <c r="F262"/>
      <c r="G262" t="s">
        <v>863</v>
      </c>
      <c r="H262" t="s">
        <v>106</v>
      </c>
      <c r="I262" s="77">
        <v>911.35</v>
      </c>
      <c r="J262" s="77">
        <v>7625</v>
      </c>
      <c r="K262" s="77">
        <v>0</v>
      </c>
      <c r="L262" s="77">
        <v>267.46869393750001</v>
      </c>
      <c r="M262" s="78">
        <v>0</v>
      </c>
      <c r="N262" s="78">
        <v>8.0000000000000004E-4</v>
      </c>
      <c r="O262" s="78">
        <v>2.9999999999999997E-4</v>
      </c>
    </row>
    <row r="263" spans="2:15">
      <c r="B263" t="s">
        <v>987</v>
      </c>
      <c r="C263" t="s">
        <v>988</v>
      </c>
      <c r="D263" t="s">
        <v>795</v>
      </c>
      <c r="E263" t="s">
        <v>796</v>
      </c>
      <c r="F263"/>
      <c r="G263" t="s">
        <v>863</v>
      </c>
      <c r="H263" t="s">
        <v>106</v>
      </c>
      <c r="I263" s="77">
        <v>3852.54</v>
      </c>
      <c r="J263" s="77">
        <v>3511</v>
      </c>
      <c r="K263" s="77">
        <v>0</v>
      </c>
      <c r="L263" s="77">
        <v>520.6260530106</v>
      </c>
      <c r="M263" s="78">
        <v>0</v>
      </c>
      <c r="N263" s="78">
        <v>1.6000000000000001E-3</v>
      </c>
      <c r="O263" s="78">
        <v>5.9999999999999995E-4</v>
      </c>
    </row>
    <row r="264" spans="2:15">
      <c r="B264" t="s">
        <v>989</v>
      </c>
      <c r="C264" t="s">
        <v>990</v>
      </c>
      <c r="D264" t="s">
        <v>123</v>
      </c>
      <c r="E264" t="s">
        <v>796</v>
      </c>
      <c r="F264"/>
      <c r="G264" t="s">
        <v>863</v>
      </c>
      <c r="H264" t="s">
        <v>106</v>
      </c>
      <c r="I264" s="77">
        <v>303.23</v>
      </c>
      <c r="J264" s="77">
        <v>125300</v>
      </c>
      <c r="K264" s="77">
        <v>0</v>
      </c>
      <c r="L264" s="77">
        <v>1462.41673431</v>
      </c>
      <c r="M264" s="78">
        <v>0</v>
      </c>
      <c r="N264" s="78">
        <v>4.5999999999999999E-3</v>
      </c>
      <c r="O264" s="78">
        <v>1.6000000000000001E-3</v>
      </c>
    </row>
    <row r="265" spans="2:15">
      <c r="B265" t="s">
        <v>991</v>
      </c>
      <c r="C265" t="s">
        <v>992</v>
      </c>
      <c r="D265" t="s">
        <v>801</v>
      </c>
      <c r="E265" t="s">
        <v>796</v>
      </c>
      <c r="F265"/>
      <c r="G265" t="s">
        <v>123</v>
      </c>
      <c r="H265" t="s">
        <v>106</v>
      </c>
      <c r="I265" s="77">
        <v>1541.02</v>
      </c>
      <c r="J265" s="77">
        <v>8896</v>
      </c>
      <c r="K265" s="77">
        <v>0</v>
      </c>
      <c r="L265" s="77">
        <v>527.6560967808</v>
      </c>
      <c r="M265" s="78">
        <v>0</v>
      </c>
      <c r="N265" s="78">
        <v>1.6999999999999999E-3</v>
      </c>
      <c r="O265" s="78">
        <v>5.9999999999999995E-4</v>
      </c>
    </row>
    <row r="266" spans="2:15">
      <c r="B266" t="s">
        <v>219</v>
      </c>
      <c r="E266" s="16"/>
      <c r="F266" s="16"/>
      <c r="G266" s="16"/>
    </row>
    <row r="267" spans="2:15">
      <c r="B267" t="s">
        <v>248</v>
      </c>
      <c r="E267" s="16"/>
      <c r="F267" s="16"/>
      <c r="G267" s="16"/>
    </row>
    <row r="268" spans="2:15">
      <c r="B268" t="s">
        <v>249</v>
      </c>
      <c r="E268" s="16"/>
      <c r="F268" s="16"/>
      <c r="G268" s="16"/>
    </row>
    <row r="269" spans="2:15">
      <c r="B269" t="s">
        <v>250</v>
      </c>
      <c r="E269" s="16"/>
      <c r="F269" s="16"/>
      <c r="G269" s="16"/>
    </row>
    <row r="270" spans="2:15">
      <c r="B270" t="s">
        <v>251</v>
      </c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4" workbookViewId="0">
      <selection activeCell="E39" sqref="E39:E8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1298</v>
      </c>
    </row>
    <row r="3" spans="2:63" s="1" customFormat="1">
      <c r="B3" s="2" t="s">
        <v>2</v>
      </c>
      <c r="C3" s="83" t="s">
        <v>1299</v>
      </c>
    </row>
    <row r="4" spans="2:63" s="1" customFormat="1">
      <c r="B4" s="2" t="s">
        <v>3</v>
      </c>
      <c r="C4" s="84" t="s">
        <v>196</v>
      </c>
    </row>
    <row r="6" spans="2:63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BK6" s="19"/>
    </row>
    <row r="7" spans="2:63" ht="26.25" customHeight="1">
      <c r="B7" s="111" t="s">
        <v>193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4186050.55</v>
      </c>
      <c r="I11" s="7"/>
      <c r="J11" s="75">
        <v>0</v>
      </c>
      <c r="K11" s="75">
        <v>279913.9259936483</v>
      </c>
      <c r="L11" s="7"/>
      <c r="M11" s="76">
        <v>1</v>
      </c>
      <c r="N11" s="76">
        <v>0.31119999999999998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1938623.11</v>
      </c>
      <c r="J12" s="81">
        <v>0</v>
      </c>
      <c r="K12" s="81">
        <v>66358.124988700001</v>
      </c>
      <c r="M12" s="80">
        <v>0.23710000000000001</v>
      </c>
      <c r="N12" s="80">
        <v>7.3800000000000004E-2</v>
      </c>
    </row>
    <row r="13" spans="2:63">
      <c r="B13" s="79" t="s">
        <v>993</v>
      </c>
      <c r="D13" s="16"/>
      <c r="E13" s="16"/>
      <c r="F13" s="16"/>
      <c r="G13" s="16"/>
      <c r="H13" s="81">
        <v>1938623.11</v>
      </c>
      <c r="J13" s="81">
        <v>0</v>
      </c>
      <c r="K13" s="81">
        <v>66358.124988700001</v>
      </c>
      <c r="M13" s="80">
        <v>0.23710000000000001</v>
      </c>
      <c r="N13" s="80">
        <v>7.3800000000000004E-2</v>
      </c>
    </row>
    <row r="14" spans="2:63">
      <c r="B14" t="s">
        <v>994</v>
      </c>
      <c r="C14" t="s">
        <v>995</v>
      </c>
      <c r="D14" t="s">
        <v>100</v>
      </c>
      <c r="E14" t="s">
        <v>996</v>
      </c>
      <c r="F14" t="s">
        <v>997</v>
      </c>
      <c r="G14" t="s">
        <v>102</v>
      </c>
      <c r="H14" s="77">
        <v>321176</v>
      </c>
      <c r="I14" s="77">
        <v>1874</v>
      </c>
      <c r="J14" s="77">
        <v>0</v>
      </c>
      <c r="K14" s="77">
        <v>6018.83824</v>
      </c>
      <c r="L14" s="78">
        <v>8.0999999999999996E-3</v>
      </c>
      <c r="M14" s="78">
        <v>2.1499999999999998E-2</v>
      </c>
      <c r="N14" s="78">
        <v>6.7000000000000002E-3</v>
      </c>
    </row>
    <row r="15" spans="2:63">
      <c r="B15" t="s">
        <v>998</v>
      </c>
      <c r="C15" t="s">
        <v>999</v>
      </c>
      <c r="D15" t="s">
        <v>100</v>
      </c>
      <c r="E15" t="s">
        <v>996</v>
      </c>
      <c r="F15" t="s">
        <v>997</v>
      </c>
      <c r="G15" t="s">
        <v>102</v>
      </c>
      <c r="H15" s="77">
        <v>124213.82</v>
      </c>
      <c r="I15" s="77">
        <v>3597</v>
      </c>
      <c r="J15" s="77">
        <v>0</v>
      </c>
      <c r="K15" s="77">
        <v>4467.9711053999999</v>
      </c>
      <c r="L15" s="78">
        <v>1.9E-3</v>
      </c>
      <c r="M15" s="78">
        <v>1.6E-2</v>
      </c>
      <c r="N15" s="78">
        <v>5.0000000000000001E-3</v>
      </c>
    </row>
    <row r="16" spans="2:63">
      <c r="B16" t="s">
        <v>1000</v>
      </c>
      <c r="C16" t="s">
        <v>1001</v>
      </c>
      <c r="D16" t="s">
        <v>100</v>
      </c>
      <c r="E16" t="s">
        <v>996</v>
      </c>
      <c r="F16" t="s">
        <v>997</v>
      </c>
      <c r="G16" t="s">
        <v>102</v>
      </c>
      <c r="H16" s="77">
        <v>417022.17</v>
      </c>
      <c r="I16" s="77">
        <v>1854</v>
      </c>
      <c r="J16" s="77">
        <v>0</v>
      </c>
      <c r="K16" s="77">
        <v>7731.5910317999997</v>
      </c>
      <c r="L16" s="78">
        <v>6.1999999999999998E-3</v>
      </c>
      <c r="M16" s="78">
        <v>2.76E-2</v>
      </c>
      <c r="N16" s="78">
        <v>8.6E-3</v>
      </c>
    </row>
    <row r="17" spans="2:14">
      <c r="B17" t="s">
        <v>1002</v>
      </c>
      <c r="C17" t="s">
        <v>1003</v>
      </c>
      <c r="D17" t="s">
        <v>100</v>
      </c>
      <c r="E17" t="s">
        <v>1004</v>
      </c>
      <c r="F17" t="s">
        <v>997</v>
      </c>
      <c r="G17" t="s">
        <v>102</v>
      </c>
      <c r="H17" s="77">
        <v>14500.81</v>
      </c>
      <c r="I17" s="77">
        <v>2858</v>
      </c>
      <c r="J17" s="77">
        <v>0</v>
      </c>
      <c r="K17" s="77">
        <v>414.43314980000002</v>
      </c>
      <c r="L17" s="78">
        <v>4.4000000000000003E-3</v>
      </c>
      <c r="M17" s="78">
        <v>1.5E-3</v>
      </c>
      <c r="N17" s="78">
        <v>5.0000000000000001E-4</v>
      </c>
    </row>
    <row r="18" spans="2:14">
      <c r="B18" t="s">
        <v>1005</v>
      </c>
      <c r="C18" t="s">
        <v>1006</v>
      </c>
      <c r="D18" t="s">
        <v>100</v>
      </c>
      <c r="E18" t="s">
        <v>1004</v>
      </c>
      <c r="F18" t="s">
        <v>997</v>
      </c>
      <c r="G18" t="s">
        <v>102</v>
      </c>
      <c r="H18" s="77">
        <v>143356</v>
      </c>
      <c r="I18" s="77">
        <v>1849</v>
      </c>
      <c r="J18" s="77">
        <v>0</v>
      </c>
      <c r="K18" s="77">
        <v>2650.6524399999998</v>
      </c>
      <c r="L18" s="78">
        <v>2.0999999999999999E-3</v>
      </c>
      <c r="M18" s="78">
        <v>9.4999999999999998E-3</v>
      </c>
      <c r="N18" s="78">
        <v>2.8999999999999998E-3</v>
      </c>
    </row>
    <row r="19" spans="2:14">
      <c r="B19" t="s">
        <v>1007</v>
      </c>
      <c r="C19" t="s">
        <v>1008</v>
      </c>
      <c r="D19" t="s">
        <v>100</v>
      </c>
      <c r="E19" t="s">
        <v>1004</v>
      </c>
      <c r="F19" t="s">
        <v>997</v>
      </c>
      <c r="G19" t="s">
        <v>102</v>
      </c>
      <c r="H19" s="77">
        <v>231795.24</v>
      </c>
      <c r="I19" s="77">
        <v>3539</v>
      </c>
      <c r="J19" s="77">
        <v>0</v>
      </c>
      <c r="K19" s="77">
        <v>8203.2335435999994</v>
      </c>
      <c r="L19" s="78">
        <v>1.5E-3</v>
      </c>
      <c r="M19" s="78">
        <v>2.93E-2</v>
      </c>
      <c r="N19" s="78">
        <v>9.1000000000000004E-3</v>
      </c>
    </row>
    <row r="20" spans="2:14">
      <c r="B20" t="s">
        <v>1009</v>
      </c>
      <c r="C20" t="s">
        <v>1010</v>
      </c>
      <c r="D20" t="s">
        <v>100</v>
      </c>
      <c r="E20" t="s">
        <v>1004</v>
      </c>
      <c r="F20" t="s">
        <v>997</v>
      </c>
      <c r="G20" t="s">
        <v>102</v>
      </c>
      <c r="H20" s="77">
        <v>433007.32</v>
      </c>
      <c r="I20" s="77">
        <v>1852</v>
      </c>
      <c r="J20" s="77">
        <v>0</v>
      </c>
      <c r="K20" s="77">
        <v>8019.2955664000001</v>
      </c>
      <c r="L20" s="78">
        <v>2.3999999999999998E-3</v>
      </c>
      <c r="M20" s="78">
        <v>2.86E-2</v>
      </c>
      <c r="N20" s="78">
        <v>8.8999999999999999E-3</v>
      </c>
    </row>
    <row r="21" spans="2:14">
      <c r="B21" t="s">
        <v>1011</v>
      </c>
      <c r="C21" t="s">
        <v>1012</v>
      </c>
      <c r="D21" t="s">
        <v>100</v>
      </c>
      <c r="E21" t="s">
        <v>1004</v>
      </c>
      <c r="F21" t="s">
        <v>997</v>
      </c>
      <c r="G21" t="s">
        <v>102</v>
      </c>
      <c r="H21" s="77">
        <v>58055.91</v>
      </c>
      <c r="I21" s="77">
        <v>1827</v>
      </c>
      <c r="J21" s="77">
        <v>0</v>
      </c>
      <c r="K21" s="77">
        <v>1060.6814757</v>
      </c>
      <c r="L21" s="78">
        <v>5.0000000000000001E-4</v>
      </c>
      <c r="M21" s="78">
        <v>3.8E-3</v>
      </c>
      <c r="N21" s="78">
        <v>1.1999999999999999E-3</v>
      </c>
    </row>
    <row r="22" spans="2:14">
      <c r="B22" t="s">
        <v>1013</v>
      </c>
      <c r="C22" t="s">
        <v>1014</v>
      </c>
      <c r="D22" t="s">
        <v>100</v>
      </c>
      <c r="E22" t="s">
        <v>1015</v>
      </c>
      <c r="F22" t="s">
        <v>997</v>
      </c>
      <c r="G22" t="s">
        <v>102</v>
      </c>
      <c r="H22" s="77">
        <v>63162.02</v>
      </c>
      <c r="I22" s="77">
        <v>3560</v>
      </c>
      <c r="J22" s="77">
        <v>0</v>
      </c>
      <c r="K22" s="77">
        <v>2248.567912</v>
      </c>
      <c r="L22" s="78">
        <v>6.9999999999999999E-4</v>
      </c>
      <c r="M22" s="78">
        <v>8.0000000000000002E-3</v>
      </c>
      <c r="N22" s="78">
        <v>2.5000000000000001E-3</v>
      </c>
    </row>
    <row r="23" spans="2:14">
      <c r="B23" t="s">
        <v>1016</v>
      </c>
      <c r="C23" t="s">
        <v>1017</v>
      </c>
      <c r="D23" t="s">
        <v>100</v>
      </c>
      <c r="E23" t="s">
        <v>1018</v>
      </c>
      <c r="F23" t="s">
        <v>997</v>
      </c>
      <c r="G23" t="s">
        <v>102</v>
      </c>
      <c r="H23" s="77">
        <v>8924</v>
      </c>
      <c r="I23" s="77">
        <v>34690</v>
      </c>
      <c r="J23" s="77">
        <v>0</v>
      </c>
      <c r="K23" s="77">
        <v>3095.7356</v>
      </c>
      <c r="L23" s="78">
        <v>1.1000000000000001E-3</v>
      </c>
      <c r="M23" s="78">
        <v>1.11E-2</v>
      </c>
      <c r="N23" s="78">
        <v>3.3999999999999998E-3</v>
      </c>
    </row>
    <row r="24" spans="2:14">
      <c r="B24" t="s">
        <v>1019</v>
      </c>
      <c r="C24" t="s">
        <v>1020</v>
      </c>
      <c r="D24" t="s">
        <v>100</v>
      </c>
      <c r="E24" t="s">
        <v>1018</v>
      </c>
      <c r="F24" t="s">
        <v>997</v>
      </c>
      <c r="G24" t="s">
        <v>102</v>
      </c>
      <c r="H24" s="77">
        <v>64212.04</v>
      </c>
      <c r="I24" s="77">
        <v>18410</v>
      </c>
      <c r="J24" s="77">
        <v>0</v>
      </c>
      <c r="K24" s="77">
        <v>11821.436564</v>
      </c>
      <c r="L24" s="78">
        <v>2.3E-3</v>
      </c>
      <c r="M24" s="78">
        <v>4.2200000000000001E-2</v>
      </c>
      <c r="N24" s="78">
        <v>1.3100000000000001E-2</v>
      </c>
    </row>
    <row r="25" spans="2:14">
      <c r="B25" t="s">
        <v>1021</v>
      </c>
      <c r="C25" t="s">
        <v>1022</v>
      </c>
      <c r="D25" t="s">
        <v>100</v>
      </c>
      <c r="E25" t="s">
        <v>1018</v>
      </c>
      <c r="F25" t="s">
        <v>997</v>
      </c>
      <c r="G25" t="s">
        <v>102</v>
      </c>
      <c r="H25" s="77">
        <v>6230.78</v>
      </c>
      <c r="I25" s="77">
        <v>18200</v>
      </c>
      <c r="J25" s="77">
        <v>0</v>
      </c>
      <c r="K25" s="77">
        <v>1134.0019600000001</v>
      </c>
      <c r="L25" s="78">
        <v>5.9999999999999995E-4</v>
      </c>
      <c r="M25" s="78">
        <v>4.1000000000000003E-3</v>
      </c>
      <c r="N25" s="78">
        <v>1.2999999999999999E-3</v>
      </c>
    </row>
    <row r="26" spans="2:14">
      <c r="B26" t="s">
        <v>1023</v>
      </c>
      <c r="C26" t="s">
        <v>1024</v>
      </c>
      <c r="D26" t="s">
        <v>100</v>
      </c>
      <c r="E26" t="s">
        <v>1018</v>
      </c>
      <c r="F26" t="s">
        <v>997</v>
      </c>
      <c r="G26" t="s">
        <v>102</v>
      </c>
      <c r="H26" s="77">
        <v>52967</v>
      </c>
      <c r="I26" s="77">
        <v>17920</v>
      </c>
      <c r="J26" s="77">
        <v>0</v>
      </c>
      <c r="K26" s="77">
        <v>9491.6864000000005</v>
      </c>
      <c r="L26" s="78">
        <v>5.1999999999999998E-3</v>
      </c>
      <c r="M26" s="78">
        <v>3.39E-2</v>
      </c>
      <c r="N26" s="78">
        <v>1.06E-2</v>
      </c>
    </row>
    <row r="27" spans="2:14">
      <c r="B27" s="79" t="s">
        <v>1025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208</v>
      </c>
      <c r="C28" t="s">
        <v>208</v>
      </c>
      <c r="D28" s="16"/>
      <c r="E28" s="16"/>
      <c r="F28" t="s">
        <v>208</v>
      </c>
      <c r="G28" t="s">
        <v>208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1026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208</v>
      </c>
      <c r="C30" t="s">
        <v>208</v>
      </c>
      <c r="D30" s="16"/>
      <c r="E30" s="16"/>
      <c r="F30" t="s">
        <v>208</v>
      </c>
      <c r="G30" t="s">
        <v>208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1027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208</v>
      </c>
      <c r="C32" t="s">
        <v>208</v>
      </c>
      <c r="D32" s="16"/>
      <c r="E32" s="16"/>
      <c r="F32" t="s">
        <v>208</v>
      </c>
      <c r="G32" t="s">
        <v>208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256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208</v>
      </c>
      <c r="C34" t="s">
        <v>208</v>
      </c>
      <c r="D34" s="16"/>
      <c r="E34" s="16"/>
      <c r="F34" t="s">
        <v>208</v>
      </c>
      <c r="G34" t="s">
        <v>208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1028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217</v>
      </c>
      <c r="D37" s="16"/>
      <c r="E37" s="16"/>
      <c r="F37" s="16"/>
      <c r="G37" s="16"/>
      <c r="H37" s="81">
        <v>2247427.44</v>
      </c>
      <c r="J37" s="81">
        <v>0</v>
      </c>
      <c r="K37" s="81">
        <v>213555.8010049483</v>
      </c>
      <c r="M37" s="80">
        <v>0.76290000000000002</v>
      </c>
      <c r="N37" s="80">
        <v>0.2374</v>
      </c>
    </row>
    <row r="38" spans="2:14">
      <c r="B38" s="79" t="s">
        <v>1029</v>
      </c>
      <c r="D38" s="16"/>
      <c r="E38" s="16"/>
      <c r="F38" s="16"/>
      <c r="G38" s="16"/>
      <c r="H38" s="81">
        <v>2247427.44</v>
      </c>
      <c r="J38" s="81">
        <v>0</v>
      </c>
      <c r="K38" s="81">
        <v>213555.8010049483</v>
      </c>
      <c r="M38" s="80">
        <v>0.76290000000000002</v>
      </c>
      <c r="N38" s="80">
        <v>0.2374</v>
      </c>
    </row>
    <row r="39" spans="2:14">
      <c r="B39" t="s">
        <v>1030</v>
      </c>
      <c r="C39" t="s">
        <v>1031</v>
      </c>
      <c r="D39" t="s">
        <v>123</v>
      </c>
      <c r="E39"/>
      <c r="F39" t="s">
        <v>997</v>
      </c>
      <c r="G39" t="s">
        <v>106</v>
      </c>
      <c r="H39" s="77">
        <v>65852.070000000007</v>
      </c>
      <c r="I39" s="77">
        <v>6073</v>
      </c>
      <c r="J39" s="77">
        <v>0</v>
      </c>
      <c r="K39" s="77">
        <v>15392.906216523899</v>
      </c>
      <c r="L39" s="78">
        <v>1.5E-3</v>
      </c>
      <c r="M39" s="78">
        <v>5.5E-2</v>
      </c>
      <c r="N39" s="78">
        <v>1.7100000000000001E-2</v>
      </c>
    </row>
    <row r="40" spans="2:14">
      <c r="B40" t="s">
        <v>1032</v>
      </c>
      <c r="C40" t="s">
        <v>1033</v>
      </c>
      <c r="D40" t="s">
        <v>123</v>
      </c>
      <c r="E40"/>
      <c r="F40" t="s">
        <v>997</v>
      </c>
      <c r="G40" t="s">
        <v>106</v>
      </c>
      <c r="H40" s="77">
        <v>7125.13</v>
      </c>
      <c r="I40" s="77">
        <v>4463</v>
      </c>
      <c r="J40" s="77">
        <v>0</v>
      </c>
      <c r="K40" s="77">
        <v>1223.9610302630999</v>
      </c>
      <c r="L40" s="78">
        <v>0</v>
      </c>
      <c r="M40" s="78">
        <v>4.4000000000000003E-3</v>
      </c>
      <c r="N40" s="78">
        <v>1.4E-3</v>
      </c>
    </row>
    <row r="41" spans="2:14">
      <c r="B41" t="s">
        <v>1034</v>
      </c>
      <c r="C41" t="s">
        <v>1035</v>
      </c>
      <c r="D41" t="s">
        <v>795</v>
      </c>
      <c r="E41"/>
      <c r="F41" t="s">
        <v>997</v>
      </c>
      <c r="G41" t="s">
        <v>106</v>
      </c>
      <c r="H41" s="77">
        <v>5553.37</v>
      </c>
      <c r="I41" s="77">
        <v>33993</v>
      </c>
      <c r="J41" s="77">
        <v>0</v>
      </c>
      <c r="K41" s="77">
        <v>7265.9769397209002</v>
      </c>
      <c r="L41" s="78">
        <v>2.9999999999999997E-4</v>
      </c>
      <c r="M41" s="78">
        <v>2.5999999999999999E-2</v>
      </c>
      <c r="N41" s="78">
        <v>8.0999999999999996E-3</v>
      </c>
    </row>
    <row r="42" spans="2:14">
      <c r="B42" t="s">
        <v>1036</v>
      </c>
      <c r="C42" t="s">
        <v>1037</v>
      </c>
      <c r="D42" t="s">
        <v>931</v>
      </c>
      <c r="E42"/>
      <c r="F42" t="s">
        <v>997</v>
      </c>
      <c r="G42" t="s">
        <v>106</v>
      </c>
      <c r="H42" s="77">
        <v>424491.02</v>
      </c>
      <c r="I42" s="77">
        <v>765.3499999999982</v>
      </c>
      <c r="J42" s="77">
        <v>0</v>
      </c>
      <c r="K42" s="77">
        <v>12504.792941022901</v>
      </c>
      <c r="L42" s="78">
        <v>5.0000000000000001E-4</v>
      </c>
      <c r="M42" s="78">
        <v>4.4699999999999997E-2</v>
      </c>
      <c r="N42" s="78">
        <v>1.3899999999999999E-2</v>
      </c>
    </row>
    <row r="43" spans="2:14">
      <c r="B43" t="s">
        <v>1038</v>
      </c>
      <c r="C43" t="s">
        <v>1039</v>
      </c>
      <c r="D43" t="s">
        <v>931</v>
      </c>
      <c r="E43"/>
      <c r="F43" t="s">
        <v>997</v>
      </c>
      <c r="G43" t="s">
        <v>106</v>
      </c>
      <c r="H43" s="77">
        <v>149834.96</v>
      </c>
      <c r="I43" s="77">
        <v>1007.75</v>
      </c>
      <c r="J43" s="77">
        <v>0</v>
      </c>
      <c r="K43" s="77">
        <v>5811.8430043806002</v>
      </c>
      <c r="L43" s="78">
        <v>5.9999999999999995E-4</v>
      </c>
      <c r="M43" s="78">
        <v>2.0799999999999999E-2</v>
      </c>
      <c r="N43" s="78">
        <v>6.4999999999999997E-3</v>
      </c>
    </row>
    <row r="44" spans="2:14">
      <c r="B44" t="s">
        <v>1040</v>
      </c>
      <c r="C44" t="s">
        <v>1041</v>
      </c>
      <c r="D44" t="s">
        <v>1042</v>
      </c>
      <c r="E44"/>
      <c r="F44" t="s">
        <v>997</v>
      </c>
      <c r="G44" t="s">
        <v>201</v>
      </c>
      <c r="H44" s="77">
        <v>260268.25</v>
      </c>
      <c r="I44" s="77">
        <v>1844.8142000000021</v>
      </c>
      <c r="J44" s="77">
        <v>0</v>
      </c>
      <c r="K44" s="77">
        <v>2357.0394797755198</v>
      </c>
      <c r="L44" s="78">
        <v>1E-3</v>
      </c>
      <c r="M44" s="78">
        <v>8.3999999999999995E-3</v>
      </c>
      <c r="N44" s="78">
        <v>2.5999999999999999E-3</v>
      </c>
    </row>
    <row r="45" spans="2:14">
      <c r="B45" t="s">
        <v>1043</v>
      </c>
      <c r="C45" t="s">
        <v>1044</v>
      </c>
      <c r="D45" t="s">
        <v>123</v>
      </c>
      <c r="E45"/>
      <c r="F45" t="s">
        <v>997</v>
      </c>
      <c r="G45" t="s">
        <v>106</v>
      </c>
      <c r="H45" s="77">
        <v>21655.27</v>
      </c>
      <c r="I45" s="77">
        <v>3588</v>
      </c>
      <c r="J45" s="77">
        <v>0</v>
      </c>
      <c r="K45" s="77">
        <v>2990.6386961724002</v>
      </c>
      <c r="L45" s="78">
        <v>2.9999999999999997E-4</v>
      </c>
      <c r="M45" s="78">
        <v>1.0699999999999999E-2</v>
      </c>
      <c r="N45" s="78">
        <v>3.3E-3</v>
      </c>
    </row>
    <row r="46" spans="2:14">
      <c r="B46" t="s">
        <v>1045</v>
      </c>
      <c r="C46" t="s">
        <v>1046</v>
      </c>
      <c r="D46" t="s">
        <v>931</v>
      </c>
      <c r="E46"/>
      <c r="F46" t="s">
        <v>997</v>
      </c>
      <c r="G46" t="s">
        <v>106</v>
      </c>
      <c r="H46" s="77">
        <v>135172.76999999999</v>
      </c>
      <c r="I46" s="77">
        <v>459.55000000000098</v>
      </c>
      <c r="J46" s="77">
        <v>0</v>
      </c>
      <c r="K46" s="77">
        <v>2390.9467019952199</v>
      </c>
      <c r="L46" s="78">
        <v>1.2999999999999999E-3</v>
      </c>
      <c r="M46" s="78">
        <v>8.5000000000000006E-3</v>
      </c>
      <c r="N46" s="78">
        <v>2.7000000000000001E-3</v>
      </c>
    </row>
    <row r="47" spans="2:14">
      <c r="B47" t="s">
        <v>1047</v>
      </c>
      <c r="C47" t="s">
        <v>1048</v>
      </c>
      <c r="D47" t="s">
        <v>931</v>
      </c>
      <c r="E47"/>
      <c r="F47" t="s">
        <v>997</v>
      </c>
      <c r="G47" t="s">
        <v>106</v>
      </c>
      <c r="H47" s="77">
        <v>15791.28</v>
      </c>
      <c r="I47" s="77">
        <v>3668.75</v>
      </c>
      <c r="J47" s="77">
        <v>0</v>
      </c>
      <c r="K47" s="77">
        <v>2229.8896096650001</v>
      </c>
      <c r="L47" s="78">
        <v>2.0000000000000001E-4</v>
      </c>
      <c r="M47" s="78">
        <v>8.0000000000000002E-3</v>
      </c>
      <c r="N47" s="78">
        <v>2.5000000000000001E-3</v>
      </c>
    </row>
    <row r="48" spans="2:14">
      <c r="B48" t="s">
        <v>1049</v>
      </c>
      <c r="C48" t="s">
        <v>1050</v>
      </c>
      <c r="D48" t="s">
        <v>123</v>
      </c>
      <c r="E48"/>
      <c r="F48" t="s">
        <v>997</v>
      </c>
      <c r="G48" t="s">
        <v>110</v>
      </c>
      <c r="H48" s="77">
        <v>120133.07</v>
      </c>
      <c r="I48" s="77">
        <v>639.69999999999902</v>
      </c>
      <c r="J48" s="77">
        <v>0</v>
      </c>
      <c r="K48" s="77">
        <v>3118.15324196542</v>
      </c>
      <c r="L48" s="78">
        <v>5.9999999999999995E-4</v>
      </c>
      <c r="M48" s="78">
        <v>1.11E-2</v>
      </c>
      <c r="N48" s="78">
        <v>3.5000000000000001E-3</v>
      </c>
    </row>
    <row r="49" spans="2:14">
      <c r="B49" t="s">
        <v>1051</v>
      </c>
      <c r="C49" t="s">
        <v>1052</v>
      </c>
      <c r="D49" t="s">
        <v>123</v>
      </c>
      <c r="E49"/>
      <c r="F49" t="s">
        <v>997</v>
      </c>
      <c r="G49" t="s">
        <v>106</v>
      </c>
      <c r="H49" s="77">
        <v>126784.23</v>
      </c>
      <c r="I49" s="77">
        <v>696.05000000000098</v>
      </c>
      <c r="J49" s="77">
        <v>0</v>
      </c>
      <c r="K49" s="77">
        <v>3396.6718050898398</v>
      </c>
      <c r="L49" s="78">
        <v>2.9999999999999997E-4</v>
      </c>
      <c r="M49" s="78">
        <v>1.21E-2</v>
      </c>
      <c r="N49" s="78">
        <v>3.8E-3</v>
      </c>
    </row>
    <row r="50" spans="2:14">
      <c r="B50" t="s">
        <v>1053</v>
      </c>
      <c r="C50" t="s">
        <v>1054</v>
      </c>
      <c r="D50" t="s">
        <v>123</v>
      </c>
      <c r="E50"/>
      <c r="F50" t="s">
        <v>997</v>
      </c>
      <c r="G50" t="s">
        <v>106</v>
      </c>
      <c r="H50" s="77">
        <v>80364.88</v>
      </c>
      <c r="I50" s="77">
        <v>515.05999999999938</v>
      </c>
      <c r="J50" s="77">
        <v>0</v>
      </c>
      <c r="K50" s="77">
        <v>1593.20637372187</v>
      </c>
      <c r="L50" s="78">
        <v>2.7000000000000001E-3</v>
      </c>
      <c r="M50" s="78">
        <v>5.7000000000000002E-3</v>
      </c>
      <c r="N50" s="78">
        <v>1.8E-3</v>
      </c>
    </row>
    <row r="51" spans="2:14">
      <c r="B51" t="s">
        <v>1055</v>
      </c>
      <c r="C51" t="s">
        <v>1056</v>
      </c>
      <c r="D51" t="s">
        <v>123</v>
      </c>
      <c r="E51"/>
      <c r="F51" t="s">
        <v>997</v>
      </c>
      <c r="G51" t="s">
        <v>110</v>
      </c>
      <c r="H51" s="77">
        <v>1458.17</v>
      </c>
      <c r="I51" s="77">
        <v>6857</v>
      </c>
      <c r="J51" s="77">
        <v>0</v>
      </c>
      <c r="K51" s="77">
        <v>405.69610382175</v>
      </c>
      <c r="L51" s="78">
        <v>4.0000000000000002E-4</v>
      </c>
      <c r="M51" s="78">
        <v>1.4E-3</v>
      </c>
      <c r="N51" s="78">
        <v>5.0000000000000001E-4</v>
      </c>
    </row>
    <row r="52" spans="2:14">
      <c r="B52" t="s">
        <v>1057</v>
      </c>
      <c r="C52" t="s">
        <v>1058</v>
      </c>
      <c r="D52" t="s">
        <v>123</v>
      </c>
      <c r="E52"/>
      <c r="F52" t="s">
        <v>997</v>
      </c>
      <c r="G52" t="s">
        <v>110</v>
      </c>
      <c r="H52" s="77">
        <v>156168.34</v>
      </c>
      <c r="I52" s="77">
        <v>2802</v>
      </c>
      <c r="J52" s="77">
        <v>0</v>
      </c>
      <c r="K52" s="77">
        <v>17754.958168190999</v>
      </c>
      <c r="L52" s="78">
        <v>5.9999999999999995E-4</v>
      </c>
      <c r="M52" s="78">
        <v>6.3399999999999998E-2</v>
      </c>
      <c r="N52" s="78">
        <v>1.9699999999999999E-2</v>
      </c>
    </row>
    <row r="53" spans="2:14">
      <c r="B53" t="s">
        <v>1059</v>
      </c>
      <c r="C53" t="s">
        <v>1060</v>
      </c>
      <c r="D53" t="s">
        <v>795</v>
      </c>
      <c r="E53"/>
      <c r="F53" t="s">
        <v>997</v>
      </c>
      <c r="G53" t="s">
        <v>106</v>
      </c>
      <c r="H53" s="77">
        <v>17705.73</v>
      </c>
      <c r="I53" s="77">
        <v>6594</v>
      </c>
      <c r="J53" s="77">
        <v>0</v>
      </c>
      <c r="K53" s="77">
        <v>4493.7684535338003</v>
      </c>
      <c r="L53" s="78">
        <v>1E-4</v>
      </c>
      <c r="M53" s="78">
        <v>1.61E-2</v>
      </c>
      <c r="N53" s="78">
        <v>5.0000000000000001E-3</v>
      </c>
    </row>
    <row r="54" spans="2:14">
      <c r="B54" t="s">
        <v>1061</v>
      </c>
      <c r="C54" t="s">
        <v>1062</v>
      </c>
      <c r="D54" t="s">
        <v>795</v>
      </c>
      <c r="E54"/>
      <c r="F54" t="s">
        <v>997</v>
      </c>
      <c r="G54" t="s">
        <v>106</v>
      </c>
      <c r="H54" s="77">
        <v>10170.4</v>
      </c>
      <c r="I54" s="77">
        <v>6901</v>
      </c>
      <c r="J54" s="77">
        <v>0</v>
      </c>
      <c r="K54" s="77">
        <v>2701.4564610960001</v>
      </c>
      <c r="L54" s="78">
        <v>0</v>
      </c>
      <c r="M54" s="78">
        <v>9.7000000000000003E-3</v>
      </c>
      <c r="N54" s="78">
        <v>3.0000000000000001E-3</v>
      </c>
    </row>
    <row r="55" spans="2:14">
      <c r="B55" t="s">
        <v>1063</v>
      </c>
      <c r="C55" t="s">
        <v>1064</v>
      </c>
      <c r="D55" t="s">
        <v>123</v>
      </c>
      <c r="E55"/>
      <c r="F55" t="s">
        <v>997</v>
      </c>
      <c r="G55" t="s">
        <v>116</v>
      </c>
      <c r="H55" s="77">
        <v>32009.21</v>
      </c>
      <c r="I55" s="77">
        <v>4919</v>
      </c>
      <c r="J55" s="77">
        <v>0</v>
      </c>
      <c r="K55" s="77">
        <v>4496.0790954344502</v>
      </c>
      <c r="L55" s="78">
        <v>5.0000000000000001E-4</v>
      </c>
      <c r="M55" s="78">
        <v>1.61E-2</v>
      </c>
      <c r="N55" s="78">
        <v>5.0000000000000001E-3</v>
      </c>
    </row>
    <row r="56" spans="2:14">
      <c r="B56" t="s">
        <v>1065</v>
      </c>
      <c r="C56" t="s">
        <v>1066</v>
      </c>
      <c r="D56" t="s">
        <v>931</v>
      </c>
      <c r="E56"/>
      <c r="F56" t="s">
        <v>997</v>
      </c>
      <c r="G56" t="s">
        <v>106</v>
      </c>
      <c r="H56" s="77">
        <v>77465.11</v>
      </c>
      <c r="I56" s="77">
        <v>954.5</v>
      </c>
      <c r="J56" s="77">
        <v>0</v>
      </c>
      <c r="K56" s="77">
        <v>2845.9678240825501</v>
      </c>
      <c r="L56" s="78">
        <v>2.9999999999999997E-4</v>
      </c>
      <c r="M56" s="78">
        <v>1.0200000000000001E-2</v>
      </c>
      <c r="N56" s="78">
        <v>3.2000000000000002E-3</v>
      </c>
    </row>
    <row r="57" spans="2:14">
      <c r="B57" t="s">
        <v>1067</v>
      </c>
      <c r="C57" t="s">
        <v>1068</v>
      </c>
      <c r="D57" t="s">
        <v>123</v>
      </c>
      <c r="E57"/>
      <c r="F57" t="s">
        <v>997</v>
      </c>
      <c r="G57" t="s">
        <v>106</v>
      </c>
      <c r="H57" s="77">
        <v>10977.68</v>
      </c>
      <c r="I57" s="77">
        <v>4445.5</v>
      </c>
      <c r="J57" s="77">
        <v>0</v>
      </c>
      <c r="K57" s="77">
        <v>1878.3611301756</v>
      </c>
      <c r="L57" s="78">
        <v>1.1999999999999999E-3</v>
      </c>
      <c r="M57" s="78">
        <v>6.7000000000000002E-3</v>
      </c>
      <c r="N57" s="78">
        <v>2.0999999999999999E-3</v>
      </c>
    </row>
    <row r="58" spans="2:14">
      <c r="B58" t="s">
        <v>1069</v>
      </c>
      <c r="C58" t="s">
        <v>1070</v>
      </c>
      <c r="D58" t="s">
        <v>795</v>
      </c>
      <c r="E58"/>
      <c r="F58" t="s">
        <v>997</v>
      </c>
      <c r="G58" t="s">
        <v>106</v>
      </c>
      <c r="H58" s="77">
        <v>31019.19</v>
      </c>
      <c r="I58" s="77">
        <v>5832.5</v>
      </c>
      <c r="J58" s="77">
        <v>0</v>
      </c>
      <c r="K58" s="77">
        <v>6963.5886942307498</v>
      </c>
      <c r="L58" s="78">
        <v>8.9999999999999998E-4</v>
      </c>
      <c r="M58" s="78">
        <v>2.4899999999999999E-2</v>
      </c>
      <c r="N58" s="78">
        <v>7.7000000000000002E-3</v>
      </c>
    </row>
    <row r="59" spans="2:14">
      <c r="B59" t="s">
        <v>1071</v>
      </c>
      <c r="C59" t="s">
        <v>1072</v>
      </c>
      <c r="D59" t="s">
        <v>931</v>
      </c>
      <c r="E59"/>
      <c r="F59" t="s">
        <v>997</v>
      </c>
      <c r="G59" t="s">
        <v>106</v>
      </c>
      <c r="H59" s="77">
        <v>705.89</v>
      </c>
      <c r="I59" s="77">
        <v>83376</v>
      </c>
      <c r="J59" s="77">
        <v>0</v>
      </c>
      <c r="K59" s="77">
        <v>2265.3014157936</v>
      </c>
      <c r="L59" s="78">
        <v>0</v>
      </c>
      <c r="M59" s="78">
        <v>8.0999999999999996E-3</v>
      </c>
      <c r="N59" s="78">
        <v>2.5000000000000001E-3</v>
      </c>
    </row>
    <row r="60" spans="2:14">
      <c r="B60" t="s">
        <v>1073</v>
      </c>
      <c r="C60" t="s">
        <v>1074</v>
      </c>
      <c r="D60" t="s">
        <v>123</v>
      </c>
      <c r="E60"/>
      <c r="F60" t="s">
        <v>997</v>
      </c>
      <c r="G60" t="s">
        <v>110</v>
      </c>
      <c r="H60" s="77">
        <v>30031.35</v>
      </c>
      <c r="I60" s="77">
        <v>20332</v>
      </c>
      <c r="J60" s="77">
        <v>0</v>
      </c>
      <c r="K60" s="77">
        <v>24774.989837714998</v>
      </c>
      <c r="L60" s="78">
        <v>1.1000000000000001E-3</v>
      </c>
      <c r="M60" s="78">
        <v>8.8499999999999995E-2</v>
      </c>
      <c r="N60" s="78">
        <v>2.75E-2</v>
      </c>
    </row>
    <row r="61" spans="2:14">
      <c r="B61" t="s">
        <v>1075</v>
      </c>
      <c r="C61" t="s">
        <v>1076</v>
      </c>
      <c r="D61" t="s">
        <v>123</v>
      </c>
      <c r="E61"/>
      <c r="F61" t="s">
        <v>997</v>
      </c>
      <c r="G61" t="s">
        <v>110</v>
      </c>
      <c r="H61" s="77">
        <v>16528.650000000001</v>
      </c>
      <c r="I61" s="77">
        <v>8625.6</v>
      </c>
      <c r="J61" s="77">
        <v>0</v>
      </c>
      <c r="K61" s="77">
        <v>5784.7584135779998</v>
      </c>
      <c r="L61" s="78">
        <v>2.8999999999999998E-3</v>
      </c>
      <c r="M61" s="78">
        <v>2.07E-2</v>
      </c>
      <c r="N61" s="78">
        <v>6.4000000000000003E-3</v>
      </c>
    </row>
    <row r="62" spans="2:14">
      <c r="B62" t="s">
        <v>1077</v>
      </c>
      <c r="C62" t="s">
        <v>1078</v>
      </c>
      <c r="D62" t="s">
        <v>123</v>
      </c>
      <c r="E62"/>
      <c r="F62" t="s">
        <v>997</v>
      </c>
      <c r="G62" t="s">
        <v>110</v>
      </c>
      <c r="H62" s="77">
        <v>25821.14</v>
      </c>
      <c r="I62" s="77">
        <v>2424.6</v>
      </c>
      <c r="J62" s="77">
        <v>0</v>
      </c>
      <c r="K62" s="77">
        <v>2540.2358549853002</v>
      </c>
      <c r="L62" s="78">
        <v>8.9999999999999998E-4</v>
      </c>
      <c r="M62" s="78">
        <v>9.1000000000000004E-3</v>
      </c>
      <c r="N62" s="78">
        <v>2.8E-3</v>
      </c>
    </row>
    <row r="63" spans="2:14">
      <c r="B63" t="s">
        <v>1079</v>
      </c>
      <c r="C63" t="s">
        <v>1080</v>
      </c>
      <c r="D63" t="s">
        <v>1081</v>
      </c>
      <c r="E63"/>
      <c r="F63" t="s">
        <v>997</v>
      </c>
      <c r="G63" t="s">
        <v>199</v>
      </c>
      <c r="H63" s="77">
        <v>217936.78</v>
      </c>
      <c r="I63" s="77">
        <v>245200</v>
      </c>
      <c r="J63" s="77">
        <v>0</v>
      </c>
      <c r="K63" s="77">
        <v>13776.3417819568</v>
      </c>
      <c r="L63" s="78">
        <v>0</v>
      </c>
      <c r="M63" s="78">
        <v>4.9200000000000001E-2</v>
      </c>
      <c r="N63" s="78">
        <v>1.5299999999999999E-2</v>
      </c>
    </row>
    <row r="64" spans="2:14">
      <c r="B64" t="s">
        <v>1082</v>
      </c>
      <c r="C64" t="s">
        <v>1083</v>
      </c>
      <c r="D64" t="s">
        <v>123</v>
      </c>
      <c r="E64"/>
      <c r="F64" t="s">
        <v>997</v>
      </c>
      <c r="G64" t="s">
        <v>110</v>
      </c>
      <c r="H64" s="77">
        <v>3169.84</v>
      </c>
      <c r="I64" s="77">
        <v>20655</v>
      </c>
      <c r="J64" s="77">
        <v>0</v>
      </c>
      <c r="K64" s="77">
        <v>2656.56880899</v>
      </c>
      <c r="L64" s="78">
        <v>5.9999999999999995E-4</v>
      </c>
      <c r="M64" s="78">
        <v>9.4999999999999998E-3</v>
      </c>
      <c r="N64" s="78">
        <v>3.0000000000000001E-3</v>
      </c>
    </row>
    <row r="65" spans="2:14">
      <c r="B65" t="s">
        <v>1084</v>
      </c>
      <c r="C65" t="s">
        <v>1085</v>
      </c>
      <c r="D65" t="s">
        <v>795</v>
      </c>
      <c r="E65"/>
      <c r="F65" t="s">
        <v>997</v>
      </c>
      <c r="G65" t="s">
        <v>106</v>
      </c>
      <c r="H65" s="77">
        <v>5152.58</v>
      </c>
      <c r="I65" s="77">
        <v>16013</v>
      </c>
      <c r="J65" s="77">
        <v>0</v>
      </c>
      <c r="K65" s="77">
        <v>3175.7430636546001</v>
      </c>
      <c r="L65" s="78">
        <v>1E-4</v>
      </c>
      <c r="M65" s="78">
        <v>1.1299999999999999E-2</v>
      </c>
      <c r="N65" s="78">
        <v>3.5000000000000001E-3</v>
      </c>
    </row>
    <row r="66" spans="2:14">
      <c r="B66" t="s">
        <v>1086</v>
      </c>
      <c r="C66" t="s">
        <v>1087</v>
      </c>
      <c r="D66" t="s">
        <v>795</v>
      </c>
      <c r="E66"/>
      <c r="F66" t="s">
        <v>997</v>
      </c>
      <c r="G66" t="s">
        <v>106</v>
      </c>
      <c r="H66" s="77">
        <v>2618.0700000000002</v>
      </c>
      <c r="I66" s="77">
        <v>9225</v>
      </c>
      <c r="J66" s="77">
        <v>0</v>
      </c>
      <c r="K66" s="77">
        <v>929.59876941749997</v>
      </c>
      <c r="L66" s="78">
        <v>0</v>
      </c>
      <c r="M66" s="78">
        <v>3.3E-3</v>
      </c>
      <c r="N66" s="78">
        <v>1E-3</v>
      </c>
    </row>
    <row r="67" spans="2:14">
      <c r="B67" t="s">
        <v>1088</v>
      </c>
      <c r="C67" t="s">
        <v>1089</v>
      </c>
      <c r="D67" t="s">
        <v>795</v>
      </c>
      <c r="E67"/>
      <c r="F67" t="s">
        <v>997</v>
      </c>
      <c r="G67" t="s">
        <v>106</v>
      </c>
      <c r="H67" s="77">
        <v>24586.3</v>
      </c>
      <c r="I67" s="77">
        <v>3348</v>
      </c>
      <c r="J67" s="77">
        <v>0</v>
      </c>
      <c r="K67" s="77">
        <v>3168.301748076</v>
      </c>
      <c r="L67" s="78">
        <v>0</v>
      </c>
      <c r="M67" s="78">
        <v>1.1299999999999999E-2</v>
      </c>
      <c r="N67" s="78">
        <v>3.5000000000000001E-3</v>
      </c>
    </row>
    <row r="68" spans="2:14">
      <c r="B68" t="s">
        <v>1090</v>
      </c>
      <c r="C68" t="s">
        <v>1091</v>
      </c>
      <c r="D68" t="s">
        <v>795</v>
      </c>
      <c r="E68"/>
      <c r="F68" t="s">
        <v>997</v>
      </c>
      <c r="G68" t="s">
        <v>106</v>
      </c>
      <c r="H68" s="77">
        <v>36305.040000000001</v>
      </c>
      <c r="I68" s="77">
        <v>10192</v>
      </c>
      <c r="J68" s="77">
        <v>0</v>
      </c>
      <c r="K68" s="77">
        <v>14242.107046003201</v>
      </c>
      <c r="L68" s="78">
        <v>2.9999999999999997E-4</v>
      </c>
      <c r="M68" s="78">
        <v>5.0900000000000001E-2</v>
      </c>
      <c r="N68" s="78">
        <v>1.5800000000000002E-2</v>
      </c>
    </row>
    <row r="69" spans="2:14">
      <c r="B69" t="s">
        <v>1092</v>
      </c>
      <c r="C69" t="s">
        <v>1093</v>
      </c>
      <c r="D69" t="s">
        <v>801</v>
      </c>
      <c r="E69"/>
      <c r="F69" t="s">
        <v>997</v>
      </c>
      <c r="G69" t="s">
        <v>106</v>
      </c>
      <c r="H69" s="77">
        <v>16093.69</v>
      </c>
      <c r="I69" s="77">
        <v>5429.5</v>
      </c>
      <c r="J69" s="77">
        <v>0</v>
      </c>
      <c r="K69" s="77">
        <v>3363.28275251895</v>
      </c>
      <c r="L69" s="78">
        <v>0</v>
      </c>
      <c r="M69" s="78">
        <v>1.2E-2</v>
      </c>
      <c r="N69" s="78">
        <v>3.7000000000000002E-3</v>
      </c>
    </row>
    <row r="70" spans="2:14">
      <c r="B70" t="s">
        <v>1094</v>
      </c>
      <c r="C70" t="s">
        <v>1095</v>
      </c>
      <c r="D70" t="s">
        <v>123</v>
      </c>
      <c r="E70"/>
      <c r="F70" t="s">
        <v>997</v>
      </c>
      <c r="G70" t="s">
        <v>110</v>
      </c>
      <c r="H70" s="77">
        <v>7365.4</v>
      </c>
      <c r="I70" s="77">
        <v>20135</v>
      </c>
      <c r="J70" s="77">
        <v>0</v>
      </c>
      <c r="K70" s="77">
        <v>6017.3669991750003</v>
      </c>
      <c r="L70" s="78">
        <v>2.3999999999999998E-3</v>
      </c>
      <c r="M70" s="78">
        <v>2.1499999999999998E-2</v>
      </c>
      <c r="N70" s="78">
        <v>6.7000000000000002E-3</v>
      </c>
    </row>
    <row r="71" spans="2:14">
      <c r="B71" t="s">
        <v>1096</v>
      </c>
      <c r="C71" t="s">
        <v>1097</v>
      </c>
      <c r="D71" t="s">
        <v>123</v>
      </c>
      <c r="E71"/>
      <c r="F71" t="s">
        <v>997</v>
      </c>
      <c r="G71" t="s">
        <v>110</v>
      </c>
      <c r="H71" s="77">
        <v>2585.59</v>
      </c>
      <c r="I71" s="77">
        <v>21510</v>
      </c>
      <c r="J71" s="77">
        <v>0</v>
      </c>
      <c r="K71" s="77">
        <v>2256.6208595174999</v>
      </c>
      <c r="L71" s="78">
        <v>2.2000000000000001E-3</v>
      </c>
      <c r="M71" s="78">
        <v>8.0999999999999996E-3</v>
      </c>
      <c r="N71" s="78">
        <v>2.5000000000000001E-3</v>
      </c>
    </row>
    <row r="72" spans="2:14">
      <c r="B72" t="s">
        <v>1098</v>
      </c>
      <c r="C72" t="s">
        <v>1099</v>
      </c>
      <c r="D72" t="s">
        <v>795</v>
      </c>
      <c r="E72"/>
      <c r="F72" t="s">
        <v>997</v>
      </c>
      <c r="G72" t="s">
        <v>106</v>
      </c>
      <c r="H72" s="77">
        <v>11675.28</v>
      </c>
      <c r="I72" s="77">
        <v>7377</v>
      </c>
      <c r="J72" s="77">
        <v>0</v>
      </c>
      <c r="K72" s="77">
        <v>3315.0875261544002</v>
      </c>
      <c r="L72" s="78">
        <v>1E-4</v>
      </c>
      <c r="M72" s="78">
        <v>1.18E-2</v>
      </c>
      <c r="N72" s="78">
        <v>3.7000000000000002E-3</v>
      </c>
    </row>
    <row r="73" spans="2:14">
      <c r="B73" t="s">
        <v>1100</v>
      </c>
      <c r="C73" t="s">
        <v>1101</v>
      </c>
      <c r="D73" t="s">
        <v>931</v>
      </c>
      <c r="E73"/>
      <c r="F73" t="s">
        <v>997</v>
      </c>
      <c r="G73" t="s">
        <v>106</v>
      </c>
      <c r="H73" s="77">
        <v>52941.4</v>
      </c>
      <c r="I73" s="77">
        <v>3453.625</v>
      </c>
      <c r="J73" s="77">
        <v>0</v>
      </c>
      <c r="K73" s="77">
        <v>7037.50169171175</v>
      </c>
      <c r="L73" s="78">
        <v>2.8E-3</v>
      </c>
      <c r="M73" s="78">
        <v>2.5100000000000001E-2</v>
      </c>
      <c r="N73" s="78">
        <v>7.7999999999999996E-3</v>
      </c>
    </row>
    <row r="74" spans="2:14">
      <c r="B74" t="s">
        <v>1102</v>
      </c>
      <c r="C74" t="s">
        <v>1103</v>
      </c>
      <c r="D74" t="s">
        <v>795</v>
      </c>
      <c r="E74"/>
      <c r="F74" t="s">
        <v>997</v>
      </c>
      <c r="G74" t="s">
        <v>106</v>
      </c>
      <c r="H74" s="77">
        <v>13901.9</v>
      </c>
      <c r="I74" s="77">
        <v>16337</v>
      </c>
      <c r="J74" s="77">
        <v>0</v>
      </c>
      <c r="K74" s="77">
        <v>8741.6694481470004</v>
      </c>
      <c r="L74" s="78">
        <v>0</v>
      </c>
      <c r="M74" s="78">
        <v>3.1199999999999999E-2</v>
      </c>
      <c r="N74" s="78">
        <v>9.7000000000000003E-3</v>
      </c>
    </row>
    <row r="75" spans="2:14">
      <c r="B75" t="s">
        <v>1104</v>
      </c>
      <c r="C75" t="s">
        <v>1105</v>
      </c>
      <c r="D75" t="s">
        <v>795</v>
      </c>
      <c r="E75"/>
      <c r="F75" t="s">
        <v>997</v>
      </c>
      <c r="G75" t="s">
        <v>106</v>
      </c>
      <c r="H75" s="77">
        <v>3496.29</v>
      </c>
      <c r="I75" s="77">
        <v>14429</v>
      </c>
      <c r="J75" s="77">
        <v>0</v>
      </c>
      <c r="K75" s="77">
        <v>1941.7423041008999</v>
      </c>
      <c r="L75" s="78">
        <v>1E-4</v>
      </c>
      <c r="M75" s="78">
        <v>6.8999999999999999E-3</v>
      </c>
      <c r="N75" s="78">
        <v>2.2000000000000001E-3</v>
      </c>
    </row>
    <row r="76" spans="2:14">
      <c r="B76" t="s">
        <v>1106</v>
      </c>
      <c r="C76" t="s">
        <v>1107</v>
      </c>
      <c r="D76" t="s">
        <v>107</v>
      </c>
      <c r="E76"/>
      <c r="F76" t="s">
        <v>997</v>
      </c>
      <c r="G76" t="s">
        <v>120</v>
      </c>
      <c r="H76" s="77">
        <v>26512.12</v>
      </c>
      <c r="I76" s="77">
        <v>8814</v>
      </c>
      <c r="J76" s="77">
        <v>0</v>
      </c>
      <c r="K76" s="77">
        <v>5752.6807125902396</v>
      </c>
      <c r="L76" s="78">
        <v>2.0000000000000001E-4</v>
      </c>
      <c r="M76" s="78">
        <v>2.06E-2</v>
      </c>
      <c r="N76" s="78">
        <v>6.4000000000000003E-3</v>
      </c>
    </row>
    <row r="77" spans="2:14">
      <c r="B77" s="79" t="s">
        <v>1108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208</v>
      </c>
      <c r="C78" t="s">
        <v>208</v>
      </c>
      <c r="D78" s="16"/>
      <c r="E78" s="16"/>
      <c r="F78" t="s">
        <v>208</v>
      </c>
      <c r="G78" t="s">
        <v>208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256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208</v>
      </c>
      <c r="C80" t="s">
        <v>208</v>
      </c>
      <c r="D80" s="16"/>
      <c r="E80" s="16"/>
      <c r="F80" t="s">
        <v>208</v>
      </c>
      <c r="G80" t="s">
        <v>208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1028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208</v>
      </c>
      <c r="C82" t="s">
        <v>208</v>
      </c>
      <c r="D82" s="16"/>
      <c r="E82" s="16"/>
      <c r="F82" t="s">
        <v>208</v>
      </c>
      <c r="G82" t="s">
        <v>208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219</v>
      </c>
      <c r="D83" s="16"/>
      <c r="E83" s="16"/>
      <c r="F83" s="16"/>
      <c r="G83" s="16"/>
    </row>
    <row r="84" spans="2:14">
      <c r="B84" t="s">
        <v>248</v>
      </c>
      <c r="D84" s="16"/>
      <c r="E84" s="16"/>
      <c r="F84" s="16"/>
      <c r="G84" s="16"/>
    </row>
    <row r="85" spans="2:14">
      <c r="B85" t="s">
        <v>249</v>
      </c>
      <c r="D85" s="16"/>
      <c r="E85" s="16"/>
      <c r="F85" s="16"/>
      <c r="G85" s="16"/>
    </row>
    <row r="86" spans="2:14">
      <c r="B86" t="s">
        <v>250</v>
      </c>
      <c r="D86" s="16"/>
      <c r="E86" s="16"/>
      <c r="F86" s="16"/>
      <c r="G86" s="16"/>
    </row>
    <row r="87" spans="2:14">
      <c r="B87" t="s">
        <v>251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9" workbookViewId="0">
      <selection activeCell="G28" sqref="G28:G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1298</v>
      </c>
    </row>
    <row r="3" spans="2:65" s="1" customFormat="1">
      <c r="B3" s="2" t="s">
        <v>2</v>
      </c>
      <c r="C3" s="83" t="s">
        <v>1299</v>
      </c>
    </row>
    <row r="4" spans="2:65" s="1" customFormat="1">
      <c r="B4" s="2" t="s">
        <v>3</v>
      </c>
      <c r="C4" s="84" t="s">
        <v>196</v>
      </c>
    </row>
    <row r="6" spans="2:65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65" ht="26.25" customHeight="1">
      <c r="B7" s="111" t="s">
        <v>93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28504.78</v>
      </c>
      <c r="K11" s="7"/>
      <c r="L11" s="75">
        <v>10772.308390424039</v>
      </c>
      <c r="M11" s="7"/>
      <c r="N11" s="76">
        <v>1</v>
      </c>
      <c r="O11" s="76">
        <v>1.2E-2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1109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1110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C21" s="16"/>
      <c r="D21" s="16"/>
      <c r="E21" s="16"/>
      <c r="J21" s="81">
        <v>28504.78</v>
      </c>
      <c r="L21" s="81">
        <v>10772.308390424039</v>
      </c>
      <c r="N21" s="80">
        <v>1</v>
      </c>
      <c r="O21" s="80">
        <v>1.2E-2</v>
      </c>
    </row>
    <row r="22" spans="2:15">
      <c r="B22" s="79" t="s">
        <v>1109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1110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28504.78</v>
      </c>
      <c r="L26" s="81">
        <v>10772.308390424039</v>
      </c>
      <c r="N26" s="80">
        <v>1</v>
      </c>
      <c r="O26" s="80">
        <v>1.2E-2</v>
      </c>
    </row>
    <row r="27" spans="2:15">
      <c r="B27" t="s">
        <v>1111</v>
      </c>
      <c r="C27" t="s">
        <v>1112</v>
      </c>
      <c r="D27" t="s">
        <v>123</v>
      </c>
      <c r="E27"/>
      <c r="F27" t="s">
        <v>997</v>
      </c>
      <c r="G27" t="s">
        <v>1909</v>
      </c>
      <c r="H27" t="s">
        <v>209</v>
      </c>
      <c r="I27" t="s">
        <v>106</v>
      </c>
      <c r="J27" s="77">
        <v>1510.61</v>
      </c>
      <c r="K27" s="77">
        <v>20511</v>
      </c>
      <c r="L27" s="77">
        <v>1192.5788446178999</v>
      </c>
      <c r="M27" s="78">
        <v>0</v>
      </c>
      <c r="N27" s="78">
        <v>0.11070000000000001</v>
      </c>
      <c r="O27" s="78">
        <v>1.2999999999999999E-3</v>
      </c>
    </row>
    <row r="28" spans="2:15">
      <c r="B28" t="s">
        <v>1113</v>
      </c>
      <c r="C28" t="s">
        <v>1114</v>
      </c>
      <c r="D28" t="s">
        <v>123</v>
      </c>
      <c r="E28"/>
      <c r="F28" t="s">
        <v>997</v>
      </c>
      <c r="G28" t="s">
        <v>1909</v>
      </c>
      <c r="H28" t="s">
        <v>209</v>
      </c>
      <c r="I28" t="s">
        <v>106</v>
      </c>
      <c r="J28" s="77">
        <v>8494.15</v>
      </c>
      <c r="K28" s="77">
        <v>3717</v>
      </c>
      <c r="L28" s="77">
        <v>1215.2353611195001</v>
      </c>
      <c r="M28" s="78">
        <v>0</v>
      </c>
      <c r="N28" s="78">
        <v>0.1128</v>
      </c>
      <c r="O28" s="78">
        <v>1.4E-3</v>
      </c>
    </row>
    <row r="29" spans="2:15">
      <c r="B29" t="s">
        <v>1115</v>
      </c>
      <c r="C29" t="s">
        <v>1116</v>
      </c>
      <c r="D29" t="s">
        <v>1117</v>
      </c>
      <c r="E29"/>
      <c r="F29" t="s">
        <v>997</v>
      </c>
      <c r="G29" t="s">
        <v>1909</v>
      </c>
      <c r="H29" t="s">
        <v>209</v>
      </c>
      <c r="I29" t="s">
        <v>106</v>
      </c>
      <c r="J29" s="77">
        <v>18500.02</v>
      </c>
      <c r="K29" s="77">
        <v>11746.8</v>
      </c>
      <c r="L29" s="77">
        <v>8364.4941846866404</v>
      </c>
      <c r="M29" s="78">
        <v>0</v>
      </c>
      <c r="N29" s="78">
        <v>0.77649999999999997</v>
      </c>
      <c r="O29" s="78">
        <v>9.2999999999999992E-3</v>
      </c>
    </row>
    <row r="30" spans="2:15">
      <c r="B30" s="79" t="s">
        <v>256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I31" t="s">
        <v>208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219</v>
      </c>
      <c r="C32" s="16"/>
      <c r="D32" s="16"/>
      <c r="E32" s="16"/>
    </row>
    <row r="33" spans="2:5">
      <c r="B33" t="s">
        <v>248</v>
      </c>
      <c r="C33" s="16"/>
      <c r="D33" s="16"/>
      <c r="E33" s="16"/>
    </row>
    <row r="34" spans="2:5">
      <c r="B34" t="s">
        <v>249</v>
      </c>
      <c r="C34" s="16"/>
      <c r="D34" s="16"/>
      <c r="E34" s="16"/>
    </row>
    <row r="35" spans="2:5">
      <c r="B35" t="s">
        <v>250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1298</v>
      </c>
    </row>
    <row r="3" spans="2:60" s="1" customFormat="1">
      <c r="B3" s="2" t="s">
        <v>2</v>
      </c>
      <c r="C3" s="83" t="s">
        <v>1299</v>
      </c>
    </row>
    <row r="4" spans="2:60" s="1" customFormat="1">
      <c r="B4" s="2" t="s">
        <v>3</v>
      </c>
      <c r="C4" s="84" t="s">
        <v>196</v>
      </c>
    </row>
    <row r="6" spans="2:60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0" ht="26.25" customHeight="1">
      <c r="B7" s="111" t="s">
        <v>95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137184.93</v>
      </c>
      <c r="H11" s="7"/>
      <c r="I11" s="75">
        <v>15.400515454100001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131858.34</v>
      </c>
      <c r="I12" s="81">
        <v>11.370647480000001</v>
      </c>
      <c r="K12" s="80">
        <v>0.73829999999999996</v>
      </c>
      <c r="L12" s="80">
        <v>0</v>
      </c>
    </row>
    <row r="13" spans="2:60">
      <c r="B13" s="79" t="s">
        <v>1118</v>
      </c>
      <c r="D13" s="16"/>
      <c r="E13" s="16"/>
      <c r="G13" s="81">
        <v>131858.34</v>
      </c>
      <c r="I13" s="81">
        <v>11.370647480000001</v>
      </c>
      <c r="K13" s="80">
        <v>0.73829999999999996</v>
      </c>
      <c r="L13" s="80">
        <v>0</v>
      </c>
    </row>
    <row r="14" spans="2:60">
      <c r="B14" t="s">
        <v>1119</v>
      </c>
      <c r="C14" t="s">
        <v>1120</v>
      </c>
      <c r="D14" t="s">
        <v>100</v>
      </c>
      <c r="E14" t="s">
        <v>344</v>
      </c>
      <c r="F14" t="s">
        <v>102</v>
      </c>
      <c r="G14" s="77">
        <v>103945.16</v>
      </c>
      <c r="H14" s="77">
        <v>8.1999999999999993</v>
      </c>
      <c r="I14" s="77">
        <v>8.5235031200000009</v>
      </c>
      <c r="J14" s="78">
        <v>0</v>
      </c>
      <c r="K14" s="78">
        <v>0.55349999999999999</v>
      </c>
      <c r="L14" s="78">
        <v>0</v>
      </c>
    </row>
    <row r="15" spans="2:60">
      <c r="B15" t="s">
        <v>1121</v>
      </c>
      <c r="C15" t="s">
        <v>1122</v>
      </c>
      <c r="D15" t="s">
        <v>100</v>
      </c>
      <c r="E15" t="s">
        <v>129</v>
      </c>
      <c r="F15" t="s">
        <v>102</v>
      </c>
      <c r="G15" s="77">
        <v>27913.18</v>
      </c>
      <c r="H15" s="77">
        <v>10.199999999999999</v>
      </c>
      <c r="I15" s="77">
        <v>2.8471443600000002</v>
      </c>
      <c r="J15" s="78">
        <v>1.9E-3</v>
      </c>
      <c r="K15" s="78">
        <v>0.18490000000000001</v>
      </c>
      <c r="L15" s="78">
        <v>0</v>
      </c>
    </row>
    <row r="16" spans="2:60">
      <c r="B16" s="79" t="s">
        <v>217</v>
      </c>
      <c r="D16" s="16"/>
      <c r="E16" s="16"/>
      <c r="G16" s="81">
        <v>5326.59</v>
      </c>
      <c r="I16" s="81">
        <v>4.0298679741000001</v>
      </c>
      <c r="K16" s="80">
        <v>0.26169999999999999</v>
      </c>
      <c r="L16" s="80">
        <v>0</v>
      </c>
    </row>
    <row r="17" spans="2:12">
      <c r="B17" s="79" t="s">
        <v>1123</v>
      </c>
      <c r="D17" s="16"/>
      <c r="E17" s="16"/>
      <c r="G17" s="81">
        <v>5326.59</v>
      </c>
      <c r="I17" s="81">
        <v>4.0298679741000001</v>
      </c>
      <c r="K17" s="80">
        <v>0.26169999999999999</v>
      </c>
      <c r="L17" s="80">
        <v>0</v>
      </c>
    </row>
    <row r="18" spans="2:12">
      <c r="B18" t="s">
        <v>1124</v>
      </c>
      <c r="C18" t="s">
        <v>1125</v>
      </c>
      <c r="D18" t="s">
        <v>801</v>
      </c>
      <c r="E18" t="s">
        <v>920</v>
      </c>
      <c r="F18" t="s">
        <v>106</v>
      </c>
      <c r="G18" s="77">
        <v>4213.3100000000004</v>
      </c>
      <c r="H18" s="77">
        <v>23</v>
      </c>
      <c r="I18" s="77">
        <v>3.7299169437000002</v>
      </c>
      <c r="J18" s="78">
        <v>1E-4</v>
      </c>
      <c r="K18" s="78">
        <v>0.2422</v>
      </c>
      <c r="L18" s="78">
        <v>0</v>
      </c>
    </row>
    <row r="19" spans="2:12">
      <c r="B19" t="s">
        <v>1126</v>
      </c>
      <c r="C19" t="s">
        <v>1127</v>
      </c>
      <c r="D19" t="s">
        <v>795</v>
      </c>
      <c r="E19" t="s">
        <v>941</v>
      </c>
      <c r="F19" t="s">
        <v>106</v>
      </c>
      <c r="G19" s="77">
        <v>1113.28</v>
      </c>
      <c r="H19" s="77">
        <v>7</v>
      </c>
      <c r="I19" s="77">
        <v>0.29995103039999998</v>
      </c>
      <c r="J19" s="78">
        <v>0</v>
      </c>
      <c r="K19" s="78">
        <v>1.95E-2</v>
      </c>
      <c r="L19" s="78">
        <v>0</v>
      </c>
    </row>
    <row r="20" spans="2:12">
      <c r="B20" t="s">
        <v>219</v>
      </c>
      <c r="D20" s="16"/>
      <c r="E20" s="16"/>
    </row>
    <row r="21" spans="2:12">
      <c r="B21" t="s">
        <v>248</v>
      </c>
      <c r="D21" s="16"/>
      <c r="E21" s="16"/>
    </row>
    <row r="22" spans="2:12">
      <c r="B22" t="s">
        <v>249</v>
      </c>
      <c r="D22" s="16"/>
      <c r="E22" s="16"/>
    </row>
    <row r="23" spans="2:12">
      <c r="B23" t="s">
        <v>250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2023-11-30T10:01:00Z</dcterms:modified>
</cp:coreProperties>
</file>